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jpeg" ContentType="image/jpeg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 codeName="{8C4F1C90-05EB-6A55-5F09-09C24B55AC0B}"/>
  <workbookPr codeName="EstaPasta_de_trabalho" defaultThemeVersion="124226"/>
  <bookViews>
    <workbookView xWindow="10230" yWindow="-15" windowWidth="10275" windowHeight="8160" tabRatio="873"/>
  </bookViews>
  <sheets>
    <sheet name="MEMORIA DE CALCULO " sheetId="26" r:id="rId1"/>
    <sheet name="auxiliar memoria" sheetId="6" state="hidden" r:id="rId2"/>
    <sheet name="ITEN DE MAIOR" sheetId="12" state="hidden" r:id="rId3"/>
    <sheet name="CRON FIN - 5 MESES" sheetId="14" state="hidden" r:id="rId4"/>
    <sheet name="Gráf1" sheetId="22" state="hidden" r:id="rId5"/>
    <sheet name="Plan2" sheetId="23" state="hidden" r:id="rId6"/>
    <sheet name="Plan1" sheetId="2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0">#N/A</definedName>
    <definedName name="\e">#N/A</definedName>
    <definedName name="_____ta105" localSheetId="0">#REF!</definedName>
    <definedName name="_____ta105">#REF!</definedName>
    <definedName name="_____ta157" localSheetId="0">#REF!</definedName>
    <definedName name="_____ta157">#REF!</definedName>
    <definedName name="____ta105" localSheetId="0">#REF!</definedName>
    <definedName name="____ta105">#REF!</definedName>
    <definedName name="____ta157" localSheetId="0">#REF!</definedName>
    <definedName name="____ta157">#REF!</definedName>
    <definedName name="___ta105" localSheetId="0">#REF!</definedName>
    <definedName name="___ta105">#REF!</definedName>
    <definedName name="___ta157" localSheetId="0">#REF!</definedName>
    <definedName name="___ta157">#REF!</definedName>
    <definedName name="__a100000" localSheetId="0">#REF!</definedName>
    <definedName name="__a100000">#REF!</definedName>
    <definedName name="__a70000" localSheetId="0">#REF!</definedName>
    <definedName name="__a70000">#REF!</definedName>
    <definedName name="__apf1" localSheetId="0">#REF!</definedName>
    <definedName name="__apf1">#REF!</definedName>
    <definedName name="__cpf1" localSheetId="0">#REF!</definedName>
    <definedName name="__cpf1">#REF!</definedName>
    <definedName name="__SL6">#N/A</definedName>
    <definedName name="__ta105" localSheetId="0">#REF!</definedName>
    <definedName name="__ta105">#REF!</definedName>
    <definedName name="__ta157" localSheetId="0">#REF!</definedName>
    <definedName name="__ta157">#REF!</definedName>
    <definedName name="__xlnm.Print_Area" localSheetId="3">'CRON FIN - 5 MESES'!$A$1:$O$36</definedName>
    <definedName name="_a100000" localSheetId="0">#REF!</definedName>
    <definedName name="_a100000">#REF!</definedName>
    <definedName name="_a70000" localSheetId="0">#REF!</definedName>
    <definedName name="_a70000">#REF!</definedName>
    <definedName name="_apf1" localSheetId="0">#REF!</definedName>
    <definedName name="_apf1">#REF!</definedName>
    <definedName name="_c" localSheetId="0">[1]Q8!#REF!</definedName>
    <definedName name="_c">[1]Q8!#REF!</definedName>
    <definedName name="_cpf1" localSheetId="0">#REF!</definedName>
    <definedName name="_cpf1">#REF!</definedName>
    <definedName name="_xlnm._FilterDatabase" localSheetId="2" hidden="1">'ITEN DE MAIOR'!$A$5:$N$27</definedName>
    <definedName name="_xlnm._FilterDatabase" localSheetId="0" hidden="1">'MEMORIA DE CALCULO '!#REF!</definedName>
    <definedName name="_xlnm._FilterDatabase" localSheetId="6" hidden="1">Plan1!$A$3:$G$3</definedName>
    <definedName name="_Hlk387315004" localSheetId="6">Plan1!$B$101</definedName>
    <definedName name="_Order1" hidden="1">255</definedName>
    <definedName name="_SL6">#N/A</definedName>
    <definedName name="_ta105" localSheetId="0">#REF!</definedName>
    <definedName name="_ta105">#REF!</definedName>
    <definedName name="_ta157" localSheetId="0">#REF!</definedName>
    <definedName name="_ta157">#REF!</definedName>
    <definedName name="_Toc381285951" localSheetId="1">'auxiliar memoria'!$B$1</definedName>
    <definedName name="A">#REF!</definedName>
    <definedName name="AA">#REF!</definedName>
    <definedName name="AAA">#REF!</definedName>
    <definedName name="AAAAAA">#REF!</definedName>
    <definedName name="ABA">#REF!</definedName>
    <definedName name="ABRE_COLUNAS">#N/A</definedName>
    <definedName name="ACERTA_TITULOS">#N/A</definedName>
    <definedName name="AGORA" localSheetId="0">#REF!</definedName>
    <definedName name="AGORA">#REF!</definedName>
    <definedName name="_xlnm.Print_Area" localSheetId="3">'CRON FIN - 5 MESES'!$A$1:$O$36</definedName>
    <definedName name="_xlnm.Print_Area" localSheetId="2">'ITEN DE MAIOR'!$A$1:$M$27</definedName>
    <definedName name="_xlnm.Print_Area" localSheetId="0">'MEMORIA DE CALCULO '!$A$1:$K$135</definedName>
    <definedName name="Área_impressão" localSheetId="0">#REF!</definedName>
    <definedName name="Área_impressão">#REF!</definedName>
    <definedName name="Área_impressão_IM" localSheetId="0">#REF!</definedName>
    <definedName name="Área_impressão_IM">#REF!</definedName>
    <definedName name="atual">[2]Imai03!$A$2:$D$3535</definedName>
    <definedName name="_xlnm.Database" localSheetId="0">#REF!</definedName>
    <definedName name="_xlnm.Database">#REF!</definedName>
    <definedName name="BLOCO_BEEP">#N/A</definedName>
    <definedName name="BLOCO_IMPRESSAO">#N/A</definedName>
    <definedName name="BLOCO_SI">#N/A</definedName>
    <definedName name="cdi">[3]Assumptions!$B$23</definedName>
    <definedName name="COMP">'[4]COMPOSIÇOES-ORDEM NÚMERICA'!$A$8:$D$98</definedName>
    <definedName name="CONTADOR">#N/A</definedName>
    <definedName name="_xlnm.Criteria" localSheetId="0">#REF!</definedName>
    <definedName name="_xlnm.Criteria">#REF!</definedName>
    <definedName name="CUSTO_06" localSheetId="0">#REF!</definedName>
    <definedName name="CUSTO_06">#REF!</definedName>
    <definedName name="d" localSheetId="0">#REF!</definedName>
    <definedName name="d">#REF!</definedName>
    <definedName name="dealer">[3]Assumptions!$B$29</definedName>
    <definedName name="DEF_I_U_Q_ATUAL">#N/A</definedName>
    <definedName name="DEF_ITEM_ATUAL">#N/A</definedName>
    <definedName name="DEFINE_COMECO">#N/A</definedName>
    <definedName name="DEFINE_Q_ATUAL">#N/A</definedName>
    <definedName name="DEFINE_RANGE">#N/A</definedName>
    <definedName name="DEFINE_U_ATUAL">#N/A</definedName>
    <definedName name="DEL_LINHA">#N/A</definedName>
    <definedName name="DMT">'[5]Instalação e manutenção de cant'!$D$1651,'[5]Instalação e manutenção de cant'!$D$1155</definedName>
    <definedName name="E_ESQUERDA">#N/A</definedName>
    <definedName name="EE">#REF!</definedName>
    <definedName name="EEEE">#REF!</definedName>
    <definedName name="EEEEE">#REF!</definedName>
    <definedName name="EEEEEE">#REF!</definedName>
    <definedName name="EEEEEEEE">#REF!</definedName>
    <definedName name="ERRO">#N/A</definedName>
    <definedName name="Excel_BuiltIn_Criteria" localSheetId="0">#REF!</definedName>
    <definedName name="Excel_BuiltIn_Criteria">#REF!</definedName>
    <definedName name="Excel_BuiltIn_Print_Area_1">"$#REF!.$A$1:$G$27"</definedName>
    <definedName name="Excel_BuiltIn_Print_Area_1_1">"$#REF!.$A$1:$G$25"</definedName>
    <definedName name="Excel_BuiltIn_Print_Area_2_1" localSheetId="0">#REF!</definedName>
    <definedName name="Excel_BuiltIn_Print_Area_2_1">#REF!</definedName>
    <definedName name="Excel_BuiltIn_Print_Area_2_1_6" localSheetId="0">#REF!</definedName>
    <definedName name="Excel_BuiltIn_Print_Area_2_1_6">#REF!</definedName>
    <definedName name="Excel_BuiltIn_Print_Area_6_1" localSheetId="0">#REF!</definedName>
    <definedName name="Excel_BuiltIn_Print_Area_6_1">#REF!</definedName>
    <definedName name="Excel_BuiltIn_Print_Area_6_1_6" localSheetId="0">#REF!</definedName>
    <definedName name="Excel_BuiltIn_Print_Area_6_1_6">#REF!</definedName>
    <definedName name="f" localSheetId="0">#REF!</definedName>
    <definedName name="f">#REF!</definedName>
    <definedName name="FINAL">#N/A</definedName>
    <definedName name="formulas">'[6]Compactação  botafora'!$B$112,'[6]Compactação  botafora'!$B$50,'[6]Compactação  botafora'!$B$174:$B$177,'[6]Compactação  botafora'!$B$236:$B$239,'[6]Compactação  botafora'!$B$298:$B$301,'[6]Compactação  botafora'!$B$360:$B$362,'[6]Compactação  botafora'!$B$422:$B$424,'[6]Compactação  botafora'!$B$484:$B$486,'[6]Compactação  botafora'!$B$546:$B$547,'[6]Compactação  botafora'!$B$608:$B$609,'[6]Compactação  botafora'!$B$671:$B$672,'[6]Compactação  botafora'!$B$733:$B$734,'[6]Compactação  botafora'!$B$795:$B$796,'[6]Compactação  botafora'!$B$857:$B$858,'[6]Compactação  botafora'!$B$980,'[6]Compactação  botafora'!$B$1042,'[6]Compactação  botafora'!$B$1104,'[6]Compactação  botafora'!$B$1166:$B$1168,'[6]Compactação  botafora'!$B$1228:$B$1230,'[6]Compactação  botafora'!$B$1290:$B$1292</definedName>
    <definedName name="FUNCAO">#N/A</definedName>
    <definedName name="FUNCAO_1">#N/A</definedName>
    <definedName name="FUNCAO_3">#N/A</definedName>
    <definedName name="FUNCAO_TITULOS">#N/A</definedName>
    <definedName name="IA">#N/A</definedName>
    <definedName name="KAPA" localSheetId="0">'[7]1-1'!#REF!</definedName>
    <definedName name="KAPA">'[7]1-1'!#REF!</definedName>
    <definedName name="L_">#N/A</definedName>
    <definedName name="MENSAGEM">#N/A</definedName>
    <definedName name="MENSSAGEM_ERRO">#N/A</definedName>
    <definedName name="MM" localSheetId="0">#REF!</definedName>
    <definedName name="MM">#REF!</definedName>
    <definedName name="N_FOLHAS">#N/A</definedName>
    <definedName name="ok">[2]Imai03!$A$2:$D$3535</definedName>
    <definedName name="Percentual_adm_local" localSheetId="0">#REF!</definedName>
    <definedName name="Percentual_adm_local">#REF!</definedName>
    <definedName name="Preço_unit_total_comp" localSheetId="0">#REF!</definedName>
    <definedName name="Preço_unit_total_comp">#REF!</definedName>
    <definedName name="Q">#REF!</definedName>
    <definedName name="QA">#N/A</definedName>
    <definedName name="QQ">#REF!</definedName>
    <definedName name="QQQ">#REF!</definedName>
    <definedName name="QQQQ">[1]Q8!#REF!</definedName>
    <definedName name="QQQQQ">#REF!</definedName>
    <definedName name="QQQQQQ">#REF!</definedName>
    <definedName name="RETORNA_CURSOR">#N/A</definedName>
    <definedName name="RR">#REF!</definedName>
    <definedName name="RRR">#REF!</definedName>
    <definedName name="RRRR">#REF!</definedName>
    <definedName name="SOBE_ATE_I_0">#N/A</definedName>
    <definedName name="ss">'[8]SERVIÇOS SABESP'!$B$2:$E$8622</definedName>
    <definedName name="ssss">'[8]SERVIÇOS SABESP'!$B$2:$E$8622</definedName>
    <definedName name="STOP">#N/A</definedName>
    <definedName name="STOP_3">#N/A</definedName>
    <definedName name="SUB_91">#N/A</definedName>
    <definedName name="SUB_92">#N/A</definedName>
    <definedName name="SUB_93">#N/A</definedName>
    <definedName name="SUB_94">#N/A</definedName>
    <definedName name="SUB_95">#N/A</definedName>
    <definedName name="SUB_96">#N/A</definedName>
    <definedName name="SUB_97">#N/A</definedName>
    <definedName name="SUB_SI">#N/A</definedName>
    <definedName name="_xlnm.Print_Titles" localSheetId="2">'ITEN DE MAIOR'!$2:$5</definedName>
    <definedName name="_xlnm.Print_Titles" localSheetId="0">'MEMORIA DE CALCULO '!$1:$3</definedName>
    <definedName name="UA">#N/A</definedName>
    <definedName name="VALOR">#N/A</definedName>
    <definedName name="VALOR_1">#N/A</definedName>
    <definedName name="VALOR_2">#N/A</definedName>
    <definedName name="Valor_total_cal" localSheetId="0">#REF!</definedName>
    <definedName name="Valor_total_cal">#REF!</definedName>
    <definedName name="VERIFICA_SI">#N/A</definedName>
    <definedName name="W">#REF!</definedName>
    <definedName name="WW">#REF!</definedName>
    <definedName name="WWW">#REF!</definedName>
    <definedName name="WWWW">#REF!</definedName>
    <definedName name="WWWWW">#REF!</definedName>
    <definedName name="WWWWWW">#REF!</definedName>
    <definedName name="WWWWWWW">#REF!</definedName>
    <definedName name="WWWWWWWW">#REF!</definedName>
    <definedName name="WWWWWWWWW">'[7]1-1'!#REF!</definedName>
    <definedName name="WWWWWWWWWW">#REF!</definedName>
    <definedName name="Z_385977A3_6FE9_40C9_8548_2B73DA2662B2_.wvu.Cols" localSheetId="3" hidden="1">'CRON FIN - 5 MESES'!$X:$Z,'CRON FIN - 5 MESES'!$JT:$JV,'CRON FIN - 5 MESES'!$TP:$TR,'CRON FIN - 5 MESES'!$ADL:$ADN,'CRON FIN - 5 MESES'!$ANH:$ANJ,'CRON FIN - 5 MESES'!$AXD:$AXF,'CRON FIN - 5 MESES'!$BGZ:$BHB,'CRON FIN - 5 MESES'!$BQV:$BQX,'CRON FIN - 5 MESES'!$CAR:$CAT,'CRON FIN - 5 MESES'!$CKN:$CKP,'CRON FIN - 5 MESES'!$CUJ:$CUL,'CRON FIN - 5 MESES'!$DEF:$DEH,'CRON FIN - 5 MESES'!$DOB:$DOD,'CRON FIN - 5 MESES'!$DXX:$DXZ,'CRON FIN - 5 MESES'!$EHT:$EHV,'CRON FIN - 5 MESES'!$ERP:$ERR,'CRON FIN - 5 MESES'!$FBL:$FBN,'CRON FIN - 5 MESES'!$FLH:$FLJ,'CRON FIN - 5 MESES'!$FVD:$FVF,'CRON FIN - 5 MESES'!$GEZ:$GFB,'CRON FIN - 5 MESES'!$GOV:$GOX,'CRON FIN - 5 MESES'!$GYR:$GYT,'CRON FIN - 5 MESES'!$HIN:$HIP,'CRON FIN - 5 MESES'!$HSJ:$HSL,'CRON FIN - 5 MESES'!$ICF:$ICH,'CRON FIN - 5 MESES'!$IMB:$IMD,'CRON FIN - 5 MESES'!$IVX:$IVZ,'CRON FIN - 5 MESES'!$JFT:$JFV,'CRON FIN - 5 MESES'!$JPP:$JPR,'CRON FIN - 5 MESES'!$JZL:$JZN,'CRON FIN - 5 MESES'!$KJH:$KJJ,'CRON FIN - 5 MESES'!$KTD:$KTF,'CRON FIN - 5 MESES'!$LCZ:$LDB,'CRON FIN - 5 MESES'!$LMV:$LMX,'CRON FIN - 5 MESES'!$LWR:$LWT,'CRON FIN - 5 MESES'!$MGN:$MGP,'CRON FIN - 5 MESES'!$MQJ:$MQL,'CRON FIN - 5 MESES'!$NAF:$NAH,'CRON FIN - 5 MESES'!$NKB:$NKD,'CRON FIN - 5 MESES'!$NTX:$NTZ,'CRON FIN - 5 MESES'!$ODT:$ODV,'CRON FIN - 5 MESES'!$ONP:$ONR,'CRON FIN - 5 MESES'!$OXL:$OXN,'CRON FIN - 5 MESES'!$PHH:$PHJ,'CRON FIN - 5 MESES'!$PRD:$PRF,'CRON FIN - 5 MESES'!$QAZ:$QBB,'CRON FIN - 5 MESES'!$QKV:$QKX,'CRON FIN - 5 MESES'!$QUR:$QUT,'CRON FIN - 5 MESES'!$REN:$REP,'CRON FIN - 5 MESES'!$ROJ:$ROL,'CRON FIN - 5 MESES'!$RYF:$RYH,'CRON FIN - 5 MESES'!$SIB:$SID,'CRON FIN - 5 MESES'!$SRX:$SRZ,'CRON FIN - 5 MESES'!$TBT:$TBV,'CRON FIN - 5 MESES'!$TLP:$TLR,'CRON FIN - 5 MESES'!$TVL:$TVN,'CRON FIN - 5 MESES'!$UFH:$UFJ,'CRON FIN - 5 MESES'!$UPD:$UPF,'CRON FIN - 5 MESES'!$UYZ:$UZB,'CRON FIN - 5 MESES'!$VIV:$VIX,'CRON FIN - 5 MESES'!$VSR:$VST,'CRON FIN - 5 MESES'!$WCN:$WCP,'CRON FIN - 5 MESES'!$WMJ:$WML,'CRON FIN - 5 MESES'!$WWF:$WWH</definedName>
    <definedName name="Z_385977A3_6FE9_40C9_8548_2B73DA2662B2_.wvu.Cols" localSheetId="2" hidden="1">'ITEN DE MAIOR'!$A:$C,'ITEN DE MAIOR'!$E:$E</definedName>
    <definedName name="Z_385977A3_6FE9_40C9_8548_2B73DA2662B2_.wvu.Cols" localSheetId="0" hidden="1">'MEMORIA DE CALCULO '!#REF!,'MEMORIA DE CALCULO '!#REF!</definedName>
    <definedName name="Z_385977A3_6FE9_40C9_8548_2B73DA2662B2_.wvu.FilterData" localSheetId="2" hidden="1">'ITEN DE MAIOR'!$A$5:$N$27</definedName>
    <definedName name="Z_385977A3_6FE9_40C9_8548_2B73DA2662B2_.wvu.FilterData" localSheetId="0" hidden="1">'MEMORIA DE CALCULO '!$B$1:$B$961</definedName>
    <definedName name="Z_385977A3_6FE9_40C9_8548_2B73DA2662B2_.wvu.FilterData" localSheetId="6" hidden="1">Plan1!$A$3:$G$3</definedName>
    <definedName name="Z_385977A3_6FE9_40C9_8548_2B73DA2662B2_.wvu.PrintArea" localSheetId="3" hidden="1">'CRON FIN - 5 MESES'!$A$1:$O$36</definedName>
    <definedName name="Z_385977A3_6FE9_40C9_8548_2B73DA2662B2_.wvu.PrintArea" localSheetId="2" hidden="1">'ITEN DE MAIOR'!$A$1:$M$27</definedName>
    <definedName name="Z_385977A3_6FE9_40C9_8548_2B73DA2662B2_.wvu.PrintArea" localSheetId="0" hidden="1">'MEMORIA DE CALCULO '!$A$1:$K$138</definedName>
    <definedName name="Z_385977A3_6FE9_40C9_8548_2B73DA2662B2_.wvu.PrintTitles" localSheetId="2" hidden="1">'ITEN DE MAIOR'!$2:$5</definedName>
    <definedName name="Z_385977A3_6FE9_40C9_8548_2B73DA2662B2_.wvu.PrintTitles" localSheetId="0" hidden="1">'MEMORIA DE CALCULO '!$1:$3</definedName>
    <definedName name="Z_385977A3_6FE9_40C9_8548_2B73DA2662B2_.wvu.Rows" localSheetId="2" hidden="1">'ITEN DE MAIOR'!$26:$26</definedName>
    <definedName name="Z_BF95D06F_A801_4955_B76D_3C2C36D85037_.wvu.Cols" localSheetId="3" hidden="1">'CRON FIN - 5 MESES'!$X:$Z,'CRON FIN - 5 MESES'!$JT:$JV,'CRON FIN - 5 MESES'!$TP:$TR,'CRON FIN - 5 MESES'!$ADL:$ADN,'CRON FIN - 5 MESES'!$ANH:$ANJ,'CRON FIN - 5 MESES'!$AXD:$AXF,'CRON FIN - 5 MESES'!$BGZ:$BHB,'CRON FIN - 5 MESES'!$BQV:$BQX,'CRON FIN - 5 MESES'!$CAR:$CAT,'CRON FIN - 5 MESES'!$CKN:$CKP,'CRON FIN - 5 MESES'!$CUJ:$CUL,'CRON FIN - 5 MESES'!$DEF:$DEH,'CRON FIN - 5 MESES'!$DOB:$DOD,'CRON FIN - 5 MESES'!$DXX:$DXZ,'CRON FIN - 5 MESES'!$EHT:$EHV,'CRON FIN - 5 MESES'!$ERP:$ERR,'CRON FIN - 5 MESES'!$FBL:$FBN,'CRON FIN - 5 MESES'!$FLH:$FLJ,'CRON FIN - 5 MESES'!$FVD:$FVF,'CRON FIN - 5 MESES'!$GEZ:$GFB,'CRON FIN - 5 MESES'!$GOV:$GOX,'CRON FIN - 5 MESES'!$GYR:$GYT,'CRON FIN - 5 MESES'!$HIN:$HIP,'CRON FIN - 5 MESES'!$HSJ:$HSL,'CRON FIN - 5 MESES'!$ICF:$ICH,'CRON FIN - 5 MESES'!$IMB:$IMD,'CRON FIN - 5 MESES'!$IVX:$IVZ,'CRON FIN - 5 MESES'!$JFT:$JFV,'CRON FIN - 5 MESES'!$JPP:$JPR,'CRON FIN - 5 MESES'!$JZL:$JZN,'CRON FIN - 5 MESES'!$KJH:$KJJ,'CRON FIN - 5 MESES'!$KTD:$KTF,'CRON FIN - 5 MESES'!$LCZ:$LDB,'CRON FIN - 5 MESES'!$LMV:$LMX,'CRON FIN - 5 MESES'!$LWR:$LWT,'CRON FIN - 5 MESES'!$MGN:$MGP,'CRON FIN - 5 MESES'!$MQJ:$MQL,'CRON FIN - 5 MESES'!$NAF:$NAH,'CRON FIN - 5 MESES'!$NKB:$NKD,'CRON FIN - 5 MESES'!$NTX:$NTZ,'CRON FIN - 5 MESES'!$ODT:$ODV,'CRON FIN - 5 MESES'!$ONP:$ONR,'CRON FIN - 5 MESES'!$OXL:$OXN,'CRON FIN - 5 MESES'!$PHH:$PHJ,'CRON FIN - 5 MESES'!$PRD:$PRF,'CRON FIN - 5 MESES'!$QAZ:$QBB,'CRON FIN - 5 MESES'!$QKV:$QKX,'CRON FIN - 5 MESES'!$QUR:$QUT,'CRON FIN - 5 MESES'!$REN:$REP,'CRON FIN - 5 MESES'!$ROJ:$ROL,'CRON FIN - 5 MESES'!$RYF:$RYH,'CRON FIN - 5 MESES'!$SIB:$SID,'CRON FIN - 5 MESES'!$SRX:$SRZ,'CRON FIN - 5 MESES'!$TBT:$TBV,'CRON FIN - 5 MESES'!$TLP:$TLR,'CRON FIN - 5 MESES'!$TVL:$TVN,'CRON FIN - 5 MESES'!$UFH:$UFJ,'CRON FIN - 5 MESES'!$UPD:$UPF,'CRON FIN - 5 MESES'!$UYZ:$UZB,'CRON FIN - 5 MESES'!$VIV:$VIX,'CRON FIN - 5 MESES'!$VSR:$VST,'CRON FIN - 5 MESES'!$WCN:$WCP,'CRON FIN - 5 MESES'!$WMJ:$WML,'CRON FIN - 5 MESES'!$WWF:$WWH</definedName>
    <definedName name="Z_BF95D06F_A801_4955_B76D_3C2C36D85037_.wvu.Cols" localSheetId="2" hidden="1">'ITEN DE MAIOR'!$A:$C,'ITEN DE MAIOR'!$E:$E</definedName>
    <definedName name="Z_BF95D06F_A801_4955_B76D_3C2C36D85037_.wvu.Cols" localSheetId="0" hidden="1">'MEMORIA DE CALCULO '!#REF!,'MEMORIA DE CALCULO '!#REF!</definedName>
    <definedName name="Z_BF95D06F_A801_4955_B76D_3C2C36D85037_.wvu.FilterData" localSheetId="2" hidden="1">'ITEN DE MAIOR'!$A$5:$N$27</definedName>
    <definedName name="Z_BF95D06F_A801_4955_B76D_3C2C36D85037_.wvu.FilterData" localSheetId="0" hidden="1">'MEMORIA DE CALCULO '!#REF!</definedName>
    <definedName name="Z_BF95D06F_A801_4955_B76D_3C2C36D85037_.wvu.FilterData" localSheetId="6" hidden="1">Plan1!$A$3:$G$3</definedName>
    <definedName name="Z_BF95D06F_A801_4955_B76D_3C2C36D85037_.wvu.PrintArea" localSheetId="3" hidden="1">'CRON FIN - 5 MESES'!$A$1:$O$36</definedName>
    <definedName name="Z_BF95D06F_A801_4955_B76D_3C2C36D85037_.wvu.PrintArea" localSheetId="2" hidden="1">'ITEN DE MAIOR'!$A$1:$M$27</definedName>
    <definedName name="Z_BF95D06F_A801_4955_B76D_3C2C36D85037_.wvu.PrintArea" localSheetId="0" hidden="1">'MEMORIA DE CALCULO '!$A$1:$K$135</definedName>
    <definedName name="Z_BF95D06F_A801_4955_B76D_3C2C36D85037_.wvu.PrintTitles" localSheetId="2" hidden="1">'ITEN DE MAIOR'!$2:$5</definedName>
    <definedName name="Z_BF95D06F_A801_4955_B76D_3C2C36D85037_.wvu.PrintTitles" localSheetId="0" hidden="1">'MEMORIA DE CALCULO '!$1:$3</definedName>
    <definedName name="Z_BF95D06F_A801_4955_B76D_3C2C36D85037_.wvu.Rows" localSheetId="2" hidden="1">'ITEN DE MAIOR'!$26:$26</definedName>
  </definedNames>
  <calcPr calcId="125725"/>
  <customWorkbookViews>
    <customWorkbookView name="Danyela Alessandra F. Braz - Modo de exibição pessoal" guid="{385977A3-6FE9-40C9-8548-2B73DA2662B2}" mergeInterval="0" personalView="1" maximized="1" xWindow="1358" yWindow="-8" windowWidth="1382" windowHeight="744" tabRatio="836" activeSheetId="4"/>
    <customWorkbookView name="Victor Leonardo - Modo de exibição pessoal" guid="{BF95D06F-A801-4955-B76D-3C2C36D85037}" mergeInterval="0" personalView="1" maximized="1" xWindow="-1608" yWindow="177" windowWidth="1616" windowHeight="876" tabRatio="851" activeSheetId="4"/>
  </customWorkbookViews>
</workbook>
</file>

<file path=xl/calcChain.xml><?xml version="1.0" encoding="utf-8"?>
<calcChain xmlns="http://schemas.openxmlformats.org/spreadsheetml/2006/main">
  <c r="K127" i="26"/>
  <c r="K102"/>
  <c r="K130" l="1"/>
  <c r="K117"/>
  <c r="K112"/>
  <c r="I113"/>
  <c r="K107"/>
  <c r="H91"/>
  <c r="K90" s="1"/>
  <c r="K86"/>
  <c r="K82"/>
  <c r="D83"/>
  <c r="K78"/>
  <c r="K70" l="1"/>
  <c r="K62"/>
  <c r="K41"/>
  <c r="K37"/>
  <c r="K48" l="1"/>
  <c r="K124"/>
  <c r="K98" l="1"/>
  <c r="K99"/>
  <c r="K94"/>
  <c r="K91"/>
  <c r="K87"/>
  <c r="K75"/>
  <c r="I68" l="1"/>
  <c r="K32"/>
  <c r="K67" l="1"/>
  <c r="G58"/>
  <c r="K57" s="1"/>
  <c r="B4"/>
  <c r="B5"/>
  <c r="H7"/>
  <c r="H11"/>
  <c r="H15"/>
  <c r="A31"/>
  <c r="B31"/>
  <c r="K27" l="1"/>
  <c r="K18"/>
  <c r="K28" l="1"/>
  <c r="K24"/>
  <c r="K23" s="1"/>
  <c r="K135" l="1"/>
  <c r="K134" l="1"/>
  <c r="K14" l="1"/>
  <c r="K6"/>
  <c r="K10" l="1"/>
  <c r="H794" l="1"/>
  <c r="H790"/>
  <c r="H789"/>
  <c r="H788"/>
  <c r="H787"/>
  <c r="H786"/>
  <c r="H785"/>
  <c r="H784"/>
  <c r="H783"/>
  <c r="H782"/>
  <c r="H778"/>
  <c r="E777"/>
  <c r="H777" s="1"/>
  <c r="H776"/>
  <c r="H775"/>
  <c r="H774"/>
  <c r="H773"/>
  <c r="E766"/>
  <c r="E764"/>
  <c r="H759"/>
  <c r="K759" s="1"/>
  <c r="H758"/>
  <c r="K758" s="1"/>
  <c r="H757"/>
  <c r="K757" s="1"/>
  <c r="H756"/>
  <c r="K756" s="1"/>
  <c r="H755"/>
  <c r="K755" s="1"/>
  <c r="H754"/>
  <c r="K754" s="1"/>
  <c r="H753"/>
  <c r="K753" s="1"/>
  <c r="H752"/>
  <c r="K752" s="1"/>
  <c r="H750"/>
  <c r="K750" s="1"/>
  <c r="H749"/>
  <c r="K749" s="1"/>
  <c r="H748"/>
  <c r="K748" s="1"/>
  <c r="H747"/>
  <c r="K747" s="1"/>
  <c r="H746"/>
  <c r="K746" s="1"/>
  <c r="H745"/>
  <c r="K745" s="1"/>
  <c r="H744"/>
  <c r="K744" s="1"/>
  <c r="H743"/>
  <c r="K743" s="1"/>
  <c r="H742"/>
  <c r="K742" s="1"/>
  <c r="H741"/>
  <c r="K741" s="1"/>
  <c r="H740"/>
  <c r="K740" s="1"/>
  <c r="K739"/>
  <c r="H737"/>
  <c r="K737" s="1"/>
  <c r="H736"/>
  <c r="K736" s="1"/>
  <c r="H735"/>
  <c r="K735" s="1"/>
  <c r="H734"/>
  <c r="K734" s="1"/>
  <c r="H733"/>
  <c r="K733" s="1"/>
  <c r="H732"/>
  <c r="K732" s="1"/>
  <c r="H731"/>
  <c r="K731" s="1"/>
  <c r="H730"/>
  <c r="K730" s="1"/>
  <c r="H729"/>
  <c r="K729" s="1"/>
  <c r="H728"/>
  <c r="K728" s="1"/>
  <c r="H727"/>
  <c r="K727" s="1"/>
  <c r="H726"/>
  <c r="K726" s="1"/>
  <c r="H725"/>
  <c r="K725" s="1"/>
  <c r="H724"/>
  <c r="K724" s="1"/>
  <c r="H723"/>
  <c r="K723" s="1"/>
  <c r="H722"/>
  <c r="K722" s="1"/>
  <c r="H721"/>
  <c r="K721" s="1"/>
  <c r="H720"/>
  <c r="K720" s="1"/>
  <c r="H719"/>
  <c r="K719" s="1"/>
  <c r="H718"/>
  <c r="K718" s="1"/>
  <c r="H717"/>
  <c r="K717" s="1"/>
  <c r="H716"/>
  <c r="K716" s="1"/>
  <c r="G715"/>
  <c r="H715" s="1"/>
  <c r="K715" s="1"/>
  <c r="H714"/>
  <c r="K714" s="1"/>
  <c r="H713"/>
  <c r="K713" s="1"/>
  <c r="H712"/>
  <c r="K712" s="1"/>
  <c r="H711"/>
  <c r="K711" s="1"/>
  <c r="H710"/>
  <c r="K710" s="1"/>
  <c r="H709"/>
  <c r="K709" s="1"/>
  <c r="H708"/>
  <c r="K708" s="1"/>
  <c r="H707"/>
  <c r="K707" s="1"/>
  <c r="H706"/>
  <c r="K706" s="1"/>
  <c r="H705"/>
  <c r="K705" s="1"/>
  <c r="H704"/>
  <c r="K704" s="1"/>
  <c r="H703"/>
  <c r="K703" s="1"/>
  <c r="H702"/>
  <c r="K702" s="1"/>
  <c r="K701"/>
  <c r="K700"/>
  <c r="H697"/>
  <c r="H696"/>
  <c r="H695"/>
  <c r="H682"/>
  <c r="E681"/>
  <c r="H681" s="1"/>
  <c r="E680"/>
  <c r="H680" s="1"/>
  <c r="E679"/>
  <c r="H679" s="1"/>
  <c r="E678"/>
  <c r="H678" s="1"/>
  <c r="E677"/>
  <c r="H677" s="1"/>
  <c r="E676"/>
  <c r="H676" s="1"/>
  <c r="E675"/>
  <c r="H675" s="1"/>
  <c r="E674"/>
  <c r="H674" s="1"/>
  <c r="H667"/>
  <c r="I667" s="1"/>
  <c r="H666"/>
  <c r="I666" s="1"/>
  <c r="I665"/>
  <c r="H664"/>
  <c r="I664" s="1"/>
  <c r="H663"/>
  <c r="I663" s="1"/>
  <c r="H662"/>
  <c r="I662" s="1"/>
  <c r="I661"/>
  <c r="I659"/>
  <c r="I658"/>
  <c r="E649"/>
  <c r="E648"/>
  <c r="E646"/>
  <c r="E637"/>
  <c r="E610"/>
  <c r="H598"/>
  <c r="I598" s="1"/>
  <c r="H597"/>
  <c r="I597" s="1"/>
  <c r="H596"/>
  <c r="I596" s="1"/>
  <c r="H595"/>
  <c r="I595" s="1"/>
  <c r="H594"/>
  <c r="I594" s="1"/>
  <c r="H592"/>
  <c r="I592" s="1"/>
  <c r="H591"/>
  <c r="I591" s="1"/>
  <c r="H590"/>
  <c r="I590" s="1"/>
  <c r="H589"/>
  <c r="I589" s="1"/>
  <c r="H588"/>
  <c r="I588" s="1"/>
  <c r="H587"/>
  <c r="I587" s="1"/>
  <c r="E586"/>
  <c r="H586" s="1"/>
  <c r="I586" s="1"/>
  <c r="E585"/>
  <c r="H585" s="1"/>
  <c r="I585" s="1"/>
  <c r="H584"/>
  <c r="I584" s="1"/>
  <c r="E583"/>
  <c r="H583" s="1"/>
  <c r="I583" s="1"/>
  <c r="H580"/>
  <c r="I580" s="1"/>
  <c r="H579"/>
  <c r="I579" s="1"/>
  <c r="H578"/>
  <c r="I578" s="1"/>
  <c r="H577"/>
  <c r="I577" s="1"/>
  <c r="H576"/>
  <c r="I576" s="1"/>
  <c r="H575"/>
  <c r="I575" s="1"/>
  <c r="E574"/>
  <c r="H574" s="1"/>
  <c r="I574" s="1"/>
  <c r="H573"/>
  <c r="I573" s="1"/>
  <c r="H572"/>
  <c r="I572" s="1"/>
  <c r="H571"/>
  <c r="I571" s="1"/>
  <c r="H570"/>
  <c r="I570" s="1"/>
  <c r="H569"/>
  <c r="I569" s="1"/>
  <c r="H568"/>
  <c r="I568" s="1"/>
  <c r="H567"/>
  <c r="I567" s="1"/>
  <c r="H566"/>
  <c r="I566" s="1"/>
  <c r="H565"/>
  <c r="I565" s="1"/>
  <c r="H564"/>
  <c r="I564" s="1"/>
  <c r="H563"/>
  <c r="I563" s="1"/>
  <c r="H562"/>
  <c r="I562" s="1"/>
  <c r="H561"/>
  <c r="I561" s="1"/>
  <c r="H560"/>
  <c r="I560" s="1"/>
  <c r="H559"/>
  <c r="I559" s="1"/>
  <c r="H558"/>
  <c r="I558" s="1"/>
  <c r="H557"/>
  <c r="I557" s="1"/>
  <c r="H556"/>
  <c r="I556" s="1"/>
  <c r="H555"/>
  <c r="I555" s="1"/>
  <c r="H554"/>
  <c r="I554" s="1"/>
  <c r="H553"/>
  <c r="I553" s="1"/>
  <c r="H552"/>
  <c r="I552" s="1"/>
  <c r="H551"/>
  <c r="I551" s="1"/>
  <c r="H550"/>
  <c r="I550" s="1"/>
  <c r="H549"/>
  <c r="I549" s="1"/>
  <c r="H548"/>
  <c r="I548" s="1"/>
  <c r="E547"/>
  <c r="H547" s="1"/>
  <c r="I547" s="1"/>
  <c r="H546"/>
  <c r="I546" s="1"/>
  <c r="H545"/>
  <c r="I545" s="1"/>
  <c r="H544"/>
  <c r="I544" s="1"/>
  <c r="H543"/>
  <c r="I543" s="1"/>
  <c r="H542"/>
  <c r="I542" s="1"/>
  <c r="H541"/>
  <c r="I541" s="1"/>
  <c r="H540"/>
  <c r="I540" s="1"/>
  <c r="H539"/>
  <c r="I539" s="1"/>
  <c r="H538"/>
  <c r="I538" s="1"/>
  <c r="H537"/>
  <c r="I537" s="1"/>
  <c r="H533"/>
  <c r="K533" s="1"/>
  <c r="H532"/>
  <c r="K532" s="1"/>
  <c r="H531"/>
  <c r="K531" s="1"/>
  <c r="H530"/>
  <c r="K530" s="1"/>
  <c r="H529"/>
  <c r="K529" s="1"/>
  <c r="G527"/>
  <c r="E527"/>
  <c r="H526"/>
  <c r="K526" s="1"/>
  <c r="H525"/>
  <c r="K525" s="1"/>
  <c r="G524"/>
  <c r="E524"/>
  <c r="H523"/>
  <c r="K523" s="1"/>
  <c r="H522"/>
  <c r="K522" s="1"/>
  <c r="H521"/>
  <c r="K521" s="1"/>
  <c r="H520"/>
  <c r="K520" s="1"/>
  <c r="H519"/>
  <c r="K519" s="1"/>
  <c r="G518"/>
  <c r="H518" s="1"/>
  <c r="K518" s="1"/>
  <c r="E517"/>
  <c r="H517" s="1"/>
  <c r="K517" s="1"/>
  <c r="H516"/>
  <c r="K516" s="1"/>
  <c r="H515"/>
  <c r="K515" s="1"/>
  <c r="E514"/>
  <c r="H514" s="1"/>
  <c r="K514" s="1"/>
  <c r="H513"/>
  <c r="K513" s="1"/>
  <c r="E512"/>
  <c r="H512" s="1"/>
  <c r="K512" s="1"/>
  <c r="H509"/>
  <c r="K509" s="1"/>
  <c r="H508"/>
  <c r="K508" s="1"/>
  <c r="H507"/>
  <c r="K507" s="1"/>
  <c r="H506"/>
  <c r="K506" s="1"/>
  <c r="H505"/>
  <c r="K505" s="1"/>
  <c r="H504"/>
  <c r="K504" s="1"/>
  <c r="E503"/>
  <c r="H503" s="1"/>
  <c r="K503" s="1"/>
  <c r="H502"/>
  <c r="K502" s="1"/>
  <c r="H501"/>
  <c r="K501" s="1"/>
  <c r="H500"/>
  <c r="K500" s="1"/>
  <c r="H499"/>
  <c r="K499" s="1"/>
  <c r="H498"/>
  <c r="K498" s="1"/>
  <c r="H497"/>
  <c r="K497" s="1"/>
  <c r="H496"/>
  <c r="K496" s="1"/>
  <c r="H495"/>
  <c r="K495" s="1"/>
  <c r="H494"/>
  <c r="K494" s="1"/>
  <c r="H493"/>
  <c r="K493" s="1"/>
  <c r="H492"/>
  <c r="K492" s="1"/>
  <c r="H491"/>
  <c r="K491" s="1"/>
  <c r="H490"/>
  <c r="K490" s="1"/>
  <c r="H489"/>
  <c r="K489" s="1"/>
  <c r="H488"/>
  <c r="K488" s="1"/>
  <c r="H487"/>
  <c r="K487" s="1"/>
  <c r="H486"/>
  <c r="K486" s="1"/>
  <c r="H485"/>
  <c r="K485" s="1"/>
  <c r="H484"/>
  <c r="K484" s="1"/>
  <c r="H483"/>
  <c r="K483" s="1"/>
  <c r="H482"/>
  <c r="K482" s="1"/>
  <c r="H481"/>
  <c r="K481" s="1"/>
  <c r="H480"/>
  <c r="K480" s="1"/>
  <c r="H479"/>
  <c r="K479" s="1"/>
  <c r="H478"/>
  <c r="K478" s="1"/>
  <c r="H477"/>
  <c r="K477" s="1"/>
  <c r="E476"/>
  <c r="H476" s="1"/>
  <c r="K476" s="1"/>
  <c r="H475"/>
  <c r="K475" s="1"/>
  <c r="H474"/>
  <c r="K474" s="1"/>
  <c r="H473"/>
  <c r="K473" s="1"/>
  <c r="H472"/>
  <c r="K472" s="1"/>
  <c r="H471"/>
  <c r="K471" s="1"/>
  <c r="H470"/>
  <c r="K470" s="1"/>
  <c r="H469"/>
  <c r="K469" s="1"/>
  <c r="G468"/>
  <c r="E468"/>
  <c r="H467"/>
  <c r="K467" s="1"/>
  <c r="G466"/>
  <c r="E466"/>
  <c r="H465"/>
  <c r="K465" s="1"/>
  <c r="G464"/>
  <c r="E464"/>
  <c r="H463"/>
  <c r="K463" s="1"/>
  <c r="K459"/>
  <c r="K456"/>
  <c r="E455"/>
  <c r="K455" s="1"/>
  <c r="K454"/>
  <c r="K450"/>
  <c r="K449"/>
  <c r="L446"/>
  <c r="L445" s="1"/>
  <c r="G446"/>
  <c r="E446"/>
  <c r="L444"/>
  <c r="L443" s="1"/>
  <c r="G444"/>
  <c r="E444"/>
  <c r="L442"/>
  <c r="L441" s="1"/>
  <c r="G442"/>
  <c r="E442"/>
  <c r="L440"/>
  <c r="L439" s="1"/>
  <c r="G440"/>
  <c r="E440"/>
  <c r="L438"/>
  <c r="L437" s="1"/>
  <c r="G438"/>
  <c r="E438"/>
  <c r="L436"/>
  <c r="L435" s="1"/>
  <c r="G436"/>
  <c r="E436"/>
  <c r="L434"/>
  <c r="L433" s="1"/>
  <c r="G434"/>
  <c r="E434"/>
  <c r="L432"/>
  <c r="L431" s="1"/>
  <c r="G432"/>
  <c r="E432"/>
  <c r="L430"/>
  <c r="L429" s="1"/>
  <c r="G430"/>
  <c r="E430"/>
  <c r="L428"/>
  <c r="L427" s="1"/>
  <c r="G428"/>
  <c r="E428"/>
  <c r="L426"/>
  <c r="L425" s="1"/>
  <c r="G426"/>
  <c r="E426"/>
  <c r="L424"/>
  <c r="L423" s="1"/>
  <c r="G424"/>
  <c r="E424"/>
  <c r="L422"/>
  <c r="L421" s="1"/>
  <c r="G422"/>
  <c r="E422"/>
  <c r="L420"/>
  <c r="L419" s="1"/>
  <c r="G420"/>
  <c r="E420"/>
  <c r="L418"/>
  <c r="L417" s="1"/>
  <c r="G418"/>
  <c r="E418"/>
  <c r="L416"/>
  <c r="L415" s="1"/>
  <c r="G416"/>
  <c r="E416"/>
  <c r="L414"/>
  <c r="L413" s="1"/>
  <c r="G414"/>
  <c r="E414"/>
  <c r="L412"/>
  <c r="L411" s="1"/>
  <c r="G412"/>
  <c r="E412"/>
  <c r="L410"/>
  <c r="L409" s="1"/>
  <c r="G410"/>
  <c r="E410"/>
  <c r="L408"/>
  <c r="L407" s="1"/>
  <c r="G408"/>
  <c r="E408"/>
  <c r="L406"/>
  <c r="L405" s="1"/>
  <c r="G406"/>
  <c r="E406"/>
  <c r="L404"/>
  <c r="L403" s="1"/>
  <c r="G404"/>
  <c r="E404"/>
  <c r="L402"/>
  <c r="L401" s="1"/>
  <c r="G402"/>
  <c r="E402"/>
  <c r="L400"/>
  <c r="L399" s="1"/>
  <c r="G400"/>
  <c r="E400"/>
  <c r="L398"/>
  <c r="L397" s="1"/>
  <c r="G398"/>
  <c r="E398"/>
  <c r="L396"/>
  <c r="L395" s="1"/>
  <c r="G396"/>
  <c r="E396"/>
  <c r="L394"/>
  <c r="L393" s="1"/>
  <c r="G394"/>
  <c r="E394"/>
  <c r="L392"/>
  <c r="L391" s="1"/>
  <c r="G392"/>
  <c r="E392"/>
  <c r="L390"/>
  <c r="L389" s="1"/>
  <c r="G390"/>
  <c r="E390"/>
  <c r="L388"/>
  <c r="L387" s="1"/>
  <c r="G388"/>
  <c r="E388"/>
  <c r="L386"/>
  <c r="G386"/>
  <c r="E386"/>
  <c r="L384"/>
  <c r="L383" s="1"/>
  <c r="G384"/>
  <c r="E384"/>
  <c r="L382"/>
  <c r="L381" s="1"/>
  <c r="G382"/>
  <c r="E382"/>
  <c r="L380"/>
  <c r="L379" s="1"/>
  <c r="G380"/>
  <c r="E380"/>
  <c r="L376"/>
  <c r="L375" s="1"/>
  <c r="G376"/>
  <c r="E376"/>
  <c r="L374"/>
  <c r="L373" s="1"/>
  <c r="G374"/>
  <c r="E374"/>
  <c r="L372"/>
  <c r="L371" s="1"/>
  <c r="G372"/>
  <c r="E372"/>
  <c r="L370"/>
  <c r="L369" s="1"/>
  <c r="G370"/>
  <c r="E370"/>
  <c r="L368"/>
  <c r="L367" s="1"/>
  <c r="G368"/>
  <c r="E368"/>
  <c r="L366"/>
  <c r="L365" s="1"/>
  <c r="G366"/>
  <c r="E366"/>
  <c r="L364"/>
  <c r="L363" s="1"/>
  <c r="G364"/>
  <c r="E364"/>
  <c r="L362"/>
  <c r="L361" s="1"/>
  <c r="G362"/>
  <c r="E362"/>
  <c r="L360"/>
  <c r="L359" s="1"/>
  <c r="G360"/>
  <c r="E360"/>
  <c r="L358"/>
  <c r="L357" s="1"/>
  <c r="G358"/>
  <c r="E358"/>
  <c r="L356"/>
  <c r="L355" s="1"/>
  <c r="G356"/>
  <c r="E356"/>
  <c r="L354"/>
  <c r="L353" s="1"/>
  <c r="G354"/>
  <c r="E354"/>
  <c r="L352"/>
  <c r="L351" s="1"/>
  <c r="G352"/>
  <c r="E352"/>
  <c r="L350"/>
  <c r="L349" s="1"/>
  <c r="G350"/>
  <c r="E350"/>
  <c r="L348"/>
  <c r="L347" s="1"/>
  <c r="G348"/>
  <c r="E348"/>
  <c r="L346"/>
  <c r="L345" s="1"/>
  <c r="G346"/>
  <c r="E346"/>
  <c r="L344"/>
  <c r="L343" s="1"/>
  <c r="G344"/>
  <c r="E344"/>
  <c r="L342"/>
  <c r="L341" s="1"/>
  <c r="G342"/>
  <c r="E342"/>
  <c r="L340"/>
  <c r="L339" s="1"/>
  <c r="G340"/>
  <c r="E340"/>
  <c r="L338"/>
  <c r="L337" s="1"/>
  <c r="G338"/>
  <c r="E338"/>
  <c r="L336"/>
  <c r="L335" s="1"/>
  <c r="G336"/>
  <c r="E336"/>
  <c r="L334"/>
  <c r="L333" s="1"/>
  <c r="G334"/>
  <c r="E334"/>
  <c r="L332"/>
  <c r="L331" s="1"/>
  <c r="G332"/>
  <c r="E332"/>
  <c r="L330"/>
  <c r="L329" s="1"/>
  <c r="G330"/>
  <c r="E330"/>
  <c r="L328"/>
  <c r="L327" s="1"/>
  <c r="G328"/>
  <c r="E328"/>
  <c r="L326"/>
  <c r="L325" s="1"/>
  <c r="G326"/>
  <c r="E326"/>
  <c r="L324"/>
  <c r="L323" s="1"/>
  <c r="G324"/>
  <c r="E324"/>
  <c r="L322"/>
  <c r="L321" s="1"/>
  <c r="G322"/>
  <c r="E322"/>
  <c r="L320"/>
  <c r="L319" s="1"/>
  <c r="G320"/>
  <c r="E320"/>
  <c r="L318"/>
  <c r="L317" s="1"/>
  <c r="G318"/>
  <c r="E318"/>
  <c r="L316"/>
  <c r="L315" s="1"/>
  <c r="G316"/>
  <c r="E316"/>
  <c r="L314"/>
  <c r="L313" s="1"/>
  <c r="G314"/>
  <c r="E314"/>
  <c r="L312"/>
  <c r="L311" s="1"/>
  <c r="G312"/>
  <c r="E312"/>
  <c r="L310"/>
  <c r="L309" s="1"/>
  <c r="G310"/>
  <c r="E310"/>
  <c r="L308"/>
  <c r="L307" s="1"/>
  <c r="G308"/>
  <c r="E308"/>
  <c r="L306"/>
  <c r="L305" s="1"/>
  <c r="G306"/>
  <c r="E306"/>
  <c r="L304"/>
  <c r="L303" s="1"/>
  <c r="G304"/>
  <c r="E304"/>
  <c r="L302"/>
  <c r="L301" s="1"/>
  <c r="G302"/>
  <c r="E302"/>
  <c r="L300"/>
  <c r="L299" s="1"/>
  <c r="G300"/>
  <c r="E300"/>
  <c r="L298"/>
  <c r="G298"/>
  <c r="E298"/>
  <c r="L296"/>
  <c r="L295" s="1"/>
  <c r="G296"/>
  <c r="E296"/>
  <c r="L294"/>
  <c r="L293" s="1"/>
  <c r="G294"/>
  <c r="E294"/>
  <c r="L292"/>
  <c r="L291" s="1"/>
  <c r="G292"/>
  <c r="E292"/>
  <c r="L290"/>
  <c r="L289" s="1"/>
  <c r="G290"/>
  <c r="E290"/>
  <c r="H285"/>
  <c r="K285" s="1"/>
  <c r="H284"/>
  <c r="K284" s="1"/>
  <c r="H283"/>
  <c r="K283" s="1"/>
  <c r="H282"/>
  <c r="K282" s="1"/>
  <c r="H281"/>
  <c r="K281" s="1"/>
  <c r="H280"/>
  <c r="K280" s="1"/>
  <c r="H279"/>
  <c r="K279" s="1"/>
  <c r="H278"/>
  <c r="K278" s="1"/>
  <c r="H276"/>
  <c r="K276" s="1"/>
  <c r="H275"/>
  <c r="K275" s="1"/>
  <c r="O274"/>
  <c r="G274"/>
  <c r="E274"/>
  <c r="H273"/>
  <c r="K273" s="1"/>
  <c r="O272"/>
  <c r="G272"/>
  <c r="E272"/>
  <c r="H271"/>
  <c r="K271" s="1"/>
  <c r="H270"/>
  <c r="K270" s="1"/>
  <c r="H269"/>
  <c r="K269" s="1"/>
  <c r="H268"/>
  <c r="K268" s="1"/>
  <c r="H267"/>
  <c r="K267" s="1"/>
  <c r="H266"/>
  <c r="K266" s="1"/>
  <c r="E265"/>
  <c r="H265" s="1"/>
  <c r="K265" s="1"/>
  <c r="E264"/>
  <c r="H264" s="1"/>
  <c r="K264" s="1"/>
  <c r="O263"/>
  <c r="G263"/>
  <c r="E263"/>
  <c r="H262"/>
  <c r="K262" s="1"/>
  <c r="H261"/>
  <c r="K261" s="1"/>
  <c r="H260"/>
  <c r="K260" s="1"/>
  <c r="H259"/>
  <c r="K259" s="1"/>
  <c r="G258"/>
  <c r="E258"/>
  <c r="G257"/>
  <c r="E257"/>
  <c r="H256"/>
  <c r="K256" s="1"/>
  <c r="E255"/>
  <c r="H255" s="1"/>
  <c r="K255" s="1"/>
  <c r="K254"/>
  <c r="H252"/>
  <c r="K252" s="1"/>
  <c r="H251"/>
  <c r="K251" s="1"/>
  <c r="H250"/>
  <c r="K250" s="1"/>
  <c r="O249"/>
  <c r="G249"/>
  <c r="E249"/>
  <c r="H248"/>
  <c r="K248" s="1"/>
  <c r="H247"/>
  <c r="K247" s="1"/>
  <c r="H246"/>
  <c r="K246" s="1"/>
  <c r="H245"/>
  <c r="K245" s="1"/>
  <c r="H244"/>
  <c r="K244" s="1"/>
  <c r="G243"/>
  <c r="H243" s="1"/>
  <c r="K243" s="1"/>
  <c r="H242"/>
  <c r="K242" s="1"/>
  <c r="H241"/>
  <c r="K241" s="1"/>
  <c r="H240"/>
  <c r="K240" s="1"/>
  <c r="H239"/>
  <c r="K239" s="1"/>
  <c r="H238"/>
  <c r="K238" s="1"/>
  <c r="H237"/>
  <c r="K237" s="1"/>
  <c r="H236"/>
  <c r="K236" s="1"/>
  <c r="H235"/>
  <c r="K235" s="1"/>
  <c r="H234"/>
  <c r="K234" s="1"/>
  <c r="H233"/>
  <c r="K233" s="1"/>
  <c r="H232"/>
  <c r="K232" s="1"/>
  <c r="H231"/>
  <c r="K231" s="1"/>
  <c r="H230"/>
  <c r="K230" s="1"/>
  <c r="H229"/>
  <c r="K229" s="1"/>
  <c r="H228"/>
  <c r="K228" s="1"/>
  <c r="H227"/>
  <c r="K227" s="1"/>
  <c r="H226"/>
  <c r="K226" s="1"/>
  <c r="H225"/>
  <c r="K225" s="1"/>
  <c r="H224"/>
  <c r="K224" s="1"/>
  <c r="G223"/>
  <c r="H223" s="1"/>
  <c r="K223" s="1"/>
  <c r="O222"/>
  <c r="G222"/>
  <c r="E222"/>
  <c r="H221"/>
  <c r="K221" s="1"/>
  <c r="H220"/>
  <c r="K220" s="1"/>
  <c r="H219"/>
  <c r="K219" s="1"/>
  <c r="H218"/>
  <c r="K218" s="1"/>
  <c r="H217"/>
  <c r="K217" s="1"/>
  <c r="H216"/>
  <c r="K216" s="1"/>
  <c r="H215"/>
  <c r="K215" s="1"/>
  <c r="H214"/>
  <c r="K214" s="1"/>
  <c r="O213"/>
  <c r="G213"/>
  <c r="E213"/>
  <c r="H212"/>
  <c r="K212" s="1"/>
  <c r="H211"/>
  <c r="K211" s="1"/>
  <c r="H210"/>
  <c r="K210" s="1"/>
  <c r="H209"/>
  <c r="K209" s="1"/>
  <c r="H208"/>
  <c r="K208" s="1"/>
  <c r="O207"/>
  <c r="G207"/>
  <c r="E207"/>
  <c r="H206"/>
  <c r="K206" s="1"/>
  <c r="G205"/>
  <c r="E205"/>
  <c r="G204"/>
  <c r="E204"/>
  <c r="G203"/>
  <c r="E203"/>
  <c r="O202"/>
  <c r="O203" s="1"/>
  <c r="O204" s="1"/>
  <c r="O205" s="1"/>
  <c r="G202"/>
  <c r="E202"/>
  <c r="H201"/>
  <c r="K201" s="1"/>
  <c r="K200"/>
  <c r="K197"/>
  <c r="K196"/>
  <c r="H195"/>
  <c r="K195" s="1"/>
  <c r="K194"/>
  <c r="K193"/>
  <c r="K192"/>
  <c r="K191"/>
  <c r="K190"/>
  <c r="H189"/>
  <c r="K189" s="1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X140"/>
  <c r="W139"/>
  <c r="X3"/>
  <c r="W3"/>
  <c r="T3"/>
  <c r="S3"/>
  <c r="Q3"/>
  <c r="H213" l="1"/>
  <c r="K213" s="1"/>
  <c r="H340"/>
  <c r="K340" s="1"/>
  <c r="H348"/>
  <c r="K348" s="1"/>
  <c r="H338"/>
  <c r="K338" s="1"/>
  <c r="H203"/>
  <c r="K203" s="1"/>
  <c r="H306"/>
  <c r="K306" s="1"/>
  <c r="H312"/>
  <c r="K312" s="1"/>
  <c r="H336"/>
  <c r="K336" s="1"/>
  <c r="H310"/>
  <c r="K310" s="1"/>
  <c r="H318"/>
  <c r="K318" s="1"/>
  <c r="H326"/>
  <c r="K326" s="1"/>
  <c r="H334"/>
  <c r="K334" s="1"/>
  <c r="H274"/>
  <c r="K274" s="1"/>
  <c r="H410"/>
  <c r="K410" s="1"/>
  <c r="H272"/>
  <c r="K272" s="1"/>
  <c r="H300"/>
  <c r="K300" s="1"/>
  <c r="H398"/>
  <c r="K398" s="1"/>
  <c r="H426"/>
  <c r="K426" s="1"/>
  <c r="H322"/>
  <c r="K322" s="1"/>
  <c r="H330"/>
  <c r="K330" s="1"/>
  <c r="H350"/>
  <c r="K350" s="1"/>
  <c r="H358"/>
  <c r="K358" s="1"/>
  <c r="H366"/>
  <c r="K366" s="1"/>
  <c r="H374"/>
  <c r="K374" s="1"/>
  <c r="H402"/>
  <c r="K402" s="1"/>
  <c r="H446"/>
  <c r="K446" s="1"/>
  <c r="H380"/>
  <c r="K380" s="1"/>
  <c r="H388"/>
  <c r="K388" s="1"/>
  <c r="H390"/>
  <c r="K390" s="1"/>
  <c r="H394"/>
  <c r="K394" s="1"/>
  <c r="H442"/>
  <c r="K442" s="1"/>
  <c r="H314"/>
  <c r="K314" s="1"/>
  <c r="H324"/>
  <c r="K324" s="1"/>
  <c r="H332"/>
  <c r="K332" s="1"/>
  <c r="H344"/>
  <c r="K344" s="1"/>
  <c r="H360"/>
  <c r="K360" s="1"/>
  <c r="H368"/>
  <c r="K368" s="1"/>
  <c r="H376"/>
  <c r="K376" s="1"/>
  <c r="H386"/>
  <c r="K386" s="1"/>
  <c r="H436"/>
  <c r="K436" s="1"/>
  <c r="H438"/>
  <c r="K438" s="1"/>
  <c r="V3"/>
  <c r="H292"/>
  <c r="K292" s="1"/>
  <c r="H296"/>
  <c r="K296" s="1"/>
  <c r="H430"/>
  <c r="K430" s="1"/>
  <c r="H466"/>
  <c r="K466" s="1"/>
  <c r="H302"/>
  <c r="K302" s="1"/>
  <c r="H354"/>
  <c r="K354" s="1"/>
  <c r="H356"/>
  <c r="K356" s="1"/>
  <c r="H364"/>
  <c r="K364" s="1"/>
  <c r="H384"/>
  <c r="K384" s="1"/>
  <c r="H414"/>
  <c r="K414" s="1"/>
  <c r="H420"/>
  <c r="K420" s="1"/>
  <c r="H422"/>
  <c r="K422" s="1"/>
  <c r="H434"/>
  <c r="K434" s="1"/>
  <c r="H249"/>
  <c r="K249" s="1"/>
  <c r="H257"/>
  <c r="K257" s="1"/>
  <c r="H263"/>
  <c r="K263" s="1"/>
  <c r="H308"/>
  <c r="K308" s="1"/>
  <c r="H328"/>
  <c r="K328" s="1"/>
  <c r="H352"/>
  <c r="K352" s="1"/>
  <c r="H362"/>
  <c r="K362" s="1"/>
  <c r="H370"/>
  <c r="K370" s="1"/>
  <c r="H372"/>
  <c r="K372" s="1"/>
  <c r="H382"/>
  <c r="K382" s="1"/>
  <c r="H404"/>
  <c r="K404" s="1"/>
  <c r="H406"/>
  <c r="K406" s="1"/>
  <c r="H418"/>
  <c r="K418" s="1"/>
  <c r="R3"/>
  <c r="H298"/>
  <c r="K298" s="1"/>
  <c r="H204"/>
  <c r="K204" s="1"/>
  <c r="H316"/>
  <c r="K316" s="1"/>
  <c r="H346"/>
  <c r="K346" s="1"/>
  <c r="H202"/>
  <c r="K202" s="1"/>
  <c r="H205"/>
  <c r="K205" s="1"/>
  <c r="H207"/>
  <c r="K207" s="1"/>
  <c r="H222"/>
  <c r="K222" s="1"/>
  <c r="H290"/>
  <c r="K290" s="1"/>
  <c r="H304"/>
  <c r="K304" s="1"/>
  <c r="H320"/>
  <c r="K320" s="1"/>
  <c r="H342"/>
  <c r="K342" s="1"/>
  <c r="H396"/>
  <c r="K396" s="1"/>
  <c r="H412"/>
  <c r="K412" s="1"/>
  <c r="H428"/>
  <c r="K428" s="1"/>
  <c r="H444"/>
  <c r="K444" s="1"/>
  <c r="H464"/>
  <c r="K464" s="1"/>
  <c r="H524"/>
  <c r="K524" s="1"/>
  <c r="U3"/>
  <c r="H258"/>
  <c r="K258" s="1"/>
  <c r="H294"/>
  <c r="K294" s="1"/>
  <c r="H400"/>
  <c r="K400" s="1"/>
  <c r="H416"/>
  <c r="K416" s="1"/>
  <c r="H432"/>
  <c r="K432" s="1"/>
  <c r="H468"/>
  <c r="K468" s="1"/>
  <c r="H527"/>
  <c r="K527" s="1"/>
  <c r="H392"/>
  <c r="K392" s="1"/>
  <c r="H408"/>
  <c r="K408" s="1"/>
  <c r="H424"/>
  <c r="K424" s="1"/>
  <c r="H440"/>
  <c r="K440" s="1"/>
  <c r="N3" l="1"/>
  <c r="P3"/>
  <c r="M3" l="1"/>
  <c r="C213" i="6" l="1"/>
  <c r="C216"/>
  <c r="C162"/>
  <c r="C161"/>
  <c r="C158"/>
  <c r="C61"/>
  <c r="C60"/>
  <c r="C57"/>
  <c r="C130" l="1"/>
  <c r="C131" s="1"/>
  <c r="C132" s="1"/>
  <c r="C133" s="1"/>
  <c r="C134" s="1"/>
  <c r="C135" s="1"/>
  <c r="B420" i="23"/>
  <c r="A420"/>
  <c r="B419"/>
  <c r="A419"/>
  <c r="B418"/>
  <c r="A418"/>
  <c r="B414"/>
  <c r="A414"/>
  <c r="B413"/>
  <c r="A413"/>
  <c r="B412"/>
  <c r="A412"/>
  <c r="X411"/>
  <c r="B411"/>
  <c r="A411"/>
  <c r="X410"/>
  <c r="B410"/>
  <c r="A410"/>
  <c r="X409"/>
  <c r="B409"/>
  <c r="A409"/>
  <c r="X408"/>
  <c r="B408"/>
  <c r="A408"/>
  <c r="X407"/>
  <c r="B407"/>
  <c r="A407"/>
  <c r="X406"/>
  <c r="B406"/>
  <c r="A406"/>
  <c r="X405"/>
  <c r="B405"/>
  <c r="A405"/>
  <c r="X404"/>
  <c r="B404"/>
  <c r="A404"/>
  <c r="X403"/>
  <c r="B403"/>
  <c r="A403"/>
  <c r="X402"/>
  <c r="B402"/>
  <c r="A402"/>
  <c r="X401"/>
  <c r="B401"/>
  <c r="A401"/>
  <c r="X400"/>
  <c r="B400"/>
  <c r="A400"/>
  <c r="X399"/>
  <c r="B399"/>
  <c r="A399"/>
  <c r="X398"/>
  <c r="B398"/>
  <c r="A398"/>
  <c r="X397"/>
  <c r="B397"/>
  <c r="A397"/>
  <c r="X396"/>
  <c r="B396"/>
  <c r="A396"/>
  <c r="X395"/>
  <c r="B395"/>
  <c r="A395"/>
  <c r="X394"/>
  <c r="B394"/>
  <c r="A394"/>
  <c r="X393"/>
  <c r="B393"/>
  <c r="A393"/>
  <c r="X392"/>
  <c r="B392"/>
  <c r="A392"/>
  <c r="B388"/>
  <c r="A388"/>
  <c r="B387"/>
  <c r="A387"/>
  <c r="B386"/>
  <c r="A386"/>
  <c r="B385"/>
  <c r="A385"/>
  <c r="B384"/>
  <c r="A384"/>
  <c r="B383"/>
  <c r="A383"/>
  <c r="B382"/>
  <c r="A382"/>
  <c r="B381"/>
  <c r="A381"/>
  <c r="X380"/>
  <c r="B380"/>
  <c r="A380"/>
  <c r="X379"/>
  <c r="B379"/>
  <c r="A379"/>
  <c r="X378"/>
  <c r="B378"/>
  <c r="A378"/>
  <c r="X377"/>
  <c r="B377"/>
  <c r="A377"/>
  <c r="X376"/>
  <c r="B376"/>
  <c r="A376"/>
  <c r="X375"/>
  <c r="B375"/>
  <c r="A375"/>
  <c r="X374"/>
  <c r="B374"/>
  <c r="A374"/>
  <c r="X373"/>
  <c r="B373"/>
  <c r="A373"/>
  <c r="X372"/>
  <c r="B372"/>
  <c r="A372"/>
  <c r="X371"/>
  <c r="B371"/>
  <c r="A371"/>
  <c r="X370"/>
  <c r="B370"/>
  <c r="A370"/>
  <c r="X369"/>
  <c r="B369"/>
  <c r="A369"/>
  <c r="X368"/>
  <c r="B368"/>
  <c r="A368"/>
  <c r="X367"/>
  <c r="B367"/>
  <c r="A367"/>
  <c r="X366"/>
  <c r="B366"/>
  <c r="A366"/>
  <c r="X365"/>
  <c r="B365"/>
  <c r="A365"/>
  <c r="X364"/>
  <c r="B364"/>
  <c r="A364"/>
  <c r="X363"/>
  <c r="B363"/>
  <c r="A363"/>
  <c r="X362"/>
  <c r="B362"/>
  <c r="A362"/>
  <c r="X361"/>
  <c r="B361"/>
  <c r="A361"/>
  <c r="X360"/>
  <c r="J326"/>
  <c r="J325"/>
  <c r="X297"/>
  <c r="B297"/>
  <c r="A297"/>
  <c r="J289"/>
  <c r="J288"/>
  <c r="I284"/>
  <c r="K284" s="1"/>
  <c r="I283"/>
  <c r="K283" s="1"/>
  <c r="I282"/>
  <c r="K282" s="1"/>
  <c r="I281"/>
  <c r="K281" s="1"/>
  <c r="I280"/>
  <c r="K280" s="1"/>
  <c r="I279"/>
  <c r="K279" s="1"/>
  <c r="I278"/>
  <c r="K278" s="1"/>
  <c r="I277"/>
  <c r="K277" s="1"/>
  <c r="I276"/>
  <c r="K276" s="1"/>
  <c r="I275"/>
  <c r="K275" s="1"/>
  <c r="I274"/>
  <c r="K274" s="1"/>
  <c r="I273"/>
  <c r="K273" s="1"/>
  <c r="I272"/>
  <c r="K272" s="1"/>
  <c r="I271"/>
  <c r="K271" s="1"/>
  <c r="I270"/>
  <c r="K270" s="1"/>
  <c r="I269"/>
  <c r="K269" s="1"/>
  <c r="I268"/>
  <c r="K268" s="1"/>
  <c r="I267"/>
  <c r="K267" s="1"/>
  <c r="I266"/>
  <c r="K266" s="1"/>
  <c r="I265"/>
  <c r="K265" s="1"/>
  <c r="A259"/>
  <c r="B258"/>
  <c r="A258"/>
  <c r="B257"/>
  <c r="A257"/>
  <c r="B256"/>
  <c r="A256"/>
  <c r="B255"/>
  <c r="A255"/>
  <c r="B254"/>
  <c r="A254"/>
  <c r="B253"/>
  <c r="A253"/>
  <c r="B252"/>
  <c r="A252"/>
  <c r="X251"/>
  <c r="B251"/>
  <c r="A251"/>
  <c r="X250"/>
  <c r="B250"/>
  <c r="A250"/>
  <c r="X249"/>
  <c r="B249"/>
  <c r="A249"/>
  <c r="X248"/>
  <c r="B248"/>
  <c r="A248"/>
  <c r="X247"/>
  <c r="B247"/>
  <c r="A247"/>
  <c r="X246"/>
  <c r="B246"/>
  <c r="A246"/>
  <c r="X245"/>
  <c r="B245"/>
  <c r="A245"/>
  <c r="X244"/>
  <c r="B244"/>
  <c r="A244"/>
  <c r="X243"/>
  <c r="B243"/>
  <c r="A243"/>
  <c r="X242"/>
  <c r="B242"/>
  <c r="A242"/>
  <c r="X241"/>
  <c r="B241"/>
  <c r="A241"/>
  <c r="X240"/>
  <c r="B240"/>
  <c r="A240"/>
  <c r="X239"/>
  <c r="B239"/>
  <c r="A239"/>
  <c r="X238"/>
  <c r="B238"/>
  <c r="A238"/>
  <c r="X237"/>
  <c r="B237"/>
  <c r="A237"/>
  <c r="X236"/>
  <c r="B236"/>
  <c r="A236"/>
  <c r="X235"/>
  <c r="B235"/>
  <c r="A235"/>
  <c r="X234"/>
  <c r="B234"/>
  <c r="A234"/>
  <c r="X233"/>
  <c r="B233"/>
  <c r="A233"/>
  <c r="X232"/>
  <c r="B232"/>
  <c r="A232"/>
  <c r="X231"/>
  <c r="J224"/>
  <c r="J223"/>
  <c r="J222"/>
  <c r="J221"/>
  <c r="J219"/>
  <c r="J218"/>
  <c r="J217"/>
  <c r="J216"/>
  <c r="J214"/>
  <c r="J213"/>
  <c r="J212"/>
  <c r="J211"/>
  <c r="J210"/>
  <c r="J209"/>
  <c r="J208"/>
  <c r="X206"/>
  <c r="I206"/>
  <c r="J206" s="1"/>
  <c r="B206"/>
  <c r="A206"/>
  <c r="X205"/>
  <c r="I205"/>
  <c r="J205" s="1"/>
  <c r="B205"/>
  <c r="A205"/>
  <c r="X203"/>
  <c r="I203"/>
  <c r="G203"/>
  <c r="B203"/>
  <c r="A203"/>
  <c r="X202"/>
  <c r="G202"/>
  <c r="J202" s="1"/>
  <c r="B202"/>
  <c r="A202"/>
  <c r="X201"/>
  <c r="G201"/>
  <c r="J201" s="1"/>
  <c r="B201"/>
  <c r="A201"/>
  <c r="X200"/>
  <c r="G200"/>
  <c r="J200" s="1"/>
  <c r="B200"/>
  <c r="A200"/>
  <c r="X199"/>
  <c r="G199"/>
  <c r="J199" s="1"/>
  <c r="B199"/>
  <c r="A199"/>
  <c r="X198"/>
  <c r="G198"/>
  <c r="J198" s="1"/>
  <c r="B198"/>
  <c r="A198"/>
  <c r="X197"/>
  <c r="G197"/>
  <c r="J197" s="1"/>
  <c r="B197"/>
  <c r="A197"/>
  <c r="X196"/>
  <c r="G196"/>
  <c r="J196" s="1"/>
  <c r="B196"/>
  <c r="A196"/>
  <c r="X195"/>
  <c r="G195"/>
  <c r="J195" s="1"/>
  <c r="B195"/>
  <c r="A195"/>
  <c r="X194"/>
  <c r="G194"/>
  <c r="J194" s="1"/>
  <c r="B194"/>
  <c r="A194"/>
  <c r="G193"/>
  <c r="J193" s="1"/>
  <c r="B193"/>
  <c r="A193"/>
  <c r="G192"/>
  <c r="J192" s="1"/>
  <c r="B192"/>
  <c r="A192"/>
  <c r="X187"/>
  <c r="G187"/>
  <c r="J187" s="1"/>
  <c r="X186"/>
  <c r="G186"/>
  <c r="J186" s="1"/>
  <c r="X185"/>
  <c r="G185"/>
  <c r="J185" s="1"/>
  <c r="X184"/>
  <c r="G184"/>
  <c r="J184" s="1"/>
  <c r="X183"/>
  <c r="G183"/>
  <c r="J183" s="1"/>
  <c r="X182"/>
  <c r="G182"/>
  <c r="J182" s="1"/>
  <c r="X181"/>
  <c r="G181"/>
  <c r="J181" s="1"/>
  <c r="X180"/>
  <c r="G180"/>
  <c r="J180" s="1"/>
  <c r="X179"/>
  <c r="G179"/>
  <c r="J179" s="1"/>
  <c r="X178"/>
  <c r="G178"/>
  <c r="J178" s="1"/>
  <c r="X177"/>
  <c r="G177"/>
  <c r="J177" s="1"/>
  <c r="G176"/>
  <c r="J176" s="1"/>
  <c r="G175"/>
  <c r="J175" s="1"/>
  <c r="X172"/>
  <c r="G172"/>
  <c r="J172" s="1"/>
  <c r="X171"/>
  <c r="G171"/>
  <c r="J171" s="1"/>
  <c r="X170"/>
  <c r="G170"/>
  <c r="J170" s="1"/>
  <c r="X169"/>
  <c r="G169"/>
  <c r="J169" s="1"/>
  <c r="X168"/>
  <c r="G168"/>
  <c r="J168" s="1"/>
  <c r="X167"/>
  <c r="G167"/>
  <c r="J167" s="1"/>
  <c r="X166"/>
  <c r="G166"/>
  <c r="J166" s="1"/>
  <c r="X165"/>
  <c r="G165"/>
  <c r="J165" s="1"/>
  <c r="X164"/>
  <c r="G164"/>
  <c r="J164" s="1"/>
  <c r="X163"/>
  <c r="G163"/>
  <c r="J163" s="1"/>
  <c r="X162"/>
  <c r="G162"/>
  <c r="J162" s="1"/>
  <c r="G161"/>
  <c r="J161" s="1"/>
  <c r="J159" s="1"/>
  <c r="G160"/>
  <c r="J160" s="1"/>
  <c r="X157"/>
  <c r="I157"/>
  <c r="G157"/>
  <c r="X156"/>
  <c r="I156"/>
  <c r="J156" s="1"/>
  <c r="G156"/>
  <c r="X155"/>
  <c r="G155"/>
  <c r="J155" s="1"/>
  <c r="X154"/>
  <c r="G154"/>
  <c r="J154" s="1"/>
  <c r="X153"/>
  <c r="G153"/>
  <c r="J153" s="1"/>
  <c r="X152"/>
  <c r="G152"/>
  <c r="J152" s="1"/>
  <c r="X151"/>
  <c r="G151"/>
  <c r="J151" s="1"/>
  <c r="X150"/>
  <c r="G150"/>
  <c r="J150" s="1"/>
  <c r="X149"/>
  <c r="G149"/>
  <c r="J149" s="1"/>
  <c r="X148"/>
  <c r="G148"/>
  <c r="J148" s="1"/>
  <c r="X147"/>
  <c r="G147"/>
  <c r="J147" s="1"/>
  <c r="G146"/>
  <c r="J146" s="1"/>
  <c r="G145"/>
  <c r="J145" s="1"/>
  <c r="X141"/>
  <c r="G141"/>
  <c r="J141" s="1"/>
  <c r="B141"/>
  <c r="A141"/>
  <c r="X140"/>
  <c r="J140"/>
  <c r="B140"/>
  <c r="A140"/>
  <c r="X139"/>
  <c r="B139"/>
  <c r="A139"/>
  <c r="X138"/>
  <c r="J138"/>
  <c r="B138"/>
  <c r="A138"/>
  <c r="X137"/>
  <c r="J137"/>
  <c r="B137"/>
  <c r="A137"/>
  <c r="X136"/>
  <c r="J136"/>
  <c r="B136"/>
  <c r="A136"/>
  <c r="X135"/>
  <c r="J135"/>
  <c r="B135"/>
  <c r="A135"/>
  <c r="X134"/>
  <c r="J134"/>
  <c r="B134"/>
  <c r="A134"/>
  <c r="X133"/>
  <c r="B133"/>
  <c r="A133"/>
  <c r="X132"/>
  <c r="J132"/>
  <c r="B132"/>
  <c r="A132"/>
  <c r="X131"/>
  <c r="J131"/>
  <c r="B131"/>
  <c r="A131"/>
  <c r="X130"/>
  <c r="J130"/>
  <c r="B130"/>
  <c r="A130"/>
  <c r="X129"/>
  <c r="J129"/>
  <c r="B129"/>
  <c r="A129"/>
  <c r="X128"/>
  <c r="J128"/>
  <c r="B128"/>
  <c r="A128"/>
  <c r="X127"/>
  <c r="J127"/>
  <c r="B127"/>
  <c r="A127"/>
  <c r="X126"/>
  <c r="J126"/>
  <c r="B126"/>
  <c r="A126"/>
  <c r="X125"/>
  <c r="J125"/>
  <c r="B125"/>
  <c r="A125"/>
  <c r="X124"/>
  <c r="J124"/>
  <c r="B124"/>
  <c r="A124"/>
  <c r="X123"/>
  <c r="J123"/>
  <c r="B123"/>
  <c r="A123"/>
  <c r="X122"/>
  <c r="J122"/>
  <c r="B122"/>
  <c r="A122"/>
  <c r="X121"/>
  <c r="J121"/>
  <c r="B121"/>
  <c r="A121"/>
  <c r="X120"/>
  <c r="J120"/>
  <c r="B120"/>
  <c r="A120"/>
  <c r="X119"/>
  <c r="J119"/>
  <c r="B119"/>
  <c r="A119"/>
  <c r="X118"/>
  <c r="J118"/>
  <c r="B118"/>
  <c r="A118"/>
  <c r="X117"/>
  <c r="J117"/>
  <c r="B117"/>
  <c r="A117"/>
  <c r="X116"/>
  <c r="J116"/>
  <c r="B116"/>
  <c r="A116"/>
  <c r="X115"/>
  <c r="J115"/>
  <c r="B115"/>
  <c r="A115"/>
  <c r="X114"/>
  <c r="J114"/>
  <c r="B114"/>
  <c r="A114"/>
  <c r="X113"/>
  <c r="J113"/>
  <c r="B113"/>
  <c r="A113"/>
  <c r="J112"/>
  <c r="B112"/>
  <c r="A112"/>
  <c r="J111"/>
  <c r="B111"/>
  <c r="A111"/>
  <c r="J106"/>
  <c r="J105"/>
  <c r="J104"/>
  <c r="J103"/>
  <c r="J99"/>
  <c r="J98"/>
  <c r="J97"/>
  <c r="J96"/>
  <c r="J91"/>
  <c r="J90"/>
  <c r="J89"/>
  <c r="J88"/>
  <c r="J87"/>
  <c r="J86"/>
  <c r="J85"/>
  <c r="X79"/>
  <c r="I79"/>
  <c r="J79" s="1"/>
  <c r="B79"/>
  <c r="A79"/>
  <c r="X78"/>
  <c r="I78"/>
  <c r="J78" s="1"/>
  <c r="B78"/>
  <c r="A78"/>
  <c r="X73"/>
  <c r="I73"/>
  <c r="G73"/>
  <c r="B73"/>
  <c r="A73"/>
  <c r="X72"/>
  <c r="I72"/>
  <c r="G72"/>
  <c r="B72"/>
  <c r="A72"/>
  <c r="X71"/>
  <c r="I71"/>
  <c r="G71"/>
  <c r="B71"/>
  <c r="A71"/>
  <c r="X70"/>
  <c r="G70"/>
  <c r="J70" s="1"/>
  <c r="B70"/>
  <c r="A70"/>
  <c r="X69"/>
  <c r="G69"/>
  <c r="J69" s="1"/>
  <c r="B69"/>
  <c r="A69"/>
  <c r="X68"/>
  <c r="G68"/>
  <c r="J68" s="1"/>
  <c r="B68"/>
  <c r="A68"/>
  <c r="X67"/>
  <c r="G67"/>
  <c r="J67" s="1"/>
  <c r="B67"/>
  <c r="A67"/>
  <c r="X66"/>
  <c r="G66"/>
  <c r="J66" s="1"/>
  <c r="B66"/>
  <c r="A66"/>
  <c r="X65"/>
  <c r="G65"/>
  <c r="J65" s="1"/>
  <c r="B65"/>
  <c r="A65"/>
  <c r="X64"/>
  <c r="G64"/>
  <c r="J64" s="1"/>
  <c r="B64"/>
  <c r="A64"/>
  <c r="X63"/>
  <c r="G63"/>
  <c r="J63" s="1"/>
  <c r="B63"/>
  <c r="A63"/>
  <c r="X62"/>
  <c r="G62"/>
  <c r="J62" s="1"/>
  <c r="B62"/>
  <c r="A62"/>
  <c r="X61"/>
  <c r="G61"/>
  <c r="J61" s="1"/>
  <c r="B61"/>
  <c r="A61"/>
  <c r="X60"/>
  <c r="G60"/>
  <c r="J60" s="1"/>
  <c r="B60"/>
  <c r="A60"/>
  <c r="X59"/>
  <c r="G59"/>
  <c r="J59" s="1"/>
  <c r="B59"/>
  <c r="A59"/>
  <c r="X58"/>
  <c r="G58"/>
  <c r="J58" s="1"/>
  <c r="B58"/>
  <c r="A58"/>
  <c r="X57"/>
  <c r="G57"/>
  <c r="J57" s="1"/>
  <c r="B57"/>
  <c r="A57"/>
  <c r="X56"/>
  <c r="G56"/>
  <c r="J56" s="1"/>
  <c r="B56"/>
  <c r="A56"/>
  <c r="X55"/>
  <c r="G55"/>
  <c r="J55" s="1"/>
  <c r="B55"/>
  <c r="A55"/>
  <c r="X54"/>
  <c r="G54"/>
  <c r="J54" s="1"/>
  <c r="B54"/>
  <c r="A54"/>
  <c r="X53"/>
  <c r="G53"/>
  <c r="J53" s="1"/>
  <c r="B53"/>
  <c r="A53"/>
  <c r="G52"/>
  <c r="J52" s="1"/>
  <c r="B52"/>
  <c r="A52"/>
  <c r="G51"/>
  <c r="J51" s="1"/>
  <c r="B51"/>
  <c r="A51"/>
  <c r="G50"/>
  <c r="J50" s="1"/>
  <c r="B50"/>
  <c r="A50"/>
  <c r="G49"/>
  <c r="J49" s="1"/>
  <c r="B49"/>
  <c r="A49"/>
  <c r="X44"/>
  <c r="G44"/>
  <c r="B44"/>
  <c r="I44" s="1"/>
  <c r="J44" s="1"/>
  <c r="A44"/>
  <c r="X43"/>
  <c r="B43"/>
  <c r="I43" s="1"/>
  <c r="J43" s="1"/>
  <c r="A43"/>
  <c r="X42"/>
  <c r="B42"/>
  <c r="A42"/>
  <c r="X41"/>
  <c r="B41"/>
  <c r="I41" s="1"/>
  <c r="J41" s="1"/>
  <c r="A41"/>
  <c r="X40"/>
  <c r="B40"/>
  <c r="I40" s="1"/>
  <c r="J40" s="1"/>
  <c r="A40"/>
  <c r="X39"/>
  <c r="H39"/>
  <c r="B39"/>
  <c r="I39" s="1"/>
  <c r="A39"/>
  <c r="X38"/>
  <c r="H38"/>
  <c r="B38"/>
  <c r="I38" s="1"/>
  <c r="A38"/>
  <c r="X37"/>
  <c r="H37"/>
  <c r="B37"/>
  <c r="I37" s="1"/>
  <c r="A37"/>
  <c r="X36"/>
  <c r="B36"/>
  <c r="A36"/>
  <c r="X35"/>
  <c r="B35"/>
  <c r="I35" s="1"/>
  <c r="J35" s="1"/>
  <c r="A35"/>
  <c r="X34"/>
  <c r="G34"/>
  <c r="B34"/>
  <c r="I34" s="1"/>
  <c r="J34" s="1"/>
  <c r="A34"/>
  <c r="X33"/>
  <c r="B33"/>
  <c r="I33" s="1"/>
  <c r="J33" s="1"/>
  <c r="A33"/>
  <c r="X32"/>
  <c r="G32"/>
  <c r="B32"/>
  <c r="I32" s="1"/>
  <c r="J32" s="1"/>
  <c r="A32"/>
  <c r="X31"/>
  <c r="B31"/>
  <c r="I31" s="1"/>
  <c r="J31" s="1"/>
  <c r="A31"/>
  <c r="X30"/>
  <c r="B30"/>
  <c r="I30" s="1"/>
  <c r="J30" s="1"/>
  <c r="A30"/>
  <c r="X29"/>
  <c r="B29"/>
  <c r="I29" s="1"/>
  <c r="J29" s="1"/>
  <c r="A29"/>
  <c r="X28"/>
  <c r="G28"/>
  <c r="B28"/>
  <c r="I28" s="1"/>
  <c r="J28" s="1"/>
  <c r="A28"/>
  <c r="X27"/>
  <c r="B27"/>
  <c r="I27" s="1"/>
  <c r="J27" s="1"/>
  <c r="A27"/>
  <c r="X26"/>
  <c r="G26"/>
  <c r="B26"/>
  <c r="I26" s="1"/>
  <c r="J26" s="1"/>
  <c r="A26"/>
  <c r="X25"/>
  <c r="I25"/>
  <c r="J25" s="1"/>
  <c r="B25"/>
  <c r="A25"/>
  <c r="X24"/>
  <c r="B24"/>
  <c r="I24" s="1"/>
  <c r="J24" s="1"/>
  <c r="A24"/>
  <c r="X23"/>
  <c r="I23"/>
  <c r="J23" s="1"/>
  <c r="B23"/>
  <c r="A23"/>
  <c r="X22"/>
  <c r="I22"/>
  <c r="J22" s="1"/>
  <c r="B22"/>
  <c r="A22"/>
  <c r="X21"/>
  <c r="B21"/>
  <c r="I21" s="1"/>
  <c r="J21" s="1"/>
  <c r="A21"/>
  <c r="X20"/>
  <c r="B20"/>
  <c r="I20" s="1"/>
  <c r="J20" s="1"/>
  <c r="A20"/>
  <c r="X19"/>
  <c r="B19"/>
  <c r="I19" s="1"/>
  <c r="J19" s="1"/>
  <c r="A19"/>
  <c r="X18"/>
  <c r="B18"/>
  <c r="I18" s="1"/>
  <c r="J18" s="1"/>
  <c r="A18"/>
  <c r="X17"/>
  <c r="B17"/>
  <c r="I17" s="1"/>
  <c r="J17" s="1"/>
  <c r="A17"/>
  <c r="X16"/>
  <c r="I16"/>
  <c r="J16" s="1"/>
  <c r="B16"/>
  <c r="A16"/>
  <c r="X15"/>
  <c r="I15"/>
  <c r="J15" s="1"/>
  <c r="B15"/>
  <c r="A15"/>
  <c r="X14"/>
  <c r="I14"/>
  <c r="J14" s="1"/>
  <c r="B14"/>
  <c r="A14"/>
  <c r="X13"/>
  <c r="I13"/>
  <c r="J13" s="1"/>
  <c r="B13"/>
  <c r="A13"/>
  <c r="X12"/>
  <c r="I12"/>
  <c r="J12" s="1"/>
  <c r="B12"/>
  <c r="A12"/>
  <c r="X11"/>
  <c r="I11"/>
  <c r="J11" s="1"/>
  <c r="B11"/>
  <c r="A11"/>
  <c r="X10"/>
  <c r="I10"/>
  <c r="J10" s="1"/>
  <c r="B10"/>
  <c r="A10"/>
  <c r="X9"/>
  <c r="I9"/>
  <c r="J9" s="1"/>
  <c r="B9"/>
  <c r="A9"/>
  <c r="X8"/>
  <c r="I8"/>
  <c r="J8" s="1"/>
  <c r="B8"/>
  <c r="A8"/>
  <c r="I7"/>
  <c r="J7" s="1"/>
  <c r="B7"/>
  <c r="A7"/>
  <c r="I6"/>
  <c r="J6" s="1"/>
  <c r="B6"/>
  <c r="A6"/>
  <c r="X5"/>
  <c r="R5"/>
  <c r="H60" i="6"/>
  <c r="H58"/>
  <c r="B83" i="12"/>
  <c r="C83" s="1"/>
  <c r="B82"/>
  <c r="C82" s="1"/>
  <c r="B81"/>
  <c r="C81" s="1"/>
  <c r="B80"/>
  <c r="C80" s="1"/>
  <c r="B79"/>
  <c r="C79" s="1"/>
  <c r="B78"/>
  <c r="C78" s="1"/>
  <c r="B77"/>
  <c r="C77" s="1"/>
  <c r="B76"/>
  <c r="C76" s="1"/>
  <c r="B75"/>
  <c r="C75" s="1"/>
  <c r="B74"/>
  <c r="C74" s="1"/>
  <c r="B73"/>
  <c r="C73" s="1"/>
  <c r="B72"/>
  <c r="C72" s="1"/>
  <c r="B71"/>
  <c r="C71" s="1"/>
  <c r="B70"/>
  <c r="C70" s="1"/>
  <c r="B69"/>
  <c r="N27"/>
  <c r="K27"/>
  <c r="N26"/>
  <c r="O5"/>
  <c r="O4"/>
  <c r="O3"/>
  <c r="B3"/>
  <c r="R18" i="14"/>
  <c r="Q17"/>
  <c r="R17" s="1"/>
  <c r="R16"/>
  <c r="Q15"/>
  <c r="R14"/>
  <c r="Q13"/>
  <c r="R12"/>
  <c r="Q11"/>
  <c r="R10"/>
  <c r="Q9"/>
  <c r="R8"/>
  <c r="Q7"/>
  <c r="R6"/>
  <c r="Q5"/>
  <c r="R4"/>
  <c r="Q3"/>
  <c r="J95" i="23" l="1"/>
  <c r="J110"/>
  <c r="J71"/>
  <c r="J84"/>
  <c r="J203"/>
  <c r="J157"/>
  <c r="D71" i="12"/>
  <c r="D75"/>
  <c r="D79"/>
  <c r="D78"/>
  <c r="D82"/>
  <c r="J102" i="23"/>
  <c r="J38"/>
  <c r="J72"/>
  <c r="J174"/>
  <c r="J37"/>
  <c r="J39"/>
  <c r="J77"/>
  <c r="J73"/>
  <c r="J48" s="1"/>
  <c r="T2" s="1"/>
  <c r="J190"/>
  <c r="R2" s="1"/>
  <c r="D73" i="12"/>
  <c r="D77"/>
  <c r="D81"/>
  <c r="D72"/>
  <c r="D76"/>
  <c r="D80"/>
  <c r="D70"/>
  <c r="D74"/>
  <c r="J144" i="23"/>
  <c r="S2" s="1"/>
  <c r="N6" i="12"/>
  <c r="N16"/>
  <c r="N17"/>
  <c r="N13"/>
  <c r="N19"/>
  <c r="N12"/>
  <c r="N10"/>
  <c r="N11"/>
  <c r="N15"/>
  <c r="N18"/>
  <c r="N20"/>
  <c r="N7"/>
  <c r="N21"/>
  <c r="N8"/>
  <c r="N14"/>
  <c r="N9"/>
  <c r="N23"/>
  <c r="N25"/>
  <c r="N24"/>
  <c r="N22"/>
  <c r="U2" i="23" l="1"/>
  <c r="P11" i="14" l="1"/>
  <c r="G11" l="1"/>
  <c r="K11"/>
  <c r="I11"/>
  <c r="O11"/>
  <c r="M11"/>
  <c r="R11"/>
  <c r="P15" l="1"/>
  <c r="R15" l="1"/>
  <c r="O15"/>
  <c r="P9" l="1"/>
  <c r="I9" l="1"/>
  <c r="M9"/>
  <c r="K9"/>
  <c r="O9"/>
  <c r="G9"/>
  <c r="R9"/>
  <c r="P13" l="1"/>
  <c r="M13" s="1"/>
  <c r="O13" l="1"/>
  <c r="R13"/>
  <c r="P7"/>
  <c r="M7" l="1"/>
  <c r="R7"/>
  <c r="G7"/>
  <c r="O7"/>
  <c r="K7"/>
  <c r="I7"/>
  <c r="P3" l="1"/>
  <c r="R3" l="1"/>
  <c r="G3"/>
  <c r="M3"/>
  <c r="M27" s="1"/>
  <c r="K3"/>
  <c r="O3"/>
  <c r="O27" s="1"/>
  <c r="I3"/>
  <c r="M29" l="1"/>
  <c r="O29"/>
  <c r="P5" l="1"/>
  <c r="C69" i="12"/>
  <c r="P30" i="14"/>
  <c r="L9" i="12"/>
  <c r="L6"/>
  <c r="M6" s="1"/>
  <c r="L18"/>
  <c r="L24"/>
  <c r="L23"/>
  <c r="L14"/>
  <c r="L15"/>
  <c r="L17"/>
  <c r="L20"/>
  <c r="L21"/>
  <c r="L13"/>
  <c r="L19"/>
  <c r="L11"/>
  <c r="L22"/>
  <c r="L10"/>
  <c r="L8"/>
  <c r="L12"/>
  <c r="K29"/>
  <c r="M30" s="1"/>
  <c r="L16"/>
  <c r="L25"/>
  <c r="L7"/>
  <c r="M7" l="1"/>
  <c r="M8" s="1"/>
  <c r="M9" s="1"/>
  <c r="M10" s="1"/>
  <c r="M11" s="1"/>
  <c r="M12" s="1"/>
  <c r="M13" s="1"/>
  <c r="M14" s="1"/>
  <c r="M15" s="1"/>
  <c r="M16" s="1"/>
  <c r="M17" s="1"/>
  <c r="M18" s="1"/>
  <c r="M19" s="1"/>
  <c r="M20" s="1"/>
  <c r="M21" s="1"/>
  <c r="M22" s="1"/>
  <c r="M23" s="1"/>
  <c r="M24" s="1"/>
  <c r="M25" s="1"/>
  <c r="L27" s="1"/>
  <c r="C84"/>
  <c r="D69"/>
  <c r="D84" s="1"/>
  <c r="R5" i="14"/>
  <c r="I5"/>
  <c r="I27" s="1"/>
  <c r="P29"/>
  <c r="K5"/>
  <c r="K27" s="1"/>
  <c r="G5"/>
  <c r="G27" s="1"/>
  <c r="K29" l="1"/>
  <c r="J27"/>
  <c r="L27"/>
  <c r="N27"/>
  <c r="I29"/>
  <c r="H27"/>
  <c r="F27"/>
  <c r="G29"/>
  <c r="G28"/>
  <c r="F28" l="1"/>
  <c r="G30"/>
  <c r="I28"/>
  <c r="I30" l="1"/>
  <c r="H28"/>
  <c r="K28"/>
  <c r="K30" l="1"/>
  <c r="M28"/>
  <c r="J28"/>
  <c r="L28" l="1"/>
  <c r="M30"/>
  <c r="O28"/>
  <c r="O30" l="1"/>
  <c r="N28"/>
</calcChain>
</file>

<file path=xl/sharedStrings.xml><?xml version="1.0" encoding="utf-8"?>
<sst xmlns="http://schemas.openxmlformats.org/spreadsheetml/2006/main" count="5239" uniqueCount="1122">
  <si>
    <t>Item</t>
  </si>
  <si>
    <t>Discriminação</t>
  </si>
  <si>
    <t>Quantidade</t>
  </si>
  <si>
    <t xml:space="preserve"> OBRA:</t>
  </si>
  <si>
    <t xml:space="preserve"> LOCAL:</t>
  </si>
  <si>
    <t>Valor total</t>
  </si>
  <si>
    <t>2.</t>
  </si>
  <si>
    <t>1.2</t>
  </si>
  <si>
    <t>1.</t>
  </si>
  <si>
    <t>1.1</t>
  </si>
  <si>
    <t>3.</t>
  </si>
  <si>
    <t>3.1</t>
  </si>
  <si>
    <t>3.2</t>
  </si>
  <si>
    <t>4.</t>
  </si>
  <si>
    <t>4.1</t>
  </si>
  <si>
    <t>4.2</t>
  </si>
  <si>
    <t>5.</t>
  </si>
  <si>
    <t>7.</t>
  </si>
  <si>
    <t>TOTAL GERAL</t>
  </si>
  <si>
    <t>Und.</t>
  </si>
  <si>
    <t>Codigo</t>
  </si>
  <si>
    <t>Sistema</t>
  </si>
  <si>
    <t>INSTALAÇÕES HIDRÁULICAS E SANTÁRIAS</t>
  </si>
  <si>
    <t>5.1.1</t>
  </si>
  <si>
    <t>5.1.7</t>
  </si>
  <si>
    <t>5.2.2</t>
  </si>
  <si>
    <t>5.3.2</t>
  </si>
  <si>
    <t>5.3.4</t>
  </si>
  <si>
    <t>5.3.11</t>
  </si>
  <si>
    <t>1.2.2</t>
  </si>
  <si>
    <t>1.2.3</t>
  </si>
  <si>
    <t>1.2.5</t>
  </si>
  <si>
    <t>1.3.1</t>
  </si>
  <si>
    <t>1.5.1</t>
  </si>
  <si>
    <t>1.6.1</t>
  </si>
  <si>
    <t>SERVIÇOS PRELIMINARES</t>
  </si>
  <si>
    <t>FUNDAÇÕES E ESTRUTURAS</t>
  </si>
  <si>
    <t>ARQUITETURA E ELEMENTOS DE URBANISMO</t>
  </si>
  <si>
    <t>5.4.1</t>
  </si>
  <si>
    <t>INSTALAÇÕES ELÉTRICAS E ELETRÔNICAS</t>
  </si>
  <si>
    <t>SERVIÇOS COMPLEMENTARES</t>
  </si>
  <si>
    <t>DETALHAMENTO</t>
  </si>
  <si>
    <t>EMASSAMENTO COM MASSA ACRILICA, DUAS DEMAOS</t>
  </si>
  <si>
    <t>74134/002</t>
  </si>
  <si>
    <t>M</t>
  </si>
  <si>
    <t>KG</t>
  </si>
  <si>
    <t>M2</t>
  </si>
  <si>
    <t>H</t>
  </si>
  <si>
    <t>NA</t>
  </si>
  <si>
    <t>M3</t>
  </si>
  <si>
    <t>R</t>
  </si>
  <si>
    <t>E</t>
  </si>
  <si>
    <t>ESCADA MARINHEIRO</t>
  </si>
  <si>
    <t>73935/001</t>
  </si>
  <si>
    <t>73954/001</t>
  </si>
  <si>
    <t>PINTURA LATEX ACRILICA, TRES DEMAOS</t>
  </si>
  <si>
    <t>PISO</t>
  </si>
  <si>
    <t>73907/003</t>
  </si>
  <si>
    <t>CHAPISCO</t>
  </si>
  <si>
    <t>EMBOCO</t>
  </si>
  <si>
    <t>REBOCO</t>
  </si>
  <si>
    <t>73787/001</t>
  </si>
  <si>
    <t>CÓDIGO</t>
  </si>
  <si>
    <t>6.</t>
  </si>
  <si>
    <t>6.1.7</t>
  </si>
  <si>
    <t>GESTÃO A VISTA</t>
  </si>
  <si>
    <t>ABA DE LOCALIZAÇ.</t>
  </si>
  <si>
    <t>LOCAL</t>
  </si>
  <si>
    <t>VALOR (R$)</t>
  </si>
  <si>
    <t>4.5.10</t>
  </si>
  <si>
    <t>4.7.1</t>
  </si>
  <si>
    <t>4.9.5</t>
  </si>
  <si>
    <r>
      <rPr>
        <sz val="10"/>
        <color rgb="FFFF0000"/>
        <rFont val="Tahoma"/>
        <family val="2"/>
      </rPr>
      <t>CONSOLIDAÇÃO DOS DADOS</t>
    </r>
    <r>
      <rPr>
        <b/>
        <sz val="10"/>
        <color rgb="FFFF0000"/>
        <rFont val="Tahoma"/>
        <family val="2"/>
      </rPr>
      <t xml:space="preserve"> - PREENCH. AUTOM.</t>
    </r>
  </si>
  <si>
    <t>PERC. (SUB.TOTAL / TOTAL)</t>
  </si>
  <si>
    <r>
      <rPr>
        <b/>
        <sz val="10"/>
        <color rgb="FFFF0000"/>
        <rFont val="Tahoma"/>
        <family val="2"/>
      </rPr>
      <t>Autor</t>
    </r>
    <r>
      <rPr>
        <sz val="10"/>
        <color theme="1"/>
        <rFont val="Tahoma"/>
        <family val="2"/>
      </rPr>
      <t>: Luiz Motta</t>
    </r>
  </si>
  <si>
    <t>Valor untário s/ BDI</t>
  </si>
  <si>
    <t>Valor untário c/ BDI</t>
  </si>
  <si>
    <t>Valor do BDI</t>
  </si>
  <si>
    <t>%</t>
  </si>
  <si>
    <t>BDI SERVIÇO =</t>
  </si>
  <si>
    <t>BDI MATERIAL=</t>
  </si>
  <si>
    <t>M²</t>
  </si>
  <si>
    <t>SINAPI</t>
  </si>
  <si>
    <t>COMP. 02</t>
  </si>
  <si>
    <t>ORSE</t>
  </si>
  <si>
    <t>COMP. 13</t>
  </si>
  <si>
    <t>COMP. 14</t>
  </si>
  <si>
    <t>COMP. 15</t>
  </si>
  <si>
    <t>COMP. 16</t>
  </si>
  <si>
    <t>ALVENARIA EM TIJOLO CERAMICO FURADO 10X20X20CM, 1/2 VEZ, ASSENTADO EM ARGAMASSA TRACO 1:4 (CIMENTO E AREIA),E=1CM</t>
  </si>
  <si>
    <t>m2</t>
  </si>
  <si>
    <t>PT</t>
  </si>
  <si>
    <t/>
  </si>
  <si>
    <t>JANELA BASCULANTE EM ALUMINIO E VIDRO (FONECIMENTO E INTALAÇÃO)</t>
  </si>
  <si>
    <t>COMP. 56</t>
  </si>
  <si>
    <t>COMP. 59</t>
  </si>
  <si>
    <t>Descrição dos serviços</t>
  </si>
  <si>
    <t>Un</t>
  </si>
  <si>
    <t>Qtd.</t>
  </si>
  <si>
    <t>Comp.</t>
  </si>
  <si>
    <t>Larg.</t>
  </si>
  <si>
    <t>Alt.</t>
  </si>
  <si>
    <t>Área (m²)</t>
  </si>
  <si>
    <t>Volume (m³)</t>
  </si>
  <si>
    <t>Peso (t)</t>
  </si>
  <si>
    <t>TOTAL</t>
  </si>
  <si>
    <t>DML</t>
  </si>
  <si>
    <t>SALA DOS PROFESSORES</t>
  </si>
  <si>
    <t>COORDENAÇÃO</t>
  </si>
  <si>
    <t>SALA DE AULA 01</t>
  </si>
  <si>
    <t>SALA DE AULA 02</t>
  </si>
  <si>
    <t>SALA DE AULA 03</t>
  </si>
  <si>
    <t>SALA DE AULA 04</t>
  </si>
  <si>
    <t>SALA DE AULA 05</t>
  </si>
  <si>
    <t>SALA DE AULA 06</t>
  </si>
  <si>
    <t>SALA DE AULA 07</t>
  </si>
  <si>
    <t>SALA DE AULA 08</t>
  </si>
  <si>
    <t>CIRCULAÇÃO</t>
  </si>
  <si>
    <t>COZINHA</t>
  </si>
  <si>
    <t>BIBLIOTECA</t>
  </si>
  <si>
    <t>SALA DE ARTES</t>
  </si>
  <si>
    <t>SALA DE INFORMÁTICA</t>
  </si>
  <si>
    <t>DEPÓSITO</t>
  </si>
  <si>
    <t>CONCRETO ARMADO DOSADO 15 MPA INCL MAT P/ 1 M3 PREPARO CONF COMP 5845 COLOC CONF COMP 7090 14 M2 DE AREA MOLDADA FORMAS E ESCORAMENTO CONF COMPS 5306 E 5708 60 KG DE ACO CA-50 INC MAO DE OBRA P/CORTE DOBRAGEM MONTAGEM E COLO</t>
  </si>
  <si>
    <t>ESTRUTURA ESPACIAL FORMATO PIRAMIDAL, CONFECCIONADA EM TUBO DE ALUMINIO REDONDO D=4" (P/GINÁSIO PADRÃO - PROG.SERGIPE-CIDADE)</t>
  </si>
  <si>
    <t>TELHA METÁLICA AUTOPORTANTE DE CHAPA DE AÇO GALVANIZADO NATURAL - IMAP-700 - H = 185MM - ESP. CHAPA = 0,95X1000MM</t>
  </si>
  <si>
    <t>ESTRUTURA METÁLICA EM AÇO SAC 300, VÃOS DE ATÉ 12M</t>
  </si>
  <si>
    <t>TELHAMENTO COM TELHAS TRAPEZOIDAL DE ALUMÍNIO TERMOACÚSTICA SIMPLES, COR BRANCA, E=0,5MM E POLIURETANO E=30MM COM FILME</t>
  </si>
  <si>
    <t>COMP. 78</t>
  </si>
  <si>
    <t>MÊS (30 DIAS)</t>
  </si>
  <si>
    <t>1º MÊS</t>
  </si>
  <si>
    <t xml:space="preserve"> 2º MÊS</t>
  </si>
  <si>
    <t xml:space="preserve"> 3º MÊS</t>
  </si>
  <si>
    <t xml:space="preserve"> 4º MÊS</t>
  </si>
  <si>
    <t>SERVIÇO</t>
  </si>
  <si>
    <t>PS</t>
  </si>
  <si>
    <t>VALOR
(R$)</t>
  </si>
  <si>
    <t>INSTALAÇÕES DE INCÊNDIO</t>
  </si>
  <si>
    <t>ADMINISTRAÇÃO LOCAL</t>
  </si>
  <si>
    <t>CRONOGRAMA  FÍSICO-FINANCEIRO</t>
  </si>
  <si>
    <t xml:space="preserve">                                                                                                                                                     </t>
  </si>
  <si>
    <t>PERCENTUAL GLOBAL SIMPLES (PGS)</t>
  </si>
  <si>
    <t xml:space="preserve">                                                       </t>
  </si>
  <si>
    <t>PERCENTUAL GLOBAL ACUMULADO (PGA)</t>
  </si>
  <si>
    <t>VALOR SIMPLES : R$ (1.000)</t>
  </si>
  <si>
    <t>VALOR ACUMULADO : R$ (1.000)</t>
  </si>
  <si>
    <t>Notas :</t>
  </si>
  <si>
    <t>1 - PS = Percentual mensal de serviço, considerando o valor global do PS apresentado na proposta passa a ter peso nas medições para análise do cronograma.</t>
  </si>
  <si>
    <t xml:space="preserve">             </t>
  </si>
  <si>
    <t>2 - PGS = será a soma dos PS, a soma dos PGS durante o prazo do contrato será igual a 100.</t>
  </si>
  <si>
    <t>3 - PGA = a soma dos PGS.</t>
  </si>
  <si>
    <t>4 - A firma deverá fornecer as folhas que forem necessárias.</t>
  </si>
  <si>
    <t xml:space="preserve">     </t>
  </si>
  <si>
    <t>5 - Os serviços deverão ser listados e agrupados de acordo com a planilha de orçamento.</t>
  </si>
  <si>
    <t>MÊS</t>
  </si>
  <si>
    <t>CERÂMICA ESMALTADA, DIMENSÕES DE 16X57 CM, ELIANE OU SIMILAR.</t>
  </si>
  <si>
    <t>REVESTIMENTO CERÂMICO PARA PISO OU CALÇADA, 45 X 45 CM, ANTIDERRAPANTE, REF. 43801, PORTO FERREIRA OU SIMILAR, APLICADO COM ARGAMASSA INDUSTRIALIZADA AC-II, REJUNTADO, EXCLUSIVE REGULARIZAÇÃO DE BASE OU EMBOÇO</t>
  </si>
  <si>
    <t>Acumulado %</t>
  </si>
  <si>
    <t xml:space="preserve">
PONTO DE TOMADA 2P+T, ABNT, DE EMBUTIR, 10 A, COM ELETRODUTO DE FERRO GALVANIZADO APARENTE Ø 3/4", FIO RIGIDO 2,5MM² (FIO 12), INCLUSIVE PLACA EM PVC E ATERRAMENTO, TOMADA DUPLA
</t>
  </si>
  <si>
    <t>TCU</t>
  </si>
  <si>
    <t>PISO EM GRANILITE, MARMORITE OU GRANITINA ESPESSURA 8 MM, INCLUSO JUNT AS DE DILATACAO PLASTICAS</t>
  </si>
  <si>
    <t>CONTRAPISO/LASTRO DE CONCRETO NAO-ESTRUTURAL, E=5CM, PREPARO COM BETON EIRA</t>
  </si>
  <si>
    <t>PINTURA ESMALTE BRILHANTE (2 DEMAOS) SOBRE SUPERFICIE METALICA, INCLUS IVE PROTECAO COM ZARCAO (1 DEMAO)</t>
  </si>
  <si>
    <t>REVESTIMENTO COM PASTILHA DE CERAMICA ESMALTADA QUADRADA 1, ASSENTAD A COM ARGAMASSA PRE-FABRICADA DE CIMENTO COLANTE E REJUNTAMENTO COM CI MENTO BRANCO, INCLUSO LIMPEZA</t>
  </si>
  <si>
    <t>ALAMBRADO EM TUBOS DE ACO GALVANIZADO, COM COSTURA, DIN 2440, DIAMETRO 2", ALTURA 3M, FIXADOS A CADA 2M EM BLOCOS DE CONCRETO, COM TELA DE A RAME GALVANIZADO REVESTIDO COM PVC, FIO 12 BWG E MALHA 7,5X7,5CM</t>
  </si>
  <si>
    <t>DIVISORIA EM GRANITO BRANCO POLIDO, ESP = 3CM, ASSENTADO COM ARGAMASSA TRACO 1:4, ARREMATE EM CIMENTO BRANCO, EXCLUSIVE FERRAGENS</t>
  </si>
  <si>
    <t>COMP. 107</t>
  </si>
  <si>
    <t>FORRO DE PVC, COR PALHA, MOD. FRISADO 100/08 MM, WOODCELL, DA ARAFORROS OU SIMILAR - FORNECIMENTO E APLICAÇÃO</t>
  </si>
  <si>
    <t xml:space="preserve"> OBRA: ESCOLA MUNICIPAL NOSSO LAR</t>
  </si>
  <si>
    <t xml:space="preserve"> LOCAL: VERGEL DO LAGO/MACEIÓ</t>
  </si>
  <si>
    <t>ITEN DE MAIOR RELEVÂNCIA</t>
  </si>
  <si>
    <t xml:space="preserve"> 5º MÊS</t>
  </si>
  <si>
    <t>LIXO SECO</t>
  </si>
  <si>
    <t>SECRETARIA</t>
  </si>
  <si>
    <t>SALA DE AULA 11</t>
  </si>
  <si>
    <t>SALA DE AULA 10</t>
  </si>
  <si>
    <t>SALA DE AULA 09</t>
  </si>
  <si>
    <t>SALA DE RECURSOS</t>
  </si>
  <si>
    <t>COPA SUJA</t>
  </si>
  <si>
    <t>ALMOXARIFADO</t>
  </si>
  <si>
    <t>RECEBIMENTO</t>
  </si>
  <si>
    <t>TETO</t>
  </si>
  <si>
    <t>REFEITÓRIO</t>
  </si>
  <si>
    <t>SALA DE MÚSICA</t>
  </si>
  <si>
    <t>FACHADA</t>
  </si>
  <si>
    <t>TÍTULO</t>
  </si>
  <si>
    <t>ANTIGO</t>
  </si>
  <si>
    <t>PINTURA</t>
  </si>
  <si>
    <t>PROPOSTO</t>
  </si>
  <si>
    <t>REB + EMBO</t>
  </si>
  <si>
    <t>APICOA</t>
  </si>
  <si>
    <t>DIFER.</t>
  </si>
  <si>
    <t>DESPENSA</t>
  </si>
  <si>
    <t>RECEPÇÃO</t>
  </si>
  <si>
    <t>ÁREA DE SERVIÇO</t>
  </si>
  <si>
    <t>OK</t>
  </si>
  <si>
    <t>LARG</t>
  </si>
  <si>
    <t>TIPO</t>
  </si>
  <si>
    <r>
      <t>1.</t>
    </r>
    <r>
      <rPr>
        <b/>
        <sz val="7"/>
        <color theme="1"/>
        <rFont val="Times New Roman"/>
        <family val="1"/>
      </rPr>
      <t xml:space="preserve">   </t>
    </r>
    <r>
      <rPr>
        <b/>
        <sz val="11"/>
        <color theme="1"/>
        <rFont val="Tahoma"/>
        <family val="2"/>
      </rPr>
      <t>ESPECIFICAÇÕES DE AMBIENTES (PROPOSTA DE INTERVENÇÃO)</t>
    </r>
  </si>
  <si>
    <t>Passado por Raquel Alves, dia 12/03/2014</t>
  </si>
  <si>
    <t>AMBIENTE</t>
  </si>
  <si>
    <t>Cód.</t>
  </si>
  <si>
    <t>PAREDE</t>
  </si>
  <si>
    <t>altura (M)</t>
  </si>
  <si>
    <t>Granilite</t>
  </si>
  <si>
    <t>Composição 1 COM H= 1,80m</t>
  </si>
  <si>
    <t xml:space="preserve">Sem forro, exceto áreas indicadas em projeto </t>
  </si>
  <si>
    <t>SALA DE AULA</t>
  </si>
  <si>
    <t>Composição 2 ou 3COM H= 1,60m</t>
  </si>
  <si>
    <t xml:space="preserve">Forro PVC. </t>
  </si>
  <si>
    <t xml:space="preserve">Granilite </t>
  </si>
  <si>
    <t>Parede acústica composta por placa de gessoCOM H= teto</t>
  </si>
  <si>
    <t>teto</t>
  </si>
  <si>
    <t>Forro com material acústico</t>
  </si>
  <si>
    <t xml:space="preserve">Madeira </t>
  </si>
  <si>
    <t>Laje com pint. acrílica branca.</t>
  </si>
  <si>
    <t>SALA DE ARTES E MÚSICA</t>
  </si>
  <si>
    <t>Madeira</t>
  </si>
  <si>
    <t>Revestimento cerâm. Branco 10 x 10COM H= teto</t>
  </si>
  <si>
    <t>Forro PVC.</t>
  </si>
  <si>
    <t>LAB. DE INFORMÁTICA</t>
  </si>
  <si>
    <t xml:space="preserve">Laje com pint. acrílica branca </t>
  </si>
  <si>
    <t>LAB.DE CIÊNCIAS</t>
  </si>
  <si>
    <t>Comp. 7=13</t>
  </si>
  <si>
    <t>Ambiente independente: Composição 7COM H= Comp.7 :1,60m</t>
  </si>
  <si>
    <t>Laje com pint. acrílica branca</t>
  </si>
  <si>
    <t>Comp. 1=1</t>
  </si>
  <si>
    <t>Ambiente integrado com circulação: Composição 1COM H= Comp.1 :1,80m</t>
  </si>
  <si>
    <t>Composição 7COM H= 1,60m</t>
  </si>
  <si>
    <t>DIREÇÃO</t>
  </si>
  <si>
    <t>Ver especificação no projeto</t>
  </si>
  <si>
    <t>Placa cerâmica extrudada 30x30</t>
  </si>
  <si>
    <t>Porcelanato branco 45 x 45COM H= teto</t>
  </si>
  <si>
    <t>CASA DE GÁS</t>
  </si>
  <si>
    <t>Pintura BrancaCOM H= teto</t>
  </si>
  <si>
    <t>PINTURA ATÉ O teto</t>
  </si>
  <si>
    <t>LIXO ORGÂNICO</t>
  </si>
  <si>
    <t>Piso cerâm. Bege 45x45</t>
  </si>
  <si>
    <t>WC MASCULINO alunos</t>
  </si>
  <si>
    <t xml:space="preserve">Porcelanato branco antiderrapante 45x45 </t>
  </si>
  <si>
    <t>Composição 5COM H= teto</t>
  </si>
  <si>
    <t>Laje com pint. acrílica branca OU forro PVC</t>
  </si>
  <si>
    <t>WC FEMININO alunas</t>
  </si>
  <si>
    <t>Porcelanato branco antiderrapante 45x45</t>
  </si>
  <si>
    <t>Composição 4COM H= teto</t>
  </si>
  <si>
    <t>WC P.N.E. MASC. alunos</t>
  </si>
  <si>
    <t>WC P.N.E. FEMININO alunas</t>
  </si>
  <si>
    <t>WC P.N.E. UNISEX alunos</t>
  </si>
  <si>
    <t>TODOS OS DEMAIS BANHEIROS</t>
  </si>
  <si>
    <t>GRANILITE</t>
  </si>
  <si>
    <t>CERÂMICA</t>
  </si>
  <si>
    <t>CIMENTADO</t>
  </si>
  <si>
    <t>PLACAS DE CONCRETO</t>
  </si>
  <si>
    <t>DIVISÓRIA EM GRANITO OURO BRANCO, ESP. 3CM, ALTURA 1,90M, COM ABERTURA INFERIOR</t>
  </si>
  <si>
    <t>PISO VINÍLICO / EMBORRACHADO</t>
  </si>
  <si>
    <t>SEM PISO / TERRA / VEGETAÇÃO NATURAL</t>
  </si>
  <si>
    <t>RT07</t>
  </si>
  <si>
    <t>ok</t>
  </si>
  <si>
    <t>INTERTÍTULO</t>
  </si>
  <si>
    <t>P1</t>
  </si>
  <si>
    <t>ALTURA</t>
  </si>
  <si>
    <t>RT08</t>
  </si>
  <si>
    <t>RT09</t>
  </si>
  <si>
    <t>ESC. MAN</t>
  </si>
  <si>
    <t>CONCRETO</t>
  </si>
  <si>
    <t>REATERRO</t>
  </si>
  <si>
    <t>composição  6COM H= 1,80m</t>
  </si>
  <si>
    <t>Composição  6COM H= 1,80m</t>
  </si>
  <si>
    <t>Composição 6COM H= 1,80m</t>
  </si>
  <si>
    <t>Especificações de esquadrias</t>
  </si>
  <si>
    <t>Linhas bases de altura (MODULAÇÕES)</t>
  </si>
  <si>
    <t>Janelas</t>
  </si>
  <si>
    <t>Linhas de alvenaria</t>
  </si>
  <si>
    <t>PEITORIL</t>
  </si>
  <si>
    <r>
      <rPr>
        <b/>
        <sz val="11"/>
        <color rgb="FFFF0000"/>
        <rFont val="Calibri"/>
        <family val="2"/>
        <scheme val="minor"/>
      </rPr>
      <t xml:space="preserve">H </t>
    </r>
    <r>
      <rPr>
        <sz val="11"/>
        <color theme="1"/>
        <rFont val="Calibri"/>
        <family val="2"/>
        <scheme val="minor"/>
      </rPr>
      <t>PAREDE</t>
    </r>
  </si>
  <si>
    <t>DECLIVIDADE</t>
  </si>
  <si>
    <t>MENOR</t>
  </si>
  <si>
    <t>MEDIANA</t>
  </si>
  <si>
    <t>MAIOR</t>
  </si>
  <si>
    <t>BANHEIROS</t>
  </si>
  <si>
    <t>MENOR NÍVEL 02</t>
  </si>
  <si>
    <t>MEDIANA NÍVEL 02</t>
  </si>
  <si>
    <t>MEDIANA NÍVEL 03</t>
  </si>
  <si>
    <t>Portas</t>
  </si>
  <si>
    <t>REVESTIMENTO: LINHA 02</t>
  </si>
  <si>
    <t>REVESTIMENTO: LINHA 03</t>
  </si>
  <si>
    <t>REVESTIMENTO: LINHA 04</t>
  </si>
  <si>
    <t>REVESTIMENTO: LINHA 05</t>
  </si>
  <si>
    <t>REVESTIMENTO: LINHA 06</t>
  </si>
  <si>
    <t>REVESTIMENTO: LINHA 07</t>
  </si>
  <si>
    <t>REVESTIMENTO: LINHA 08</t>
  </si>
  <si>
    <t>REVESTIMENTO: LINHA 09</t>
  </si>
  <si>
    <t>REVESTIMENTO: LINHA 10</t>
  </si>
  <si>
    <t>REVESTIMENTO: LINHA 11</t>
  </si>
  <si>
    <t>REVESTIMENTO: LINHA 12</t>
  </si>
  <si>
    <t>REVESTIMENTO: LINHA 13</t>
  </si>
  <si>
    <t>REVESTIMENTO: LINHA 14</t>
  </si>
  <si>
    <t>REVESTIMENTO: LINHA 15</t>
  </si>
  <si>
    <t>REVESTIMENTO: LINHA 16</t>
  </si>
  <si>
    <t>REVESTIMENTO: LINHA 17</t>
  </si>
  <si>
    <t>REVESTIMENTO: LINHA 18</t>
  </si>
  <si>
    <t>REVESTIMENTO: LINHA 19</t>
  </si>
  <si>
    <t>REVESTIMENTO: LINHA 20</t>
  </si>
  <si>
    <t>Cadastro de vãos e novas portas</t>
  </si>
  <si>
    <t>TG 4</t>
  </si>
  <si>
    <t>TG 5</t>
  </si>
  <si>
    <t>COMPLEMENTO ESQUADRIAS ANTIGAS</t>
  </si>
  <si>
    <t>VIDRO ARAMADO SECRETARIA</t>
  </si>
  <si>
    <t>VÃO ESPERA</t>
  </si>
  <si>
    <t>VÃO CIRCULAÇÃO</t>
  </si>
  <si>
    <t>PG08</t>
  </si>
  <si>
    <t>DIF.</t>
  </si>
  <si>
    <t>laje</t>
  </si>
  <si>
    <t>sem forro</t>
  </si>
  <si>
    <t>forro em gesso</t>
  </si>
  <si>
    <t>forro em pvc</t>
  </si>
  <si>
    <t>EXISTENTE</t>
  </si>
  <si>
    <t>XXXX</t>
  </si>
  <si>
    <t>CADASTRO - PAREDE</t>
  </si>
  <si>
    <t>CERÂMICA APARTIR DO PISO ATÉ 1,60M</t>
  </si>
  <si>
    <t>LEGENDAS PAREDES - PROPOSTO</t>
  </si>
  <si>
    <t>Pastilha Cerâmica na composição 02 até 1,60m</t>
  </si>
  <si>
    <t>Pastilha Cerâmica na composição 01 até 1,80m</t>
  </si>
  <si>
    <t>Cerâmica na composição 04 na extensão da bancada</t>
  </si>
  <si>
    <t>Cerâmica na composição 05 na extensão da bancada</t>
  </si>
  <si>
    <t>Pastilha Cerâmica na composição 06.</t>
  </si>
  <si>
    <t>Pintura acrílica na cor branco neve</t>
  </si>
  <si>
    <t>Porcelanato branco acetinado, dimensões de 45x45cm.</t>
  </si>
  <si>
    <t>Pintura acrílica na cor azul</t>
  </si>
  <si>
    <t>Pintura acrílica na cor verde</t>
  </si>
  <si>
    <t>Textura acrílica tipo riscada</t>
  </si>
  <si>
    <t>Pastilha Cerâmica na composição 07 até 1,60m</t>
  </si>
  <si>
    <t>Muro de 1m de altura com Pintura acrílica e grade de ferro</t>
  </si>
  <si>
    <t>Moldura circundando a janela em concreto com pintura acrílica</t>
  </si>
  <si>
    <t>Pastilha cerâmica na cor branca, dimensões 10x10cm</t>
  </si>
  <si>
    <t>Pintura acrílica amarela</t>
  </si>
  <si>
    <t>H = CERÂMICA</t>
  </si>
  <si>
    <t>H = PINTURA</t>
  </si>
  <si>
    <t>MOLDURA</t>
  </si>
  <si>
    <t>H = TOTAL</t>
  </si>
  <si>
    <t>PINTURA ACRÍLICA</t>
  </si>
  <si>
    <t>CERÂMICA 10x10</t>
  </si>
  <si>
    <t>PORCELANATO 45X45</t>
  </si>
  <si>
    <t>APICOAMENTO</t>
  </si>
  <si>
    <t>LEGENDAS PISO - PROPOSTO</t>
  </si>
  <si>
    <t>Piso em granilite, espessura mínima de 8mm,</t>
  </si>
  <si>
    <t>Piso cimentado traço 1:4</t>
  </si>
  <si>
    <t>Porcelanato branco, antiderrapante, dimensões 45x45cm</t>
  </si>
  <si>
    <t>LEGENDAS TETO - PROPOSTO</t>
  </si>
  <si>
    <t>Pintura acrílica</t>
  </si>
  <si>
    <t>Execução de laje com pintura acrílica</t>
  </si>
  <si>
    <t>Sem forro / Sem laje</t>
  </si>
  <si>
    <t>Forro pvc branco</t>
  </si>
  <si>
    <t>WCB MASCULINO</t>
  </si>
  <si>
    <t>SALA MULTIUSO 01</t>
  </si>
  <si>
    <t>SALA MULTIUSO 02</t>
  </si>
  <si>
    <t>SALA MULTIUSO 03</t>
  </si>
  <si>
    <t>SALA MULTIUSO 04</t>
  </si>
  <si>
    <t>WCB ENTRE SALA MULTIUSO 01 E 03</t>
  </si>
  <si>
    <t>WCB DA SALA MULTIUSO 03</t>
  </si>
  <si>
    <t>CIRCULAÇÃO DAS SALAS MULTIUSO</t>
  </si>
  <si>
    <t>WCB FEMININNO</t>
  </si>
  <si>
    <t>CIRCULAÇÃO WCS PNE</t>
  </si>
  <si>
    <t>WCB PNE FEM.</t>
  </si>
  <si>
    <t>WCB PNE MASC.</t>
  </si>
  <si>
    <t>CIRCULAÇÃO COBERTA (CORREDOR DAS SALAS)</t>
  </si>
  <si>
    <t>CIRCULAÇÃO COBERTA DA ENTRADA</t>
  </si>
  <si>
    <t>CIRCULAÇÃO DESCOBERTA DA ENTRADA</t>
  </si>
  <si>
    <t>R2</t>
  </si>
  <si>
    <t>WCB FEMININNO - PAREDE DIFERENCIADA</t>
  </si>
  <si>
    <t>WCB MASCULINO - PAREDE DIFERENCIADA</t>
  </si>
  <si>
    <t>WCB PNE FEM. - PAREDE DIFERENCIADA</t>
  </si>
  <si>
    <t>WCB PNE MASC. - PAREDE DIFERENCIADA</t>
  </si>
  <si>
    <t>Pastilha Cerâmica na composição 03 até 1,60m, e pintura acrílica</t>
  </si>
  <si>
    <t>Concreto aparente com pigmentação inorgânica</t>
  </si>
  <si>
    <t>Muro com pintura acrílica na cor branco neve</t>
  </si>
  <si>
    <t>concreto</t>
  </si>
  <si>
    <t>Piso podotátil do tipo alerta em placas de concreto, dimensões de 25x25cm</t>
  </si>
  <si>
    <t>Piso podotátil do tipo direcional em placas de concreto, dimensões de 25x25cm,</t>
  </si>
  <si>
    <t>Piso cerâmico bege, dimensões 45 x 45cm, antiderrapante</t>
  </si>
  <si>
    <t>CERÂMICA ATÉ O TETO / FORRO</t>
  </si>
  <si>
    <t>TACOS DE MADEIRA</t>
  </si>
  <si>
    <t>PAREDE DE ACESSO AO BLOCO NOVO</t>
  </si>
  <si>
    <t>PAREDE DO MURO DA RUA (LADO INTERNO)</t>
  </si>
  <si>
    <t>PAREDE DA FACHADA DA SALA 07</t>
  </si>
  <si>
    <t>PAREDE DA FACHADA DA SALA 01</t>
  </si>
  <si>
    <t>PAREDE DA FACHADA ENTRE SALA 01 E 07</t>
  </si>
  <si>
    <t>PAREDE DA ESCOLA (DA SALA 07 ATÉ A SALA MULTIUSO 03)</t>
  </si>
  <si>
    <t>RECUPERAÇÃO DE CERÂMICA 40x40 (20%)</t>
  </si>
  <si>
    <t>RECUPERAÇÃO DE CERÂMICA 20x20 (20%)</t>
  </si>
  <si>
    <t>CERÂMICA 16X57</t>
  </si>
  <si>
    <t>ALVENARIA NOVA - SALA DE AULA 01</t>
  </si>
  <si>
    <t>ALVENARIA EXISTENTE - SALA DE AULA 01</t>
  </si>
  <si>
    <t>ALVENARIA NOVA - SALA DE AULA 02</t>
  </si>
  <si>
    <t>ALVENARIA EXISTENTE - SALA DE AULA 02</t>
  </si>
  <si>
    <t>ALVENARIA NOVA - SALA DE AULA 03</t>
  </si>
  <si>
    <t>ALVENARIA EXISTENTE - SALA DE AULA 03</t>
  </si>
  <si>
    <t>ALVENARIA EXISTENTE - SALA DE AULA 04</t>
  </si>
  <si>
    <t>ALVENARIA NOVA - SALA DE AULA 04</t>
  </si>
  <si>
    <t>ALVENARIA EXISTENTE - SALA DE AULA 05</t>
  </si>
  <si>
    <t>ALVENARIA NOVA - SALA DE AULA 05</t>
  </si>
  <si>
    <t>ALVENARIA EXISTENTE - SALA DE AULA 06</t>
  </si>
  <si>
    <t>ALVENARIA NOVA - SALA DE AULA 06</t>
  </si>
  <si>
    <t>ALVENARIA EXISTENTE - SALA DE AULA 07</t>
  </si>
  <si>
    <t>ALVENARIA NOVA - SALA DE AULA 07</t>
  </si>
  <si>
    <t>ALVENARIA EXISTENTE - SALA DE AULA 08</t>
  </si>
  <si>
    <t>ALVENARIA NOVA - SALA DE AULA 08</t>
  </si>
  <si>
    <t>ALVENARIA EXISTENTE - SALA DE AULA 09</t>
  </si>
  <si>
    <t>ALVENARIA NOVA - SALA DE AULA 09</t>
  </si>
  <si>
    <t>ALVENARIA EXISTENTE - SALA DE AULA 10</t>
  </si>
  <si>
    <t>ALVENARIA NOVA - SALA DE AULA 10</t>
  </si>
  <si>
    <t>ALVENARIA EXISTENTE - SALA DE AULA 11</t>
  </si>
  <si>
    <t>ALVENARIA NOVA - SALA DE AULA 11</t>
  </si>
  <si>
    <t>ALVENARIA NOVA - MURETA DE 2,10M DE ALTURA DOS WCS FEM E MASC</t>
  </si>
  <si>
    <t>ALVENARIA NOVA - CIRCULAÇÃO COBERTA (CORREDOR DAS SALAS)</t>
  </si>
  <si>
    <t>ALVENARIA EXISTENTE - CIRCULAÇÃO COBERTA (CORREDOR DAS SALAS)</t>
  </si>
  <si>
    <t>CADASTRO  PISO</t>
  </si>
  <si>
    <t>DEMOLIÇÃO DE CONCRETO MAGRO</t>
  </si>
  <si>
    <t>DEMOLIÇÃO DE PISO CERÂMICO</t>
  </si>
  <si>
    <t>DEMOLIÇÃO DE PISO DE ALTA RESISTÊNCIA</t>
  </si>
  <si>
    <t>APLICAÇAO DE PISO GRANILITE</t>
  </si>
  <si>
    <t xml:space="preserve">4CM PARA O CONTRAPISO + 8MM DO GRANILITE </t>
  </si>
  <si>
    <t>CERÂMICA 45X45 ANTIDERRAPANTE</t>
  </si>
  <si>
    <t>APLICAÇAO DE PISO PORCELANATO 45X45</t>
  </si>
  <si>
    <t>APLICAÇAO DE PISO CERÂMICO 45X45</t>
  </si>
  <si>
    <t>CADASTRO  TETO</t>
  </si>
  <si>
    <t>RECUPERAÇÃO DE FORRO PVC COM SUBSTITUIÇÃO DE 20%</t>
  </si>
  <si>
    <t>FORRO PVC</t>
  </si>
  <si>
    <t xml:space="preserve">    OBRA : REFORMA E AMPLIAÇÃO DA ESCOLA MUNICIPAL ELIZABETH ANNE LYRA DE FARIAS</t>
  </si>
  <si>
    <t>RN</t>
  </si>
  <si>
    <t>P0</t>
  </si>
  <si>
    <t>WC PNE</t>
  </si>
  <si>
    <t>Lavatório de louça suspenso, DECA, linha Ravena, Ref. L 91, cor branca</t>
  </si>
  <si>
    <t>Torneira de mesa  Acabamento Cromado, Decamatic, Ref. 1173C</t>
  </si>
  <si>
    <t>Bacia com abertura frontal, DECA</t>
  </si>
  <si>
    <t>Ref.31006</t>
  </si>
  <si>
    <t>Para válvula hydra,</t>
  </si>
  <si>
    <t>cor branco</t>
  </si>
  <si>
    <t>Assento  com abertura frontal Conforto DECA,</t>
  </si>
  <si>
    <t>Ref. 2360.</t>
  </si>
  <si>
    <t>Coleta de Sangue</t>
  </si>
  <si>
    <t>Cuba inox de embutir Aço 304</t>
  </si>
  <si>
    <t>Torneira clinica, alavanca de Parede , Solucenter Cod. 07001</t>
  </si>
  <si>
    <t>Acabamento Cromado</t>
  </si>
  <si>
    <t>Expurgo/</t>
  </si>
  <si>
    <t>Utilidades</t>
  </si>
  <si>
    <t>Cuba retangular especial  40 x 40 x 40(profunda) e expurgo com tampa em Aço 304</t>
  </si>
  <si>
    <t>Ambiente / Áreas molhadas</t>
  </si>
  <si>
    <t>Bancada</t>
  </si>
  <si>
    <t>Cuba</t>
  </si>
  <si>
    <t>Torneira</t>
  </si>
  <si>
    <t>Louça</t>
  </si>
  <si>
    <t>Acessórios</t>
  </si>
  <si>
    <t xml:space="preserve">  </t>
  </si>
  <si>
    <t xml:space="preserve">    ______</t>
  </si>
  <si>
    <t xml:space="preserve">Válvula de Descarga DECA, Ref. 2551; Barra de Apoio 90 cm DECA Ref. 2310;  Barra de Apoio para Lavatório DECA </t>
  </si>
  <si>
    <t>Ref. 2310;  Ducha Manual DECA linha Belle Époque Light Ref 1984 C51;</t>
  </si>
  <si>
    <t>Espelho em cristal</t>
  </si>
  <si>
    <t>4 mm com bordas lapidadas,  .30 x .60</t>
  </si>
  <si>
    <t>Serviço</t>
  </si>
  <si>
    <t>Granito cinza andorinha</t>
  </si>
  <si>
    <t>Rodamão- 20cm</t>
  </si>
  <si>
    <t>Testeira- 6 cm</t>
  </si>
  <si>
    <t>-------</t>
  </si>
  <si>
    <t>Bancada de inox com cuba e expurgo com válvula hydra;</t>
  </si>
  <si>
    <t>Torneira Profissional de Parede, bica móvel, alavanca longa</t>
  </si>
  <si>
    <t>Solucenter Cod. 07001</t>
  </si>
  <si>
    <t xml:space="preserve">(acionamento com o cotovelo); válvula hydra para o Expurgo em  metal cromado; </t>
  </si>
  <si>
    <t>Ducha de pressão</t>
  </si>
  <si>
    <t>____</t>
  </si>
  <si>
    <t xml:space="preserve">D M L </t>
  </si>
  <si>
    <t>Rodamão- 10cm</t>
  </si>
  <si>
    <t>Testeira 6 cm</t>
  </si>
  <si>
    <t>Tanque de embutir inox Aço 304</t>
  </si>
  <si>
    <t>Torneira de parede, Acabamento Metal Cromado</t>
  </si>
  <si>
    <t>______</t>
  </si>
  <si>
    <t>WC Fem.</t>
  </si>
  <si>
    <r>
      <t xml:space="preserve">  WC Masc. </t>
    </r>
    <r>
      <rPr>
        <sz val="12"/>
        <color theme="1"/>
        <rFont val="Arial"/>
        <family val="2"/>
      </rPr>
      <t>٭</t>
    </r>
  </si>
  <si>
    <t>Testeira- 30 cm</t>
  </si>
  <si>
    <t xml:space="preserve">Cuba de embutir oval, DECA, </t>
  </si>
  <si>
    <t>Ref.  L 37,</t>
  </si>
  <si>
    <t xml:space="preserve"> na cor branco</t>
  </si>
  <si>
    <t>Torneira de Parede, Decamatic, Ref. 1173C, Acabamento Cromado</t>
  </si>
  <si>
    <t xml:space="preserve">Bacia Sanitária, DECA LInha Ravena </t>
  </si>
  <si>
    <t>Ref. P9,</t>
  </si>
  <si>
    <t xml:space="preserve">Com caixa acoplada, </t>
  </si>
  <si>
    <t>cor Branco</t>
  </si>
  <si>
    <r>
      <t>٭</t>
    </r>
    <r>
      <rPr>
        <sz val="9"/>
        <color theme="1"/>
        <rFont val="Arial"/>
        <family val="2"/>
      </rPr>
      <t>Mictório com sifão integrado DECA Ref.</t>
    </r>
  </si>
  <si>
    <t xml:space="preserve"> M 712</t>
  </si>
  <si>
    <t>Ducha Manual DECA linha Belle Époque Light Ref 1984 C51;</t>
  </si>
  <si>
    <t>4 mm com bordas lapidadas,</t>
  </si>
  <si>
    <t xml:space="preserve"> .50 x .60 cm</t>
  </si>
  <si>
    <t>Consultórios</t>
  </si>
  <si>
    <t xml:space="preserve">   </t>
  </si>
  <si>
    <t>Lavatório de louça suspenso, cor branca</t>
  </si>
  <si>
    <t>Torneira de mesa</t>
  </si>
  <si>
    <t>LINK , cod 1197</t>
  </si>
  <si>
    <t>15 cm x 45°, Cromado</t>
  </si>
  <si>
    <t>________</t>
  </si>
  <si>
    <t>Espera</t>
  </si>
  <si>
    <t>Bebedouro Adulto e criança MFA 40 Multimix Air</t>
  </si>
  <si>
    <t>Copa</t>
  </si>
  <si>
    <t>Torneira de mesa LINK</t>
  </si>
  <si>
    <t xml:space="preserve">Cod 1198, bica alta </t>
  </si>
  <si>
    <t>45° , Cromado</t>
  </si>
  <si>
    <t>Jardim</t>
  </si>
  <si>
    <t>Torneira de jardim</t>
  </si>
  <si>
    <t>em aço inox</t>
  </si>
  <si>
    <t xml:space="preserve">Lavatório de louça suspenso, DECA, linha Ravena, </t>
  </si>
  <si>
    <t xml:space="preserve">Ref. L 91, </t>
  </si>
  <si>
    <t>Torneira para lavatório</t>
  </si>
  <si>
    <t>Decamatic, Ref. 1173C</t>
  </si>
  <si>
    <t>Acabamento Cromado;</t>
  </si>
  <si>
    <t>Ref. 2310, Ducha Higiênica;</t>
  </si>
  <si>
    <t>WC Masc.</t>
  </si>
  <si>
    <t>Publico</t>
  </si>
  <si>
    <t>Cuba de embutir oval, DECA,</t>
  </si>
  <si>
    <t xml:space="preserve"> Ref.  L 37,</t>
  </si>
  <si>
    <t xml:space="preserve">Decamatic, </t>
  </si>
  <si>
    <t>Ref. 1173C, Acabamento Cromado</t>
  </si>
  <si>
    <t>Ref. P9, com caixa acoplada,</t>
  </si>
  <si>
    <t xml:space="preserve"> cor Branco</t>
  </si>
  <si>
    <t>BWC dos Repousos</t>
  </si>
  <si>
    <t xml:space="preserve">Ref.  L 37, </t>
  </si>
  <si>
    <t>na cor branco</t>
  </si>
  <si>
    <t xml:space="preserve">Chuveiro DECA Linha Clean Ref 1970 C Diâmetro de 1/2" </t>
  </si>
  <si>
    <t>4 mm com bordas lapidadas,  .50 x .60</t>
  </si>
  <si>
    <t xml:space="preserve">BWC das Enfermarias  </t>
  </si>
  <si>
    <t>BWC Isolamento</t>
  </si>
  <si>
    <t xml:space="preserve">Ref. P9, </t>
  </si>
  <si>
    <t>com caixa acoplada,</t>
  </si>
  <si>
    <t>Chuveiro DECA Max c/ desviador e ducha Ref 1975 C</t>
  </si>
  <si>
    <t>Válvula de Descarga DECA, Ref. 2551; Barra de Apoio 90 cm DECA Ref. 2310;  Barra de Apoio para Lavatório DECA Ref. 2310;  Ducha Manual DECA linha Belle Époque Light Ref 1984 C51;</t>
  </si>
  <si>
    <t>Suporte para Soro da Udinese</t>
  </si>
  <si>
    <t>___</t>
  </si>
  <si>
    <t>Enfermarias</t>
  </si>
  <si>
    <t>Isolamento</t>
  </si>
  <si>
    <t>Antecâmera</t>
  </si>
  <si>
    <t>LINK 15 cm x 45° , cod 1197, Cromado</t>
  </si>
  <si>
    <t>___________</t>
  </si>
  <si>
    <t>Estar da Família</t>
  </si>
  <si>
    <t>Copa de Distribuição</t>
  </si>
  <si>
    <t xml:space="preserve">Torneira de mesa </t>
  </si>
  <si>
    <t>LINK, cod 1198, bica alta, 45° , Cromado</t>
  </si>
  <si>
    <t>_________</t>
  </si>
  <si>
    <t>Lavatório de louça suspenso, DECA, linha Ravena, Ref. L 91, cor branco</t>
  </si>
  <si>
    <t>Ref. 2360..</t>
  </si>
  <si>
    <t>Válvula de Descarga DECA, Ref. 2551; Barra de Apoio 90 cm DECA Ref. 2310;  Barra de Apoio para Lavatório DECA Ref. 2310, Ducha Higiênica;</t>
  </si>
  <si>
    <t xml:space="preserve"> </t>
  </si>
  <si>
    <t xml:space="preserve">WC Masc. </t>
  </si>
  <si>
    <t>Com caixa acoplada,</t>
  </si>
  <si>
    <t>Área descontami-</t>
  </si>
  <si>
    <t>nação</t>
  </si>
  <si>
    <t>Lavatorio de louça</t>
  </si>
  <si>
    <t>suspenso</t>
  </si>
  <si>
    <t>Higienização carrinhos 01</t>
  </si>
  <si>
    <t>Higienização carrinhos 02</t>
  </si>
  <si>
    <t>Ralo linear- grelha inox - Tigre</t>
  </si>
  <si>
    <t>Ducha de pressão;</t>
  </si>
  <si>
    <t>Lava-olhos</t>
  </si>
  <si>
    <t>Lava-olhos de Emergência T. Pedest cod. 3871 Avlis Haws L-002 Sermap</t>
  </si>
  <si>
    <t>Parasitologia</t>
  </si>
  <si>
    <t>Hematologia</t>
  </si>
  <si>
    <t>Bioquímica</t>
  </si>
  <si>
    <t>Microbiologia</t>
  </si>
  <si>
    <t>Lavagem vidraria</t>
  </si>
  <si>
    <t>Bancada de inox com cuba</t>
  </si>
  <si>
    <t xml:space="preserve">retangular especial  </t>
  </si>
  <si>
    <t>40 x 40 x 40(profunda)</t>
  </si>
  <si>
    <t xml:space="preserve">Lavatório de louça suspenso, </t>
  </si>
  <si>
    <t>cor branco;</t>
  </si>
  <si>
    <t>(acionamento com o cotovelo);</t>
  </si>
  <si>
    <t>Preparo de Amostras</t>
  </si>
  <si>
    <t>LINK cod 1198, bica alta, 45° , Cromado</t>
  </si>
  <si>
    <t>WC AC 01</t>
  </si>
  <si>
    <t>WC AC 02</t>
  </si>
  <si>
    <t>Testeira-6cm</t>
  </si>
  <si>
    <t xml:space="preserve">Bacia Sanitária, DECA </t>
  </si>
  <si>
    <t>LInha Ravena Ref. P9,</t>
  </si>
  <si>
    <t>PPP 1, 2, 5, 6</t>
  </si>
  <si>
    <t>Banheira de hidromassagem Jacuzzi, Paola G4, 1.50x.50, com aquecedor, acabamento com mármore branco.</t>
  </si>
  <si>
    <t xml:space="preserve">PPP 4, 5 </t>
  </si>
  <si>
    <t>Torneira de Parede , Decamatic, Ref. 1173C, Acabamento Cromado</t>
  </si>
  <si>
    <t>BWC PPP</t>
  </si>
  <si>
    <t>Cuba de embutir oval, DECA, Ref.  L 37, na cor branca</t>
  </si>
  <si>
    <t>Bacia Sanitária, DECA LInha Ravena com caixa acoplada,</t>
  </si>
  <si>
    <t>Ref. P9, cor Branco</t>
  </si>
  <si>
    <t xml:space="preserve">Válvula de Descarga DECA, Ref. 2551; Barra de Apoio 90 cm DECA Ref. 2310;  </t>
  </si>
  <si>
    <t>Barra de Apoio para Lavatório DECA Ref. 2310;  Ducha Manual DECA linha Belle Époque Light Ref 1984 C51;</t>
  </si>
  <si>
    <t>Testeira- 7cm</t>
  </si>
  <si>
    <t>Tanque inox de embutir Aço 304</t>
  </si>
  <si>
    <t>Vestiário</t>
  </si>
  <si>
    <t>Fem. e Masc.</t>
  </si>
  <si>
    <t xml:space="preserve">BWC dos Repousos </t>
  </si>
  <si>
    <t xml:space="preserve">Torneira de Parede , Decamatic, </t>
  </si>
  <si>
    <t>LInha Ravena,</t>
  </si>
  <si>
    <t xml:space="preserve">Com caixa acoplada,  Ref. P9, </t>
  </si>
  <si>
    <t>Higienização e escovação</t>
  </si>
  <si>
    <t>Lavatório coletivo em aço inox 304, tipo cocho;</t>
  </si>
  <si>
    <t>Farmácia</t>
  </si>
  <si>
    <t>PE/Serviço</t>
  </si>
  <si>
    <t>Recuperação</t>
  </si>
  <si>
    <t>Estar / Espera</t>
  </si>
  <si>
    <t>Utilidades / Expurgo</t>
  </si>
  <si>
    <t>P10</t>
  </si>
  <si>
    <t>ESQUADRIAS</t>
  </si>
  <si>
    <t>J10</t>
  </si>
  <si>
    <t>J17</t>
  </si>
  <si>
    <t>P11</t>
  </si>
  <si>
    <t>P12</t>
  </si>
  <si>
    <t>JANELAS</t>
  </si>
  <si>
    <t>-</t>
  </si>
  <si>
    <t>GF1</t>
  </si>
  <si>
    <t>PCF01</t>
  </si>
  <si>
    <t>J20</t>
  </si>
  <si>
    <t>J19</t>
  </si>
  <si>
    <t>J14</t>
  </si>
  <si>
    <t>J13</t>
  </si>
  <si>
    <t>J12</t>
  </si>
  <si>
    <t>J11</t>
  </si>
  <si>
    <t>PCF02</t>
  </si>
  <si>
    <t>J24</t>
  </si>
  <si>
    <t>J18</t>
  </si>
  <si>
    <t>J21</t>
  </si>
  <si>
    <t>J16</t>
  </si>
  <si>
    <t>P2</t>
  </si>
  <si>
    <t>J8</t>
  </si>
  <si>
    <t>J9</t>
  </si>
  <si>
    <t>P4</t>
  </si>
  <si>
    <t>J23</t>
  </si>
  <si>
    <t>LAVATORIO</t>
  </si>
  <si>
    <t>P5V</t>
  </si>
  <si>
    <t>P7V</t>
  </si>
  <si>
    <t>P3C</t>
  </si>
  <si>
    <t>P5C</t>
  </si>
  <si>
    <t>COBERTA</t>
  </si>
  <si>
    <t>2.1</t>
  </si>
  <si>
    <t>2.2</t>
  </si>
  <si>
    <t>2.3</t>
  </si>
  <si>
    <t>J15</t>
  </si>
  <si>
    <t>J22</t>
  </si>
  <si>
    <t>P3</t>
  </si>
  <si>
    <t>P5VG</t>
  </si>
  <si>
    <t>P5G</t>
  </si>
  <si>
    <t>P6</t>
  </si>
  <si>
    <t>P7</t>
  </si>
  <si>
    <t>P8</t>
  </si>
  <si>
    <t>P9</t>
  </si>
  <si>
    <t>PG09</t>
  </si>
  <si>
    <t>PG10</t>
  </si>
  <si>
    <t>PM ANTIGA DE 90CM</t>
  </si>
  <si>
    <t>PM ANTIGA DE 100CM</t>
  </si>
  <si>
    <t>PM ANTIGA DE 110CM</t>
  </si>
  <si>
    <t>PM ANTIGA DE 120CM</t>
  </si>
  <si>
    <t>PM ANTIGA DE 130CM</t>
  </si>
  <si>
    <t>PM ANTIGA DE 140CM</t>
  </si>
  <si>
    <t>PM ANTIGA DE 150CM</t>
  </si>
  <si>
    <t>PM ANTIGA DE 200CM</t>
  </si>
  <si>
    <t>JAV DE 1,5X1,5</t>
  </si>
  <si>
    <t>JAV DE 1,8X1,5</t>
  </si>
  <si>
    <t>JAV DE 1,6X1,5</t>
  </si>
  <si>
    <t>RASGO ANTIGO</t>
  </si>
  <si>
    <t>PG ANTIGA</t>
  </si>
  <si>
    <t>LARGURA</t>
  </si>
  <si>
    <t xml:space="preserve">ALTURA </t>
  </si>
  <si>
    <t>PORTA</t>
  </si>
  <si>
    <t>INTERNO</t>
  </si>
  <si>
    <t>DIVERSOS</t>
  </si>
  <si>
    <t>CADASTRO</t>
  </si>
  <si>
    <t>PISO/TETO</t>
  </si>
  <si>
    <t>área total do terreno</t>
  </si>
  <si>
    <t>TERREO</t>
  </si>
  <si>
    <t>DEPOSITO</t>
  </si>
  <si>
    <t>VESTIÁRIO MASC.</t>
  </si>
  <si>
    <t>VESTIÁRIO FEM.</t>
  </si>
  <si>
    <t>FACHADA FRONTAL</t>
  </si>
  <si>
    <t>EXTERNO</t>
  </si>
  <si>
    <t>GUARDA CORPO</t>
  </si>
  <si>
    <t>PRÉDIO PRINCIPAL</t>
  </si>
  <si>
    <t>PORTAS</t>
  </si>
  <si>
    <t>ALVENARIA</t>
  </si>
  <si>
    <t>EMBASAMENTO</t>
  </si>
  <si>
    <t>BANCADAS DE GRANITO</t>
  </si>
  <si>
    <t>3.3</t>
  </si>
  <si>
    <t>3.4</t>
  </si>
  <si>
    <t>3.5</t>
  </si>
  <si>
    <t>3.6</t>
  </si>
  <si>
    <t>MOVIMENTO DE TERRA</t>
  </si>
  <si>
    <t>M3XKM</t>
  </si>
  <si>
    <t>JA01</t>
  </si>
  <si>
    <t>JA02</t>
  </si>
  <si>
    <t>JA03</t>
  </si>
  <si>
    <t>JA04</t>
  </si>
  <si>
    <t>JA05</t>
  </si>
  <si>
    <t>JA06</t>
  </si>
  <si>
    <t>JA07</t>
  </si>
  <si>
    <t>JA08</t>
  </si>
  <si>
    <t>JA09</t>
  </si>
  <si>
    <t>JA10</t>
  </si>
  <si>
    <t>JA11</t>
  </si>
  <si>
    <t>JA12</t>
  </si>
  <si>
    <t>JA13</t>
  </si>
  <si>
    <t>JA14</t>
  </si>
  <si>
    <t>JA15</t>
  </si>
  <si>
    <t>JA16</t>
  </si>
  <si>
    <t>JA17</t>
  </si>
  <si>
    <t>GRADE01</t>
  </si>
  <si>
    <t>GRADE02</t>
  </si>
  <si>
    <t>PM01</t>
  </si>
  <si>
    <t>PMV01</t>
  </si>
  <si>
    <t>PC01</t>
  </si>
  <si>
    <t>PC02</t>
  </si>
  <si>
    <t>PC03</t>
  </si>
  <si>
    <t>PC04</t>
  </si>
  <si>
    <t>PC05</t>
  </si>
  <si>
    <t>PC06</t>
  </si>
  <si>
    <t>PF01</t>
  </si>
  <si>
    <t>PF02</t>
  </si>
  <si>
    <t>PF03</t>
  </si>
  <si>
    <t>PF04</t>
  </si>
  <si>
    <t>PF05</t>
  </si>
  <si>
    <t>PF06</t>
  </si>
  <si>
    <t>PA01</t>
  </si>
  <si>
    <t>PG02-PORTA</t>
  </si>
  <si>
    <t>PG02-BANDEIRA</t>
  </si>
  <si>
    <t>PLANILHA</t>
  </si>
  <si>
    <t>PG01-PORTA</t>
  </si>
  <si>
    <t>PG01-BANDEIRA</t>
  </si>
  <si>
    <t>PG01-GRADE LATERAL</t>
  </si>
  <si>
    <t>PG03-PORTA</t>
  </si>
  <si>
    <t>PG03-BANDEIRA</t>
  </si>
  <si>
    <t>PG03-GRADE LATERAL</t>
  </si>
  <si>
    <t>PG04-PORTA</t>
  </si>
  <si>
    <t>PG04-BANDEIRA</t>
  </si>
  <si>
    <t>PG04-GRADE LATERAL</t>
  </si>
  <si>
    <t>PG05-PORTA</t>
  </si>
  <si>
    <t>PG05-BANDEIRA</t>
  </si>
  <si>
    <t>PG05-GRADE LATERAL</t>
  </si>
  <si>
    <t>PG06-PORTA</t>
  </si>
  <si>
    <t>PG06-BANDEIRA</t>
  </si>
  <si>
    <t>PG06-GRADE LATERAL</t>
  </si>
  <si>
    <t>PG07-PORTA</t>
  </si>
  <si>
    <t>PG07-BANDEIRA</t>
  </si>
  <si>
    <t>PG07-GRADE LATERAL</t>
  </si>
  <si>
    <t>PG08-PORTA</t>
  </si>
  <si>
    <t>PG08-BANDEIRA</t>
  </si>
  <si>
    <t>PG08-GRADE LATERAL</t>
  </si>
  <si>
    <t>PG09-PORTA</t>
  </si>
  <si>
    <t>PG09-BANDEIRA</t>
  </si>
  <si>
    <t>PG10-PORTA</t>
  </si>
  <si>
    <t>PG10-BANDEIRA</t>
  </si>
  <si>
    <t>PG10-GRADE LATERAL</t>
  </si>
  <si>
    <t>WC FEM.</t>
  </si>
  <si>
    <t>WC MASC.</t>
  </si>
  <si>
    <t>LIXO MOLHADO</t>
  </si>
  <si>
    <t>PG02.1-GRADE LATERAL</t>
  </si>
  <si>
    <t>PG02.2-GRADE LATERAL</t>
  </si>
  <si>
    <t>WC FEM</t>
  </si>
  <si>
    <t>PAREDES</t>
  </si>
  <si>
    <t>ESTACIONAMENTO</t>
  </si>
  <si>
    <t>SINALIZAÇÃO DA OBRA</t>
  </si>
  <si>
    <t>1.3.2</t>
  </si>
  <si>
    <t>1.3.3</t>
  </si>
  <si>
    <t>1.1.1</t>
  </si>
  <si>
    <t>1.1.2</t>
  </si>
  <si>
    <t>1.1.3</t>
  </si>
  <si>
    <t>1.2.1</t>
  </si>
  <si>
    <t>DRENAGEM</t>
  </si>
  <si>
    <t>Peso (t ou kg)</t>
  </si>
  <si>
    <t>CASA DOS LIXOS</t>
  </si>
  <si>
    <t>JARDIM PRÓXIMO AO ESTACIONAMENTO EXTERNO</t>
  </si>
  <si>
    <t>JARDIM FRONTAL EXTERNO</t>
  </si>
  <si>
    <t>CALÇADA ESTACIONAMENTO EXTERNA</t>
  </si>
  <si>
    <t>CALÇADA FRONTAL/ENTORNO DO PRÉDIO EXTERNA</t>
  </si>
  <si>
    <t>RAMPA DA ENTRADA PRINCIPAL</t>
  </si>
  <si>
    <t>ENTRADA PRINCIPAL</t>
  </si>
  <si>
    <t>RECEPÇÃO/PROTOCOLO</t>
  </si>
  <si>
    <t>CIRCULAÇÃO PRINCIPAL/PROTOCOLO ATÉ DEPÓSITO</t>
  </si>
  <si>
    <t>RECEPÇÃO/CIRCULAÇÃO PRINCIPAL</t>
  </si>
  <si>
    <t>CIRCULAÇÃO PRINCIPAL/SALA CENTRAL DE RÁDIO ATÉ SALA DO ARMEIRO</t>
  </si>
  <si>
    <t>CAIXA DE AREIA/CIRCULAÇÃO PRINCIPAL</t>
  </si>
  <si>
    <t>CIRCULAÇÃO PRINCIPAL/SALA SUB-COMANDANTE ATÉ COZINHA</t>
  </si>
  <si>
    <t>PROTOCOLO/SALA DE ADMINISTRAÇÃO</t>
  </si>
  <si>
    <t>SALA DE ADMINISTRAÇÃO/WC FEM.</t>
  </si>
  <si>
    <t>WC FEM./WC MASC.</t>
  </si>
  <si>
    <t>WC MASC./AUDITÓRIO</t>
  </si>
  <si>
    <t>AUDITÓRIO</t>
  </si>
  <si>
    <t>AUDITÓRIO/VESTIÁRIO-WCB ALOJAMENTO DE SOLDADOS FEMININOS</t>
  </si>
  <si>
    <t>VESTIÁRIO VESTIÁRIO ALOJAMENTO DE SOLDADOS FEMININO/WCB ALOJAMENTO DE SOLDADOS FEMININOS</t>
  </si>
  <si>
    <t>VESTIÁRIO-WCB ALOJAMENTO DE SOLDADOS FEMININOS/ALOJAMENTO DE SOLDADOS FEMININOS</t>
  </si>
  <si>
    <t>ALOJAMENTO DE SOLDADOS FEMININOS/ALOJAMENTO DE SOLDADOS MASCULINO</t>
  </si>
  <si>
    <t>ALOJAMENTO DE SOLDADOS MASCULINO/VESTIÁRIO ALOJAMENTO DE SOLDADOS MASCULINO</t>
  </si>
  <si>
    <t>VESTIÁRIO ALOJAMENTO DE SOLDADOS MASCULINO/WCB ALOJAMENTO DE SOLDADOS MASCULINO</t>
  </si>
  <si>
    <t>WCB ALOJAMENTO DE SOLDADOS MASCULINO/DEPÓSITO</t>
  </si>
  <si>
    <t>REFEITÓRIO/COZINHA</t>
  </si>
  <si>
    <t>REFEITÓRIO/ALOJAMENTO DOS SARGENTOS E TENENTES</t>
  </si>
  <si>
    <t>ALOJAMENTO DOS SARGENTOS E TENENTES/WCB MASC.-VESTIÁRIO ALOJAMENTO DOS SARGENTOS E TENENTES</t>
  </si>
  <si>
    <t>SARGENTOS E TENENTES - WCB FEM./WCB MASC.</t>
  </si>
  <si>
    <t>VESTIÁRIO ALOJAMENTO DOS SARGENTOS E TENENTES/WCB FEM.-WCB MASC.</t>
  </si>
  <si>
    <t>VESTIÁRIO ALOJAMENTO DOS SARGENTOS E TENENTES-WCB FEM./VESTIÁRIO ALOJAMENTO DOS OFICIAIS-WCB FEM.</t>
  </si>
  <si>
    <t>ALOJAMENTO DOS OFICIAIS/WCB MASC.-VESTIÁRIO ALOJAMENTO DOS OFICIAIS</t>
  </si>
  <si>
    <t>OFICIAIS - WCB FEM./WCB MASC.</t>
  </si>
  <si>
    <t>VESTIÁRIO ALOJAMENTO DOS OFICIAIS/WCB FEM.-WCB MASC.</t>
  </si>
  <si>
    <t>ALOJAMENTO DOS OFICIAIS/SALA DO COMANDANTE-WCB COMANDANTE</t>
  </si>
  <si>
    <t>ALOJAMENTO DO COMANDANTE/WCB COMANDANTE</t>
  </si>
  <si>
    <t>SALA DO COMANDANTE/ALOJAMENTO DO COMANDANTE-WCB COMANDANTE</t>
  </si>
  <si>
    <t>SALA DO COMANDANTE/SALA DE REUNIÃO</t>
  </si>
  <si>
    <t>SALA DE REUNIÃO/ALOJAMENTO DO COMANDANTE</t>
  </si>
  <si>
    <t>SALA DE REUNIÃO-ALOJAMENTO DO COMANDANTE/SALA DO SUB-COMANDANTE-ALOJAMENTO SUB-COMANDANTE</t>
  </si>
  <si>
    <t>SALA DO SUB-COMANDANTE/ALOJAMENTO SUB-COMANDANTE</t>
  </si>
  <si>
    <t>WCB DO SUB-COMANDANTE/ALOJAMENTO SUB-COMANDANTE</t>
  </si>
  <si>
    <t>CAIXA DE AREIA SALA DO ARMEIRO/WCB DO SUB-COMANDANTE</t>
  </si>
  <si>
    <t>CAIXA DE AREIA/SALA DO ARMEIRO</t>
  </si>
  <si>
    <t>SALA DO ARMEIRO</t>
  </si>
  <si>
    <t>SALA DO ARMEIRO/ALOJAMENTO E WCB DO ARMEIRO</t>
  </si>
  <si>
    <t>ALOJAMENTO DO ARMEIRO/WCB DO ARMEIRO</t>
  </si>
  <si>
    <t>SALA DE INTELIGÊNCIA/ALOJAMENTO DO ARMEIRO-WCB DO ARMEIRO</t>
  </si>
  <si>
    <t>SALA CENTRAL DE RÁDIO/SALA DE INTELIGÊNCIA</t>
  </si>
  <si>
    <t>RECEPÇÃO/SALA CENTRAL DE RÁDIO</t>
  </si>
  <si>
    <t>LIXO SECO/LIXO MOLHADO</t>
  </si>
  <si>
    <t>GUARITA</t>
  </si>
  <si>
    <t>FACHADAS</t>
  </si>
  <si>
    <t>FACHADA FRONTAL/SALA DE ADMINISTRAÇÃO-PROTOCOLO</t>
  </si>
  <si>
    <t>FACHADA FRONTAL/SALA CENTRAL DE RÁDIO</t>
  </si>
  <si>
    <t>FACHADA FRONTAL RECEPÇÃO</t>
  </si>
  <si>
    <t>FACHADA FRONTAL ACESSO DE VEICULOS-LATERAL</t>
  </si>
  <si>
    <t>FACHADA LATERAL ESQUERDA/SALA CENTRAL DE RÁDIO ATÉ COZINHA</t>
  </si>
  <si>
    <t>FACHADA LATERAL ESQUERDA SUPERIOR A GUARITA</t>
  </si>
  <si>
    <t>FACHADA LATERAL ESQUERDA JARDIM-EXTERNO</t>
  </si>
  <si>
    <t>FACHADA POSTERIOR</t>
  </si>
  <si>
    <t>FACHADA LATERAL DIREITA 01</t>
  </si>
  <si>
    <t>FACHADA LATERAL DIREITA 02</t>
  </si>
  <si>
    <t>MURO AO ENTORNO</t>
  </si>
  <si>
    <t>PÁTIO E ÁREAS EXTERNAS LATERAL DIREITA</t>
  </si>
  <si>
    <t>ESTACIONAMENTO POSTERIOR</t>
  </si>
  <si>
    <t>ACESSO LARERAL ESQUERDA</t>
  </si>
  <si>
    <t>FACHADA FRONTAL/LIXO SECO-MOLHADO</t>
  </si>
  <si>
    <t>PV01</t>
  </si>
  <si>
    <t>PM03</t>
  </si>
  <si>
    <t>PM02</t>
  </si>
  <si>
    <t>SALA DE REUNIÃOE/ALOJAMENTO DO COMANDANTE</t>
  </si>
  <si>
    <t>SALA DE REUNIÃOE-ALOJAMENTO DO COMANDANTE/SALA DO SUB-COMANDANTE-ALOJAMENTO SUB-COMANDANTE</t>
  </si>
  <si>
    <t>FACHADA FRONTAL PLATIBANDA RECEPÇÃO-VIGA</t>
  </si>
  <si>
    <t>FACHADA FRONTAL PLATIBANDA RECEPÇÃO-SUPERIOR</t>
  </si>
  <si>
    <t>FACHADA FRONTAL ACESSO DE VEICULOS-PORTICO</t>
  </si>
  <si>
    <t>FACHADA FRONTAL PÓRTICO SOBRE A GUARITA</t>
  </si>
  <si>
    <t>PROTOCOLO</t>
  </si>
  <si>
    <t>SALA DE ADMINISTRAÇÃO</t>
  </si>
  <si>
    <t>CIRCULAÇÃO ENTRE WC MASC./AUDITÓRIO</t>
  </si>
  <si>
    <t>WCB VESTIÁRIO FEM.</t>
  </si>
  <si>
    <t>ALOJAMENTO DE SOLDADOS FEMININO</t>
  </si>
  <si>
    <t>ALOJAMENTO DE SOLDADOS MASCULINO</t>
  </si>
  <si>
    <t>WCB VESTIÁRIO MASC.</t>
  </si>
  <si>
    <t>CIRCULAÇÃO PRINCIPAL</t>
  </si>
  <si>
    <t>ALOJAMENTO DOS SARGENTOS E TENENTES</t>
  </si>
  <si>
    <t>VESTIÁRIOS ALOJAMENTO DOS SARGENTOS E TENENTES</t>
  </si>
  <si>
    <t>WCB MASC. ALOJAMENTO DOS SARGENTOS E TENENTES</t>
  </si>
  <si>
    <t>WCB FEM. ALOJAMENTO DOS SARGENTOS E TENENTES</t>
  </si>
  <si>
    <t>ALOJAMENTO DOS OFICIAIS</t>
  </si>
  <si>
    <t>VESTIÁRIOS ALOJAMENTO DOS OFICIAIS</t>
  </si>
  <si>
    <t>WCB MASC. ALOJAMENTO DOS OFICIAIS</t>
  </si>
  <si>
    <t>WCB FEM. ALOJAMENTO DOS OFICIAIS</t>
  </si>
  <si>
    <t>SALA DO COMANDANTE</t>
  </si>
  <si>
    <t>ALOJAMENTO DO COMANDANTE</t>
  </si>
  <si>
    <t>WCB ALOJAMENTO DO COMANDANTE</t>
  </si>
  <si>
    <t>SALA DE REUNIÃO</t>
  </si>
  <si>
    <t>SALA DO SUB-COMANDANTE</t>
  </si>
  <si>
    <t>ALOJAMENTO DO SUB-COMANDANTE</t>
  </si>
  <si>
    <t>WCB ALOJAMENTO DO SUB-COMANDANTE</t>
  </si>
  <si>
    <t>SALA DA RESERVA DE ARMAS</t>
  </si>
  <si>
    <t>ALOJAMENTO DO ARMEIRO</t>
  </si>
  <si>
    <t>WCB ALOJAMENTO DO ARMEIRO</t>
  </si>
  <si>
    <t>SALA DE INTELIGÊNCIA</t>
  </si>
  <si>
    <t>CENTRAL DE RÁDIO</t>
  </si>
  <si>
    <t>WCB GUARITA</t>
  </si>
  <si>
    <t>CALÇADA AO ENTORNO ESQUERDO DO PREDIO E FACHADA FRONTAL</t>
  </si>
  <si>
    <t>ESTACIONAMENTO FACHADA FRONTAL</t>
  </si>
  <si>
    <t>CALÇADA AO ENTORNO DIREITO DO PREDIO E DO ESTACIONAMENTO</t>
  </si>
  <si>
    <t>CAIXA DE AREIA-PROXIMO A SALA DO ARMEIRO</t>
  </si>
  <si>
    <t>LASTRO DE AREIA</t>
  </si>
  <si>
    <t>CAIXA DE AREIA- SALA DO ARMEIRO</t>
  </si>
  <si>
    <t>JARDIM LATERAL FRONTAL</t>
  </si>
  <si>
    <t>JARDIM LATERAL ESQUERDA</t>
  </si>
  <si>
    <t>JARDIM LATERAL DIREITA/POSTERIOR</t>
  </si>
  <si>
    <t>ACESSO DO ESTACIONAMENTO POSTERIOR/ESTACIONAMENTO</t>
  </si>
  <si>
    <t>CALÇADA DE ACESSO DO ESTACIONAMENTO POSTERIOR</t>
  </si>
  <si>
    <t>CALÇADA FACHADA FRONTAL</t>
  </si>
  <si>
    <t>ESTACIONAMENTO DA FACHADA FRONTAL/JARDIM</t>
  </si>
  <si>
    <t>FACHADA FRONTAL ESTACIONAMENTO - FAIXA VERTICAL</t>
  </si>
  <si>
    <t>FACHADA FRONTAL ESTACIONAMENTO - FAIXA HORIZONTAL</t>
  </si>
  <si>
    <t>FACHADA FRONTAL ESTACIONAMENTO - FAIXA DE IDOSO</t>
  </si>
  <si>
    <t>FACHADA FRONTAL ESTACIONAMENTO - FAIXA DE DEFICIENTES</t>
  </si>
  <si>
    <t>FACHADA POSTERIOR ESTACIONAMENTO-FAIXA BORDA</t>
  </si>
  <si>
    <t>FACHADA POSTERIOR ESTACIONAMENTO-FAIXA DIVISÓRIA</t>
  </si>
  <si>
    <t>JANELA DA RECEPÇÃO</t>
  </si>
  <si>
    <t>PV02</t>
  </si>
  <si>
    <t>FACHADA FRONTAL PLATIBANDA RECEPÇÃO</t>
  </si>
  <si>
    <t>FACHADA FRONTAL ACESSO DE VEICULOS-EXTERNO</t>
  </si>
  <si>
    <t>FACHADA FRONTAL ACESSO DE VEICULOS-INTERNO</t>
  </si>
  <si>
    <t>FACHADA FRONTAL GUARITA</t>
  </si>
  <si>
    <t>FACHADA FRONTAL PÓRTICO SOBRE A GUARITA-EXTERNO</t>
  </si>
  <si>
    <t>FACHADA FRONTAL PÓRTICO SOBRE A GUARITA-INTERNO</t>
  </si>
  <si>
    <t>FACHADA LATERAL ESQUERDA</t>
  </si>
  <si>
    <t>FACHADA LATERAL ESQUERDA GUARITA</t>
  </si>
  <si>
    <t>FACHADA LATERAL ESQUERDA JARDIM-INTERNO</t>
  </si>
  <si>
    <t xml:space="preserve">FACHADA FRONTAL INTERNA </t>
  </si>
  <si>
    <t>EXTERNO LATERAL DIREITA</t>
  </si>
  <si>
    <t>EXTERNO POSTERIOR</t>
  </si>
  <si>
    <t>EXTERNO LARERAL ESQUERDA</t>
  </si>
  <si>
    <t>MURETA DA CAIXA DE AREIA</t>
  </si>
  <si>
    <t>FACHADA FRONTAL PORTÃO PRINCIPAL</t>
  </si>
  <si>
    <t>FACHADA FRONTAL RECEPÇÃO-PROTOCOLO-SALA DE ADMINISTRAÇÃO</t>
  </si>
  <si>
    <t>FACHADA FRONTAL ACESSO DE VEICULOS</t>
  </si>
  <si>
    <t>LAJE IMPERMEABILIZADA PRÉDIO</t>
  </si>
  <si>
    <t>LAJE IMPERMEABILIZADA RECEPÇÃO</t>
  </si>
  <si>
    <t>LAJE IMPERMEABILIZADA GUARITA</t>
  </si>
  <si>
    <t>WC FEM./CIRCULAÇÃO PRINCIPAL</t>
  </si>
  <si>
    <t>WC MASC./CIRCULAÇÃO PRINCIPAL</t>
  </si>
  <si>
    <t>WCB ALOJAMENTO DE SOLDADOS FEMININO/FACHADA LATERAL DIREITA</t>
  </si>
  <si>
    <t>VESTIÁRIO ALOJAMENTO DE SOLDADOS MASCULINO/FACHADA LATERAL DIREITA</t>
  </si>
  <si>
    <t>WCB ALOJAMENTO DE SOLDADOS MASCULINO/FACHADA LATERAL DIREITA</t>
  </si>
  <si>
    <t>DEPOSITO/FACHADA LATERAL DIREITA</t>
  </si>
  <si>
    <t>WC MASC. ALOJAMENTO DOS SARGENTOS E TENENTES/FACHADA LATERAL ESQUERDA</t>
  </si>
  <si>
    <t>WC FEM. ALOJAMENTO DOS SARGENTOS E TENENTES/FACHADA LATERAL ESQUERDA</t>
  </si>
  <si>
    <t>WC MASC. ALOJAMENTO DOS OFICIAIS/FACHADA LATERAL ESQUERDA</t>
  </si>
  <si>
    <t>WC FEM. ALOJAMENTO DOS OFICIAIS/FACHADA LATERAL ESQUERDA</t>
  </si>
  <si>
    <t>SALA DO COMANDANTE/ALOJAMENTO DO COMANDANTE</t>
  </si>
  <si>
    <t>ALOJAMENTO DO COMANDANTE/SALA DE REUNIÃO</t>
  </si>
  <si>
    <t>WCB ALOJAMENTO DO COMANDANTE/FACHADA LATERAL ESQUERDA</t>
  </si>
  <si>
    <t>WCB ALOJAMENTO DO SUB-COMANDANTE/FACHADA LATERAL ESQUERDA</t>
  </si>
  <si>
    <t>ALOJAMENTO DO SUB-COMANDANTE/SALA DO SUB-COMANDANTE</t>
  </si>
  <si>
    <t>WC DO ARMEIRO/FACHADA LATERAL ESQUERDA</t>
  </si>
  <si>
    <t>GUARITA/FACHADA LATERAL ESQUERDA</t>
  </si>
  <si>
    <t>SALA DE ADMINISTRAÇÃO/FACHADA LATERAL DIREITA</t>
  </si>
  <si>
    <t>ALOJAMENTO DE SOLDADOS FEMININO/FACHADA LATERAL DIREITA</t>
  </si>
  <si>
    <t>ALOJAMENTO DE SOLDADOS MASCULINO/FACHADA LATERAL DIREITA</t>
  </si>
  <si>
    <t>COZINHA/FACHADA LATERAL ESQUERDA</t>
  </si>
  <si>
    <t>REFEITÓRIO/FACHADA LATERAL ESQUERDA</t>
  </si>
  <si>
    <t>ALOJAMENTO DOS SARGENTOS E TENENTES/FACHADA LATERAL ESQUERDA</t>
  </si>
  <si>
    <t>ALOJAMENTO DOS OFICIAIS/FACHADA LATERAL ESQUERDA</t>
  </si>
  <si>
    <t>ALOJAMENTO DO COMANDANTE/FACHADA LATERAL ESQUERDA</t>
  </si>
  <si>
    <t>ALOJAMENTO DO SUB-COMANDANTE/FACHADA LATERAL ESQUERDA</t>
  </si>
  <si>
    <t>SALA DO ARMEIRO/FACHADA LATERAL ESQUERDA</t>
  </si>
  <si>
    <t>ALOJAMENTO DO ARMEIRO/FACHADA LATERAL ESQUERDA</t>
  </si>
  <si>
    <t>SALA DE INTELIGÊNCIA/FACHADA LATERAL ESQUERDA</t>
  </si>
  <si>
    <t>SALA CENTRAL RÁDIO/FACHADA LATERAL ESQUERDA</t>
  </si>
  <si>
    <t>SALA DO ARMEIRO/CIRCULAÇÃO PRINCIPAL</t>
  </si>
  <si>
    <t>GUARITA/FACHADA FRONTAL</t>
  </si>
  <si>
    <t>AUDITÓRIO/CIRCULAÇÃO PRINCIPAL</t>
  </si>
  <si>
    <t>AUDITÓRIO/FACHADA LATERAL DIREITA</t>
  </si>
  <si>
    <t>CIRCULAÇÃO PRINCIPAL/FACHADA POSTERIOR</t>
  </si>
  <si>
    <t>PROTOCOLO/CIRCULAÇÃO PRINCIPAL</t>
  </si>
  <si>
    <t>SALA DE ADMINISTRAÇÃO/CIRCULAÇÃO PRINCIPAL</t>
  </si>
  <si>
    <t>ALOJAMENTO DE SOLDADOS FEMININO/CIRCULAÇÃO PRINCIPAL</t>
  </si>
  <si>
    <t>ALOJAMENTO DE SOLDADOS FEMININO/VESTIÁRIO ALOJAMENTO DE SOLDADOS FEMININO</t>
  </si>
  <si>
    <t>WCB ALOJAMENTO DE SOLDADOS FEMININO/VESTIÁRIO ALOJAMENTO DE SOLDADOS FEMININO</t>
  </si>
  <si>
    <t>ALOJAMENTO DE SOLDADOS MASCULINO/CIRCULAÇÃO PRINCIPAL</t>
  </si>
  <si>
    <t>WCB ALOJAMENTO DE SOLDADOS MASCULINO/VESTIÁRIO ALOJAMENTO DE SOLDADOS MASCULINO</t>
  </si>
  <si>
    <t>DEPOSITO/CIRCULAÇÃO PRINCIPAL</t>
  </si>
  <si>
    <t>COZINHA/REFEITÓRIO</t>
  </si>
  <si>
    <t>REFEITÓRIO/REFEITÓRIO CIRCULAÇÃO PRINCIPAL</t>
  </si>
  <si>
    <t>ALOJAMENTO DOS SARGENTOS E TENENTES/CIRCULAÇÃO PRINCIPAL</t>
  </si>
  <si>
    <t>VESTIÁRIOS ALOJAMENTO DOS SARGENTOS E TENENTES/ALOJAMENTO DOS SARGENTOS E TENENTES</t>
  </si>
  <si>
    <t>WC MASC. ALOJAMENTO DOS SARGENTOS E TENENTES/VESTIÁRIOS ALOJAMENTO DOS SARGENTOS E TENENTES</t>
  </si>
  <si>
    <t>WC FEM. ALOJAMENTO DOS SARGENTOS E TENENTES/VESTIÁRIOS ALOJAMENTO DOS SARGENTOS E TENENTES</t>
  </si>
  <si>
    <t>ALOJAMENTO DOS OFICIAIS/CIRCULAÇÃO PRINCIPAL</t>
  </si>
  <si>
    <t>VESTIÁRIOS ALOJAMENTO DOS OFICIAIS/ALOJAMENTO DOS OFICIAIS</t>
  </si>
  <si>
    <t>WC MASC. ALOJAMENTO DOS OFICIAIS/VESTIÁRIOS ALOJAMENTO DOS OFICIAIS</t>
  </si>
  <si>
    <t>WC FEM. ALOJAMENTO DOS OFICIAIS/VESTIÁRIOS ALOJAMENTO DOS OFICIAIS</t>
  </si>
  <si>
    <t>SALA DO COMANDANTE/CIRCULAÇÃO PRINCIPAL</t>
  </si>
  <si>
    <t>ALOJAMENTO DO COMANDANTE/WC ALOJAMENTO DO COMANDANTE</t>
  </si>
  <si>
    <t>SALA DE REUNIÃO/CIRCULAÇÃO PRINCIPAL</t>
  </si>
  <si>
    <t>SALA DO SUB-COMANDANTE/SALA DE REUNIÃO</t>
  </si>
  <si>
    <t>SALA DO SUB-COMANDANTE/CIRCULAÇÃO PRINCIPAL</t>
  </si>
  <si>
    <t>SALA DA RESERVA DE ARMAS/SALA DO ARMEIRO</t>
  </si>
  <si>
    <t>ALOJAMENTO DO ARMEIRO/SALA DO ARMEIRO</t>
  </si>
  <si>
    <t>WC DO ARMEIRO/ALOJAMENTO DO ARMEIRO</t>
  </si>
  <si>
    <t>SALA DE INTELIGÊNCIA/CIRCULAÇÃO PRINCIPAL</t>
  </si>
  <si>
    <t>SALA CENTRAL RÁDIO/CIRCULAÇÃO PRINCIPAL</t>
  </si>
  <si>
    <t>FACHADA FRONTAL/RECEPÇÃO</t>
  </si>
  <si>
    <t>WC MASC-VERTICAL</t>
  </si>
  <si>
    <t>WC MASC-HORIZONTAL</t>
  </si>
  <si>
    <t>WC FEM.-VERTICAL</t>
  </si>
  <si>
    <t>WC FEM.-HORIZONTAL</t>
  </si>
  <si>
    <t>WCB ALOJAMENTO DE SOLDADOS FEMININO-VERTICAL</t>
  </si>
  <si>
    <t>WCB ALOJAMENTO DE SOLDADOS FEMININO-HORIZONTAL</t>
  </si>
  <si>
    <t>WCB ALOJAMENTO DE SOLDADOS MASCULINO-VERTICAL</t>
  </si>
  <si>
    <t>WCB ALOJAMENTO DE SOLDADOS MASCULINO-HORIZONTAL</t>
  </si>
  <si>
    <t>WCB ALOJAMENTO DE SOLDADOS MASCULINO-MICTÓRIO</t>
  </si>
  <si>
    <t>WC MASC</t>
  </si>
  <si>
    <t>WCB ALOJAMENTO DE SOLDADOS FEMININO</t>
  </si>
  <si>
    <t>WCB ALOJAMENTO DE SOLDADOS MASCULINO</t>
  </si>
  <si>
    <t>WCB MASC. ALOJAMENTO DOS SARGENTIOS E TENENTES</t>
  </si>
  <si>
    <t>WCB FEM. ALOJAMENTO DOS SARGENTIOS E TENENTES</t>
  </si>
  <si>
    <t>RAMPA NA FACHADA LATERAL DIREITA</t>
  </si>
  <si>
    <t>RAMPA NA FACHADA POSTERIOR</t>
  </si>
  <si>
    <t>RAMPA NA FACHADA FRONTAL</t>
  </si>
  <si>
    <t>FACHADA POSTERIOR-</t>
  </si>
  <si>
    <t>SANITÁRIO P/DEFICIENTES</t>
  </si>
  <si>
    <t>ACESSO DO ESTACIONAMENTO/ESTACIONAMENTO</t>
  </si>
  <si>
    <t>13.2.1</t>
  </si>
  <si>
    <t>CORRIMÃO DE PAREDE</t>
  </si>
  <si>
    <t>13.2.2</t>
  </si>
  <si>
    <t>13.2.3</t>
  </si>
  <si>
    <t>ENCUNHAMENTO</t>
  </si>
  <si>
    <t>2.1;2.2;2.3;2.4;2.5;2.6;2.7;2.8</t>
  </si>
  <si>
    <t>13.1.1</t>
  </si>
  <si>
    <t>DIVISÓRIAS EM GRANITO</t>
  </si>
  <si>
    <t>11.2 ; 11.3;11.4; 11.6</t>
  </si>
  <si>
    <t>MANTA DE IMPERMEABILIZAÇÃO</t>
  </si>
  <si>
    <t>11.1</t>
  </si>
  <si>
    <t>IMPERMEABILIZAÇÃO COM ARGAMASSA POLIMÉRICA</t>
  </si>
  <si>
    <t>6.2.7</t>
  </si>
  <si>
    <t>MEIO FIO</t>
  </si>
  <si>
    <t>6.2.8</t>
  </si>
  <si>
    <t>DEMARCAÇÃO DOS PISOS PARA ESTACIONAMENTO</t>
  </si>
  <si>
    <t>13.1.3</t>
  </si>
  <si>
    <t>13.1.2</t>
  </si>
  <si>
    <t>BANCADA DE INOX</t>
  </si>
  <si>
    <t>14.7.1</t>
  </si>
  <si>
    <t>SANITÁRIO CONVENCIONAL</t>
  </si>
  <si>
    <t>14.7.2</t>
  </si>
  <si>
    <t>14.7.3</t>
  </si>
  <si>
    <t>MICTÓRIO</t>
  </si>
  <si>
    <t>14.7.4</t>
  </si>
  <si>
    <t>CUBA OVAL</t>
  </si>
  <si>
    <t>14.7.5</t>
  </si>
  <si>
    <t>CUBA INOX</t>
  </si>
  <si>
    <t>14.7.6</t>
  </si>
  <si>
    <t>TORNEIRA BICA BAIXA AUTOMATICA</t>
  </si>
  <si>
    <t>14.7.7</t>
  </si>
  <si>
    <t>TORNEIRA BICA BAIXA</t>
  </si>
  <si>
    <t>14.7.8</t>
  </si>
  <si>
    <t>TORNEIRA BICA ALTA</t>
  </si>
  <si>
    <t>14.7.9</t>
  </si>
  <si>
    <t>BARRA DE APOIO PARA LAVATÓRIO</t>
  </si>
  <si>
    <t>14.7.10</t>
  </si>
  <si>
    <t>BARRA DE APOIO PARA SANITÁRIO</t>
  </si>
  <si>
    <t>14.7.11</t>
  </si>
  <si>
    <t>LAVATÓRIO LOUÇA BRANCA COM COLUNA</t>
  </si>
  <si>
    <t>14.7.12</t>
  </si>
  <si>
    <t>LAVATÓRIO LOUÇA DE CANTO</t>
  </si>
  <si>
    <t>14.7.13</t>
  </si>
  <si>
    <t>CHUVEIRO</t>
  </si>
  <si>
    <t>14.7.14</t>
  </si>
  <si>
    <t>PORTA PAPEL HIGIENICO</t>
  </si>
  <si>
    <t>14.7.15</t>
  </si>
  <si>
    <t>PORTA PAPEL TOALHA</t>
  </si>
  <si>
    <t>14.7.16</t>
  </si>
  <si>
    <t>FILETE DE GRANITO</t>
  </si>
  <si>
    <t>14.7.17</t>
  </si>
  <si>
    <t>SABONETE LIQUIDO</t>
  </si>
  <si>
    <t>Periodo da Obra</t>
  </si>
  <si>
    <t>Empolamento =1,25%</t>
  </si>
  <si>
    <t>1.4</t>
  </si>
  <si>
    <t>1.4.1</t>
  </si>
  <si>
    <t>1.4.2</t>
  </si>
  <si>
    <t>ÁREA</t>
  </si>
  <si>
    <t>AREA</t>
  </si>
  <si>
    <t>LOCACAO DE CONTAINER 2,30 X 6,00 M, ALT. 2,50 M, COM 1 SANITARIO, PARA ESCRITORIO, COMPLETO, SEM DIVISORIAS INTERNAS</t>
  </si>
  <si>
    <t>LOCACAO DE CONTAINER 2,30 X 6,00 M, ALT. 2,50 M, PARA SANITARIO, COM 4 BACIAS, 8 CHUVEIROS,1 LAVATORIO E 1 MICTORIO</t>
  </si>
  <si>
    <t>Mobilização e Desmobilização das Maquinas e Equipamentos</t>
  </si>
  <si>
    <t>CORTE E DOBRA DE AÇO CA-50, DIÂMETRO DE 6,3 MM, UTILIZADO EM ESTRUTURAS DIVERSAS, EXCETO LAJES. AF_12/2015</t>
  </si>
  <si>
    <t>1.4.3</t>
  </si>
  <si>
    <t>TRANSPORTE VERTICAL, LATA DE 18 L, MANUAL, 1 PAVIMENTO. AF_06/2014</t>
  </si>
  <si>
    <t>L</t>
  </si>
  <si>
    <t>PERIMETROS</t>
  </si>
  <si>
    <t>PARA CONTROLE DE EQUIPAMENTOS</t>
  </si>
  <si>
    <t>REVEGETAÇÃO DO DA ÁREA DEBRADADA</t>
  </si>
  <si>
    <t>LOCACAO DE CONTAINER 2,30 X 6,00 M, ALT. 2,50 M, PARA ESCRITORIO, SEM DIVISORIAS INTERNAS E SEM SANITARIO</t>
  </si>
  <si>
    <t>1.1.4</t>
  </si>
  <si>
    <t>EXECUÇÃO DE REFEITÓRIO EM CANTEIRO DE OBRA EM CHAPA DE MADEIRA COMPENSADA, NÃO INCLUSO MOBILIÁRIO E EQUIPAMENTOS. AF_02/2016</t>
  </si>
  <si>
    <t>SINALIZACAO DE TRANSITO - NOTURNA</t>
  </si>
  <si>
    <t>ISOLAMENTO DE OBRA COM TELA PLASTICA COM MALHA DE 5MM E ESTRUTURA DE MADEIRA PONTALETEADA</t>
  </si>
  <si>
    <t>DESMATAMENTO E LIMPEZA MECANIZADA DE TERRENO COM ARVORES ATE Ø 15CM, UTILIZANDO TRATOR DE ESTEIRAS</t>
  </si>
  <si>
    <t>SERVIÇOS TÉCNICOS ESPECIALIZADOS PARA ACOMPANHAMENTO DE EXECUÇÃO DE FUNDAÇÕES PROFUNDAS E ESTRUTURAS DE CONTENÇÃO</t>
  </si>
  <si>
    <t>1.3.4</t>
  </si>
  <si>
    <t>MOBILIZAÇÃO E DESMOBILIZAÇÃO DE EQUIPAMENTOS</t>
  </si>
  <si>
    <t>UN</t>
  </si>
  <si>
    <t>PLACA DA OBRA EM CHAPA DE AÇO GALVANIZADO</t>
  </si>
  <si>
    <t>SERVIÇOS DE TERRAPLENAGEM</t>
  </si>
  <si>
    <t>3.7</t>
  </si>
  <si>
    <t>CONTENÇÃO</t>
  </si>
  <si>
    <t>4.3</t>
  </si>
  <si>
    <t>5.1</t>
  </si>
  <si>
    <t>ESCAVAÇÃO MANUAL DE VALA COM PROFUNDIDADE MENOR OU IGUAL A 1,30 M. AF_03/2016</t>
  </si>
  <si>
    <t>ESCAVAÇÃO VERTICAL A CÉU ABERTO, INCLUINDO CARGA, DESCARGA E TRANSPORTE, EM SOLO DE 1ª CATEGORIA COM ESCAVADEIRA HIDRÁULICA (CAÇAMBA: 0,8 M³ / 111 HP), FROTA DE 7 CAMINHÕES BASCULANTES DE 14 M³, DMT DE 6 KM E VELOCIDADE MÉDIA 22 KM/H. AF_12/2013</t>
  </si>
  <si>
    <t>Descida d'água de cortes em degraus - DCD 03 - areia e brita comerciais</t>
  </si>
  <si>
    <t>ESTACA BROCA DE CONCRETO, DIÃMETRO DE 20 CM, PROFUNDIDADE DE ATÉ 3 M, ESCAVAÇÃO MANUAL COM TRADO CONCHA, NÃO ARMADA. AF_03/2018</t>
  </si>
  <si>
    <t>CAPINA E LIMPEZA MANUAL DE TERRENO</t>
  </si>
  <si>
    <t>ÁREA 1</t>
  </si>
  <si>
    <t>TRANSPORTE COMERCIAL COM CAMINHAO BASCULANTE 6 M3, EM VIA URBANA PAVIMENTADA, DMT ATÉ 30 KM (UNIDADE: M3XKM). AF_01/2018</t>
  </si>
  <si>
    <t xml:space="preserve">Escavação para regularização das superfícies visando a implantação dos suportes de DHP, canaletas e descidas. </t>
  </si>
  <si>
    <t>Drenagem em canaleta meia cana D = 30 cm assente sobre lastro de areia - areia e brita comerciais m 37,46Alagoas</t>
  </si>
  <si>
    <t>unid</t>
  </si>
  <si>
    <t>EXECUÇÃO DE REVESTIMENTO DE CONCRETO PROJETADO COM ESPESSURA DE 7 CM, ARMADO COM TELA, INCLINAÇÃO MENOR QUE 90°, APLICAÇÃO CONTÍNUA, UTILIZANDO EQUIPAMENTO DE PROJEÇÃO COM 6 M³/H DE CAPACIDADE. AF_01/2016</t>
  </si>
  <si>
    <t>indicação de projeto</t>
  </si>
  <si>
    <t>EXECUÇÃO DE GRAMPO PARA SOLO GRAMPEADO COM COMPRIMENTO MAIOR QUE 4 E MENOR OU IGUAL A 6 M, DIÂMETRO DE 7 CM, PERFURAÇÃO COM EQUIPAMENTO MANUAL E ARMADURA COM DIÂMETRO DE 16 MM. AF_05/2016</t>
  </si>
  <si>
    <t>OBRA: HENRIQUE EQUELMAN</t>
  </si>
  <si>
    <t>DESMATAMENTO E LIMPEZA</t>
  </si>
  <si>
    <t>CAPINA</t>
  </si>
  <si>
    <t>TRANSPORTE DO MATERIAL DE LIMPEZA E CAPINA</t>
  </si>
  <si>
    <t>TRANSPORTE COM CAMINHÃO BASCULANTE DE 6 M3, EM VIA URBANA PAVIMENTADA, DMT ATÉ 30 KM (UNIDADE: M3XKM). AF_01/2018</t>
  </si>
  <si>
    <t>FORNECIMENTO/INSTALACAO DE MANTA BIDIM RT-31</t>
  </si>
  <si>
    <t>TUBO PVC D=4" COM MATERIAL DRENANTE PARA DRENO/BARBACA - FORNECIMENTO E INSTALACAO</t>
  </si>
  <si>
    <t>Caixa de ligação e passagem - CLP 01 - areia extraída e brita produzida</t>
  </si>
  <si>
    <t>3.8</t>
  </si>
  <si>
    <t>Canaleta de concreto - CAU 07 - seção de 60 x 60 cm - espessura de 10 cm - apoiada em toda a extensão</t>
  </si>
  <si>
    <t>3.9</t>
  </si>
  <si>
    <t>3.10</t>
  </si>
  <si>
    <t>CARGA E DESCARGA MECANICA DE SOLO UTILIZANDO CAMINHAO BASCULANTE 6,0M3/16T E PA CARREGADEIRA SOBRE PNEUS 128 HP, CAPACIDADE DA CAÇAMBA 1,7 A 2,8 M3, PESO OPERACIONAL 11632 KG</t>
  </si>
  <si>
    <t>REATERRO MANUAL DE VALAS COM COMPACTAÇÃO MECANIZADA. AF_04/2016</t>
  </si>
  <si>
    <t>3.11</t>
  </si>
  <si>
    <t xml:space="preserve">CONFORME PROJETO </t>
  </si>
  <si>
    <t>CONFORME PROJETO</t>
  </si>
  <si>
    <t>ESCAVAÇÃO DAS ESCADAS</t>
  </si>
  <si>
    <t>ESCAVAÇÃO DAS CANALETAS</t>
  </si>
  <si>
    <t>ESCAVAÇÃO DAS BROCAS</t>
  </si>
  <si>
    <t>ESCAVAÇÃO CANALETA 60x60 DESCONTADO REATERRO</t>
  </si>
  <si>
    <t>DIAS</t>
  </si>
  <si>
    <t>HORAS</t>
  </si>
  <si>
    <t>PLANTIO DE GRAMAS EM PLACAS. AF_05/2018</t>
  </si>
</sst>
</file>

<file path=xl/styles.xml><?xml version="1.0" encoding="utf-8"?>
<styleSheet xmlns="http://schemas.openxmlformats.org/spreadsheetml/2006/main">
  <numFmts count="1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00_);\(#,##0.0000\)"/>
    <numFmt numFmtId="166" formatCode="0.0%"/>
    <numFmt numFmtId="167" formatCode="_(* #,##0.00_);_(* \(#,##0.00\);_(* \-??_);_(@_)"/>
    <numFmt numFmtId="168" formatCode="0.0000"/>
    <numFmt numFmtId="169" formatCode="&quot;R$ &quot;#,##0.00_);\(&quot;R$ &quot;#,##0.00\)"/>
    <numFmt numFmtId="170" formatCode="_([$€]* #,##0.00_);_([$€]* \(#,##0.00\);_([$€]* \-??_);_(@_)"/>
    <numFmt numFmtId="171" formatCode="_(&quot;R$ &quot;* #,##0.00_);_(&quot;R$ &quot;* \(#,##0.00\);_(&quot;R$ &quot;* \-??_);_(@_)"/>
    <numFmt numFmtId="172" formatCode="_ &quot;R$&quot;* #,##0.00_ ;_ &quot;R$&quot;* \-#,##0.00_ ;_ &quot;R$&quot;* &quot;-&quot;??_ ;_ @_ "/>
    <numFmt numFmtId="173" formatCode="_(&quot;R$ &quot;* #,##0.00_);_(&quot;R$ &quot;* \(#,##0.00\);_(&quot;R$ &quot;* &quot;-&quot;??_);_(@_)"/>
    <numFmt numFmtId="174" formatCode="#,"/>
    <numFmt numFmtId="175" formatCode="_([$€-2]* #,##0.00_);_([$€-2]* \(#,##0.00\);_([$€-2]* &quot;-&quot;??_)"/>
    <numFmt numFmtId="176" formatCode="#,##0.00\ ;&quot; (&quot;#,##0.00\);&quot; -&quot;#\ ;@\ "/>
    <numFmt numFmtId="177" formatCode="_(&quot;$&quot;* #,##0.00_);_(&quot;$&quot;* \(#,##0.00\);_(&quot;$&quot;* &quot;-&quot;??_);_(@_)"/>
  </numFmts>
  <fonts count="9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 Narrow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Arial Narrow"/>
      <family val="2"/>
    </font>
    <font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10"/>
      <color theme="1"/>
      <name val="Tahoma"/>
      <family val="2"/>
    </font>
    <font>
      <sz val="9"/>
      <color theme="1"/>
      <name val="Tahoma"/>
      <family val="2"/>
    </font>
    <font>
      <b/>
      <sz val="11"/>
      <color theme="0"/>
      <name val="Calibri"/>
      <family val="2"/>
      <scheme val="minor"/>
    </font>
    <font>
      <b/>
      <sz val="10"/>
      <color rgb="FFFF0000"/>
      <name val="Tahoma"/>
      <family val="2"/>
    </font>
    <font>
      <b/>
      <sz val="16"/>
      <color theme="3"/>
      <name val="Tahoma"/>
      <family val="2"/>
    </font>
    <font>
      <sz val="10"/>
      <color rgb="FFFF0000"/>
      <name val="Tahoma"/>
      <family val="2"/>
    </font>
    <font>
      <b/>
      <sz val="9"/>
      <color theme="0"/>
      <name val="Tahoma"/>
      <family val="2"/>
    </font>
    <font>
      <b/>
      <sz val="22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20"/>
      <name val="Arial"/>
      <family val="2"/>
    </font>
    <font>
      <b/>
      <i/>
      <sz val="18"/>
      <name val="Arial"/>
      <family val="2"/>
    </font>
    <font>
      <i/>
      <sz val="18"/>
      <name val="Arial"/>
      <family val="2"/>
    </font>
    <font>
      <sz val="18"/>
      <color rgb="FFFF0000"/>
      <name val="Arial"/>
      <family val="2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9"/>
      <name val="Arial"/>
      <family val="2"/>
      <charset val="1"/>
    </font>
    <font>
      <sz val="8"/>
      <name val="Arial"/>
      <family val="2"/>
      <charset val="1"/>
    </font>
    <font>
      <sz val="10"/>
      <name val="Technic"/>
      <charset val="2"/>
    </font>
    <font>
      <sz val="8"/>
      <name val="Tahoma"/>
      <family val="2"/>
      <charset val="1"/>
    </font>
    <font>
      <sz val="7.5"/>
      <name val="Arial"/>
      <family val="2"/>
      <charset val="1"/>
    </font>
    <font>
      <sz val="10"/>
      <color indexed="10"/>
      <name val="Technic"/>
      <charset val="2"/>
    </font>
    <font>
      <sz val="10"/>
      <color indexed="30"/>
      <name val="Technic"/>
      <charset val="2"/>
    </font>
    <font>
      <sz val="7.5"/>
      <color indexed="10"/>
      <name val="Arial"/>
      <family val="2"/>
      <charset val="1"/>
    </font>
    <font>
      <b/>
      <sz val="20"/>
      <name val="TechnicBold"/>
      <charset val="2"/>
    </font>
    <font>
      <sz val="11"/>
      <name val="Arial"/>
      <family val="2"/>
      <charset val="1"/>
    </font>
    <font>
      <sz val="7"/>
      <name val="Arial"/>
      <family val="2"/>
      <charset val="1"/>
    </font>
    <font>
      <sz val="7.5"/>
      <color indexed="9"/>
      <name val="Arial"/>
      <family val="2"/>
      <charset val="1"/>
    </font>
    <font>
      <b/>
      <sz val="9"/>
      <name val="TechnicLite"/>
      <charset val="2"/>
    </font>
    <font>
      <b/>
      <sz val="11"/>
      <name val="TechnicLite"/>
      <charset val="2"/>
    </font>
    <font>
      <sz val="10"/>
      <name val="Tahoma"/>
      <family val="2"/>
      <charset val="1"/>
    </font>
    <font>
      <sz val="12"/>
      <name val="Arial"/>
      <family val="2"/>
      <charset val="1"/>
    </font>
    <font>
      <b/>
      <sz val="14"/>
      <name val="TechnicLite"/>
      <charset val="2"/>
    </font>
    <font>
      <sz val="10"/>
      <color indexed="10"/>
      <name val="Arial"/>
      <family val="2"/>
      <charset val="1"/>
    </font>
    <font>
      <b/>
      <sz val="8"/>
      <name val="TechnicLite"/>
      <charset val="2"/>
    </font>
    <font>
      <sz val="20"/>
      <name val="Arial"/>
      <family val="2"/>
    </font>
    <font>
      <sz val="11"/>
      <name val="Calibri"/>
      <family val="2"/>
      <scheme val="minor"/>
    </font>
    <font>
      <sz val="18"/>
      <color theme="0"/>
      <name val="Arial"/>
      <family val="2"/>
    </font>
    <font>
      <b/>
      <sz val="18"/>
      <color rgb="FFFF0000"/>
      <name val="Arial"/>
      <family val="2"/>
    </font>
    <font>
      <b/>
      <sz val="18"/>
      <color theme="0"/>
      <name val="Arial"/>
      <family val="2"/>
    </font>
    <font>
      <b/>
      <sz val="11"/>
      <color theme="1"/>
      <name val="Tahoma"/>
      <family val="2"/>
    </font>
    <font>
      <b/>
      <sz val="7"/>
      <color theme="1"/>
      <name val="Times New Roman"/>
      <family val="1"/>
    </font>
    <font>
      <b/>
      <sz val="8"/>
      <color rgb="FFFFFFFF"/>
      <name val="Tahoma"/>
      <family val="2"/>
    </font>
    <font>
      <sz val="8"/>
      <color theme="1"/>
      <name val="Tahoma"/>
      <family val="2"/>
    </font>
    <font>
      <sz val="8"/>
      <color rgb="FFFF0000"/>
      <name val="Tahoma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name val="Helv"/>
      <charset val="204"/>
    </font>
    <font>
      <sz val="10"/>
      <color indexed="8"/>
      <name val="Arial1"/>
    </font>
    <font>
      <u/>
      <sz val="9.9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Courier"/>
      <family val="3"/>
    </font>
    <font>
      <sz val="10"/>
      <color indexed="8"/>
      <name val="MS Sans Serif"/>
      <family val="2"/>
    </font>
    <font>
      <sz val="1"/>
      <color indexed="18"/>
      <name val="Courier"/>
      <family val="3"/>
    </font>
    <font>
      <b/>
      <sz val="9"/>
      <name val="Times New Roman"/>
      <family val="1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i/>
      <sz val="10"/>
      <name val="Arial"/>
      <family val="2"/>
    </font>
    <font>
      <b/>
      <sz val="11"/>
      <color theme="3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i/>
      <sz val="16"/>
      <color rgb="FFFF0000"/>
      <name val="Arial"/>
      <family val="2"/>
    </font>
    <font>
      <b/>
      <i/>
      <sz val="16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50"/>
        <bgColor indexed="49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A5D5E2"/>
        <bgColor indexed="64"/>
      </patternFill>
    </fill>
    <fill>
      <patternFill patternType="solid">
        <fgColor rgb="FFD2EAF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28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medium">
        <color indexed="8"/>
      </right>
      <top/>
      <bottom style="thin">
        <color indexed="8"/>
      </bottom>
      <diagonal/>
    </border>
    <border>
      <left style="hair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thin">
        <color indexed="8"/>
      </right>
      <top/>
      <bottom style="medium">
        <color indexed="64"/>
      </bottom>
      <diagonal/>
    </border>
    <border>
      <left style="hair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thin">
        <color indexed="8"/>
      </right>
      <top/>
      <bottom style="medium">
        <color indexed="8"/>
      </bottom>
      <diagonal/>
    </border>
    <border>
      <left style="hair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thick">
        <color rgb="FFFFFFFF"/>
      </bottom>
      <diagonal/>
    </border>
    <border>
      <left/>
      <right style="medium">
        <color indexed="64"/>
      </right>
      <top style="medium">
        <color indexed="64"/>
      </top>
      <bottom style="thick">
        <color rgb="FFFFFFFF"/>
      </bottom>
      <diagonal/>
    </border>
    <border>
      <left/>
      <right style="medium">
        <color rgb="FFFFFFFF"/>
      </right>
      <top style="medium">
        <color indexed="64"/>
      </top>
      <bottom style="thick">
        <color rgb="FFFFFFFF"/>
      </bottom>
      <diagonal/>
    </border>
    <border>
      <left style="medium">
        <color rgb="FFFFFFFF"/>
      </left>
      <right/>
      <top/>
      <bottom/>
      <diagonal/>
    </border>
    <border>
      <left style="medium">
        <color indexed="64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indexed="64"/>
      </left>
      <right style="medium">
        <color rgb="FFFFFFFF"/>
      </right>
      <top style="medium">
        <color rgb="FFFFFFFF"/>
      </top>
      <bottom/>
      <diagonal/>
    </border>
    <border>
      <left style="thick">
        <color rgb="FFFFFFFF"/>
      </left>
      <right style="medium">
        <color indexed="64"/>
      </right>
      <top style="medium">
        <color rgb="FFFFFFFF"/>
      </top>
      <bottom/>
      <diagonal/>
    </border>
    <border>
      <left style="medium">
        <color indexed="64"/>
      </left>
      <right style="medium">
        <color rgb="FFFFFFFF"/>
      </right>
      <top/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indexed="64"/>
      </right>
      <top style="medium">
        <color rgb="FFFFFFFF"/>
      </top>
      <bottom/>
      <diagonal/>
    </border>
    <border>
      <left style="thick">
        <color rgb="FFFFFFFF"/>
      </left>
      <right style="medium">
        <color indexed="64"/>
      </right>
      <top/>
      <bottom style="medium">
        <color rgb="FFFFFFFF"/>
      </bottom>
      <diagonal/>
    </border>
    <border>
      <left style="medium">
        <color rgb="FFFFFFFF"/>
      </left>
      <right style="medium">
        <color indexed="64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/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dashed">
        <color indexed="64"/>
      </right>
      <top style="thin">
        <color auto="1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dashed">
        <color indexed="64"/>
      </bottom>
      <diagonal/>
    </border>
    <border>
      <left style="dashed">
        <color indexed="64"/>
      </left>
      <right style="thin">
        <color auto="1"/>
      </right>
      <top style="thin">
        <color auto="1"/>
      </top>
      <bottom style="dashed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</borders>
  <cellStyleXfs count="3028">
    <xf numFmtId="0" fontId="0" fillId="0" borderId="0"/>
    <xf numFmtId="0" fontId="1" fillId="0" borderId="0"/>
    <xf numFmtId="0" fontId="3" fillId="0" borderId="0" applyFill="0" applyProtection="0">
      <alignment vertical="top"/>
    </xf>
    <xf numFmtId="2" fontId="3" fillId="0" borderId="0" applyFill="0" applyProtection="0">
      <alignment vertical="top"/>
    </xf>
    <xf numFmtId="3" fontId="3" fillId="0" borderId="0" applyFill="0" applyBorder="0" applyAlignment="0" applyProtection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3" fontId="3" fillId="0" borderId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167" fontId="27" fillId="0" borderId="0"/>
    <xf numFmtId="0" fontId="27" fillId="0" borderId="0"/>
    <xf numFmtId="0" fontId="28" fillId="0" borderId="0"/>
    <xf numFmtId="9" fontId="28" fillId="0" borderId="0"/>
    <xf numFmtId="167" fontId="28" fillId="0" borderId="0"/>
    <xf numFmtId="0" fontId="27" fillId="0" borderId="0"/>
    <xf numFmtId="0" fontId="1" fillId="0" borderId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69" fillId="0" borderId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170" fontId="4" fillId="0" borderId="0" applyFill="0" applyBorder="0" applyAlignment="0" applyProtection="0"/>
    <xf numFmtId="0" fontId="70" fillId="0" borderId="0" applyBorder="0" applyProtection="0"/>
    <xf numFmtId="0" fontId="70" fillId="0" borderId="0"/>
    <xf numFmtId="0" fontId="4" fillId="0" borderId="0"/>
    <xf numFmtId="0" fontId="71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4" fillId="0" borderId="0"/>
    <xf numFmtId="167" fontId="4" fillId="0" borderId="0" applyFill="0" applyBorder="0" applyAlignment="0" applyProtection="0"/>
    <xf numFmtId="171" fontId="1" fillId="0" borderId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1" fontId="4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5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174" fontId="76" fillId="0" borderId="0">
      <protection locked="0"/>
    </xf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 applyFill="0" applyAlignment="0" applyProtection="0"/>
    <xf numFmtId="167" fontId="4" fillId="0" borderId="0" applyFill="0" applyBorder="0" applyAlignment="0" applyProtection="0"/>
    <xf numFmtId="167" fontId="4" fillId="0" borderId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7" fillId="26" borderId="158">
      <alignment wrapText="1"/>
    </xf>
    <xf numFmtId="4" fontId="78" fillId="0" borderId="0" applyFill="0" applyBorder="0" applyAlignment="0" applyProtection="0"/>
    <xf numFmtId="4" fontId="78" fillId="0" borderId="0" applyFill="0" applyBorder="0" applyAlignment="0" applyProtection="0"/>
    <xf numFmtId="4" fontId="78" fillId="0" borderId="0" applyFill="0" applyBorder="0" applyAlignment="0" applyProtection="0"/>
    <xf numFmtId="4" fontId="78" fillId="0" borderId="0" applyFill="0" applyBorder="0" applyAlignment="0" applyProtection="0"/>
    <xf numFmtId="4" fontId="78" fillId="0" borderId="0" applyFill="0" applyBorder="0" applyAlignment="0" applyProtection="0"/>
    <xf numFmtId="4" fontId="78" fillId="0" borderId="0" applyFill="0" applyBorder="0" applyAlignment="0" applyProtection="0"/>
    <xf numFmtId="4" fontId="78" fillId="0" borderId="0" applyFill="0" applyBorder="0" applyAlignment="0" applyProtection="0"/>
    <xf numFmtId="4" fontId="78" fillId="0" borderId="0" applyFill="0" applyBorder="0" applyAlignment="0" applyProtection="0"/>
    <xf numFmtId="4" fontId="78" fillId="0" borderId="0" applyFill="0" applyBorder="0" applyAlignment="0" applyProtection="0"/>
    <xf numFmtId="4" fontId="78" fillId="0" borderId="0" applyFill="0" applyBorder="0" applyAlignment="0" applyProtection="0"/>
    <xf numFmtId="4" fontId="78" fillId="0" borderId="0" applyFill="0" applyBorder="0" applyAlignment="0" applyProtection="0"/>
    <xf numFmtId="4" fontId="78" fillId="0" borderId="0" applyFill="0" applyBorder="0" applyAlignment="0" applyProtection="0"/>
    <xf numFmtId="4" fontId="78" fillId="0" borderId="0" applyFill="0" applyBorder="0" applyAlignment="0" applyProtection="0"/>
    <xf numFmtId="4" fontId="78" fillId="0" borderId="0" applyFill="0" applyBorder="0" applyAlignment="0" applyProtection="0"/>
    <xf numFmtId="4" fontId="78" fillId="0" borderId="0" applyFill="0" applyBorder="0" applyAlignment="0" applyProtection="0"/>
    <xf numFmtId="4" fontId="78" fillId="0" borderId="0" applyFill="0" applyBorder="0" applyAlignment="0" applyProtection="0"/>
    <xf numFmtId="4" fontId="78" fillId="0" borderId="0" applyFill="0" applyBorder="0" applyAlignment="0" applyProtection="0"/>
    <xf numFmtId="4" fontId="78" fillId="0" borderId="0" applyFill="0" applyBorder="0" applyAlignment="0" applyProtection="0"/>
    <xf numFmtId="4" fontId="79" fillId="0" borderId="0" applyFill="0" applyBorder="0" applyAlignment="0" applyProtection="0"/>
    <xf numFmtId="4" fontId="80" fillId="0" borderId="159" applyFill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75" fontId="9" fillId="0" borderId="0"/>
    <xf numFmtId="0" fontId="1" fillId="0" borderId="0"/>
    <xf numFmtId="176" fontId="1" fillId="0" borderId="0" applyFill="0" applyBorder="0" applyAlignment="0" applyProtection="0"/>
    <xf numFmtId="0" fontId="1" fillId="0" borderId="0"/>
    <xf numFmtId="177" fontId="1" fillId="0" borderId="0" applyFill="0" applyBorder="0" applyAlignment="0" applyProtection="0"/>
    <xf numFmtId="0" fontId="9" fillId="0" borderId="0"/>
    <xf numFmtId="175" fontId="6" fillId="0" borderId="0"/>
    <xf numFmtId="175" fontId="1" fillId="0" borderId="0"/>
    <xf numFmtId="0" fontId="1" fillId="0" borderId="0"/>
    <xf numFmtId="0" fontId="1" fillId="0" borderId="0" applyFill="0" applyProtection="0">
      <alignment vertical="top"/>
    </xf>
    <xf numFmtId="2" fontId="1" fillId="0" borderId="0" applyFill="0" applyProtection="0">
      <alignment vertical="top"/>
    </xf>
    <xf numFmtId="3" fontId="1" fillId="0" borderId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7" fillId="26" borderId="175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7" fillId="26" borderId="179">
      <alignment wrapText="1"/>
    </xf>
    <xf numFmtId="0" fontId="77" fillId="26" borderId="55">
      <alignment wrapText="1"/>
    </xf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77" fillId="26" borderId="194">
      <alignment wrapText="1"/>
    </xf>
    <xf numFmtId="0" fontId="77" fillId="26" borderId="193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4" fillId="0" borderId="195" applyNumberFormat="0" applyFill="0" applyAlignment="0" applyProtection="0"/>
    <xf numFmtId="0" fontId="85" fillId="0" borderId="196" applyNumberFormat="0" applyFill="0" applyAlignment="0" applyProtection="0"/>
    <xf numFmtId="0" fontId="82" fillId="0" borderId="197" applyNumberFormat="0" applyFill="0" applyAlignment="0" applyProtection="0"/>
    <xf numFmtId="0" fontId="82" fillId="0" borderId="0" applyNumberFormat="0" applyFill="0" applyBorder="0" applyAlignment="0" applyProtection="0"/>
    <xf numFmtId="0" fontId="86" fillId="30" borderId="0" applyNumberFormat="0" applyBorder="0" applyAlignment="0" applyProtection="0"/>
    <xf numFmtId="0" fontId="87" fillId="31" borderId="0" applyNumberFormat="0" applyBorder="0" applyAlignment="0" applyProtection="0"/>
    <xf numFmtId="0" fontId="88" fillId="32" borderId="0" applyNumberFormat="0" applyBorder="0" applyAlignment="0" applyProtection="0"/>
    <xf numFmtId="0" fontId="89" fillId="33" borderId="198" applyNumberFormat="0" applyAlignment="0" applyProtection="0"/>
    <xf numFmtId="0" fontId="90" fillId="34" borderId="199" applyNumberFormat="0" applyAlignment="0" applyProtection="0"/>
    <xf numFmtId="0" fontId="91" fillId="34" borderId="198" applyNumberFormat="0" applyAlignment="0" applyProtection="0"/>
    <xf numFmtId="0" fontId="92" fillId="0" borderId="200" applyNumberFormat="0" applyFill="0" applyAlignment="0" applyProtection="0"/>
    <xf numFmtId="0" fontId="15" fillId="35" borderId="201" applyNumberFormat="0" applyAlignment="0" applyProtection="0"/>
    <xf numFmtId="0" fontId="58" fillId="0" borderId="0" applyNumberFormat="0" applyFill="0" applyBorder="0" applyAlignment="0" applyProtection="0"/>
    <xf numFmtId="0" fontId="9" fillId="36" borderId="202" applyNumberFormat="0" applyFont="0" applyAlignment="0" applyProtection="0"/>
    <xf numFmtId="0" fontId="93" fillId="0" borderId="0" applyNumberFormat="0" applyFill="0" applyBorder="0" applyAlignment="0" applyProtection="0"/>
    <xf numFmtId="0" fontId="7" fillId="0" borderId="203" applyNumberFormat="0" applyFill="0" applyAlignment="0" applyProtection="0"/>
    <xf numFmtId="0" fontId="94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94" fillId="40" borderId="0" applyNumberFormat="0" applyBorder="0" applyAlignment="0" applyProtection="0"/>
    <xf numFmtId="0" fontId="94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3" borderId="0" applyNumberFormat="0" applyBorder="0" applyAlignment="0" applyProtection="0"/>
    <xf numFmtId="0" fontId="94" fillId="44" borderId="0" applyNumberFormat="0" applyBorder="0" applyAlignment="0" applyProtection="0"/>
    <xf numFmtId="0" fontId="94" fillId="45" borderId="0" applyNumberFormat="0" applyBorder="0" applyAlignment="0" applyProtection="0"/>
    <xf numFmtId="0" fontId="9" fillId="46" borderId="0" applyNumberFormat="0" applyBorder="0" applyAlignment="0" applyProtection="0"/>
    <xf numFmtId="0" fontId="9" fillId="47" borderId="0" applyNumberFormat="0" applyBorder="0" applyAlignment="0" applyProtection="0"/>
    <xf numFmtId="0" fontId="94" fillId="48" borderId="0" applyNumberFormat="0" applyBorder="0" applyAlignment="0" applyProtection="0"/>
    <xf numFmtId="0" fontId="94" fillId="49" borderId="0" applyNumberFormat="0" applyBorder="0" applyAlignment="0" applyProtection="0"/>
    <xf numFmtId="0" fontId="9" fillId="50" borderId="0" applyNumberFormat="0" applyBorder="0" applyAlignment="0" applyProtection="0"/>
    <xf numFmtId="0" fontId="9" fillId="51" borderId="0" applyNumberFormat="0" applyBorder="0" applyAlignment="0" applyProtection="0"/>
    <xf numFmtId="0" fontId="94" fillId="52" borderId="0" applyNumberFormat="0" applyBorder="0" applyAlignment="0" applyProtection="0"/>
    <xf numFmtId="0" fontId="94" fillId="53" borderId="0" applyNumberFormat="0" applyBorder="0" applyAlignment="0" applyProtection="0"/>
    <xf numFmtId="0" fontId="9" fillId="54" borderId="0" applyNumberFormat="0" applyBorder="0" applyAlignment="0" applyProtection="0"/>
    <xf numFmtId="0" fontId="9" fillId="55" borderId="0" applyNumberFormat="0" applyBorder="0" applyAlignment="0" applyProtection="0"/>
    <xf numFmtId="0" fontId="94" fillId="56" borderId="0" applyNumberFormat="0" applyBorder="0" applyAlignment="0" applyProtection="0"/>
    <xf numFmtId="0" fontId="94" fillId="57" borderId="0" applyNumberFormat="0" applyBorder="0" applyAlignment="0" applyProtection="0"/>
    <xf numFmtId="0" fontId="9" fillId="58" borderId="0" applyNumberFormat="0" applyBorder="0" applyAlignment="0" applyProtection="0"/>
    <xf numFmtId="0" fontId="9" fillId="59" borderId="0" applyNumberFormat="0" applyBorder="0" applyAlignment="0" applyProtection="0"/>
    <xf numFmtId="0" fontId="94" fillId="60" borderId="0" applyNumberFormat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77" fillId="26" borderId="204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5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7" fillId="26" borderId="204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77" fillId="26" borderId="206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7" fillId="26" borderId="208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7" fillId="26" borderId="208">
      <alignment wrapText="1"/>
    </xf>
    <xf numFmtId="0" fontId="77" fillId="26" borderId="205">
      <alignment wrapText="1"/>
    </xf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77" fillId="26" borderId="208">
      <alignment wrapText="1"/>
    </xf>
    <xf numFmtId="0" fontId="77" fillId="26" borderId="208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77" fillId="26" borderId="208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7" fillId="26" borderId="208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7" fillId="26" borderId="208">
      <alignment wrapText="1"/>
    </xf>
    <xf numFmtId="0" fontId="77" fillId="26" borderId="208">
      <alignment wrapText="1"/>
    </xf>
    <xf numFmtId="0" fontId="77" fillId="26" borderId="208">
      <alignment wrapText="1"/>
    </xf>
    <xf numFmtId="0" fontId="77" fillId="26" borderId="208">
      <alignment wrapText="1"/>
    </xf>
    <xf numFmtId="0" fontId="77" fillId="26" borderId="208">
      <alignment wrapText="1"/>
    </xf>
    <xf numFmtId="0" fontId="77" fillId="26" borderId="208">
      <alignment wrapText="1"/>
    </xf>
    <xf numFmtId="175" fontId="9" fillId="0" borderId="0"/>
    <xf numFmtId="0" fontId="77" fillId="26" borderId="217">
      <alignment wrapText="1"/>
    </xf>
    <xf numFmtId="0" fontId="77" fillId="26" borderId="222">
      <alignment wrapText="1"/>
    </xf>
    <xf numFmtId="0" fontId="77" fillId="26" borderId="225">
      <alignment wrapText="1"/>
    </xf>
    <xf numFmtId="0" fontId="77" fillId="26" borderId="227">
      <alignment wrapText="1"/>
    </xf>
    <xf numFmtId="0" fontId="77" fillId="26" borderId="222">
      <alignment wrapText="1"/>
    </xf>
    <xf numFmtId="0" fontId="77" fillId="26" borderId="246">
      <alignment wrapText="1"/>
    </xf>
    <xf numFmtId="0" fontId="77" fillId="26" borderId="217">
      <alignment wrapText="1"/>
    </xf>
    <xf numFmtId="0" fontId="77" fillId="26" borderId="218">
      <alignment wrapText="1"/>
    </xf>
    <xf numFmtId="0" fontId="77" fillId="26" borderId="227">
      <alignment wrapText="1"/>
    </xf>
    <xf numFmtId="0" fontId="77" fillId="26" borderId="238">
      <alignment wrapText="1"/>
    </xf>
    <xf numFmtId="0" fontId="77" fillId="26" borderId="254">
      <alignment wrapText="1"/>
    </xf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77" fillId="26" borderId="213">
      <alignment wrapText="1"/>
    </xf>
    <xf numFmtId="0" fontId="77" fillId="26" borderId="222">
      <alignment wrapText="1"/>
    </xf>
    <xf numFmtId="0" fontId="77" fillId="26" borderId="233">
      <alignment wrapText="1"/>
    </xf>
    <xf numFmtId="0" fontId="77" fillId="26" borderId="227">
      <alignment wrapText="1"/>
    </xf>
    <xf numFmtId="0" fontId="77" fillId="26" borderId="254">
      <alignment wrapText="1"/>
    </xf>
    <xf numFmtId="0" fontId="77" fillId="26" borderId="232">
      <alignment wrapText="1"/>
    </xf>
    <xf numFmtId="0" fontId="77" fillId="26" borderId="243">
      <alignment wrapText="1"/>
    </xf>
    <xf numFmtId="0" fontId="77" fillId="26" borderId="222">
      <alignment wrapText="1"/>
    </xf>
    <xf numFmtId="0" fontId="77" fillId="26" borderId="218">
      <alignment wrapText="1"/>
    </xf>
    <xf numFmtId="0" fontId="77" fillId="26" borderId="221">
      <alignment wrapText="1"/>
    </xf>
    <xf numFmtId="0" fontId="77" fillId="26" borderId="231">
      <alignment wrapText="1"/>
    </xf>
    <xf numFmtId="0" fontId="77" fillId="26" borderId="237">
      <alignment wrapText="1"/>
    </xf>
    <xf numFmtId="0" fontId="77" fillId="26" borderId="221">
      <alignment wrapText="1"/>
    </xf>
    <xf numFmtId="0" fontId="77" fillId="26" borderId="217">
      <alignment wrapText="1"/>
    </xf>
    <xf numFmtId="0" fontId="77" fillId="26" borderId="232">
      <alignment wrapText="1"/>
    </xf>
    <xf numFmtId="0" fontId="77" fillId="26" borderId="214">
      <alignment wrapText="1"/>
    </xf>
    <xf numFmtId="0" fontId="77" fillId="26" borderId="237">
      <alignment wrapText="1"/>
    </xf>
    <xf numFmtId="0" fontId="77" fillId="26" borderId="221">
      <alignment wrapText="1"/>
    </xf>
    <xf numFmtId="0" fontId="77" fillId="26" borderId="212">
      <alignment wrapText="1"/>
    </xf>
    <xf numFmtId="0" fontId="77" fillId="26" borderId="237">
      <alignment wrapText="1"/>
    </xf>
    <xf numFmtId="0" fontId="77" fillId="26" borderId="217">
      <alignment wrapText="1"/>
    </xf>
    <xf numFmtId="0" fontId="77" fillId="26" borderId="216">
      <alignment wrapText="1"/>
    </xf>
    <xf numFmtId="0" fontId="77" fillId="26" borderId="217">
      <alignment wrapText="1"/>
    </xf>
    <xf numFmtId="0" fontId="77" fillId="26" borderId="221">
      <alignment wrapText="1"/>
    </xf>
    <xf numFmtId="0" fontId="77" fillId="26" borderId="222">
      <alignment wrapText="1"/>
    </xf>
    <xf numFmtId="0" fontId="77" fillId="26" borderId="217">
      <alignment wrapText="1"/>
    </xf>
    <xf numFmtId="0" fontId="77" fillId="26" borderId="237">
      <alignment wrapText="1"/>
    </xf>
    <xf numFmtId="0" fontId="77" fillId="26" borderId="232">
      <alignment wrapText="1"/>
    </xf>
    <xf numFmtId="0" fontId="77" fillId="26" borderId="225">
      <alignment wrapText="1"/>
    </xf>
    <xf numFmtId="0" fontId="77" fillId="26" borderId="213">
      <alignment wrapText="1"/>
    </xf>
    <xf numFmtId="0" fontId="77" fillId="26" borderId="248">
      <alignment wrapText="1"/>
    </xf>
    <xf numFmtId="0" fontId="77" fillId="26" borderId="227">
      <alignment wrapText="1"/>
    </xf>
    <xf numFmtId="0" fontId="77" fillId="26" borderId="231">
      <alignment wrapText="1"/>
    </xf>
    <xf numFmtId="0" fontId="77" fillId="26" borderId="231">
      <alignment wrapText="1"/>
    </xf>
    <xf numFmtId="0" fontId="77" fillId="26" borderId="232">
      <alignment wrapText="1"/>
    </xf>
    <xf numFmtId="0" fontId="77" fillId="26" borderId="222">
      <alignment wrapText="1"/>
    </xf>
    <xf numFmtId="0" fontId="77" fillId="26" borderId="222">
      <alignment wrapText="1"/>
    </xf>
    <xf numFmtId="0" fontId="77" fillId="26" borderId="226">
      <alignment wrapText="1"/>
    </xf>
    <xf numFmtId="0" fontId="77" fillId="26" borderId="242">
      <alignment wrapText="1"/>
    </xf>
    <xf numFmtId="0" fontId="77" fillId="26" borderId="228">
      <alignment wrapText="1"/>
    </xf>
    <xf numFmtId="0" fontId="77" fillId="26" borderId="256">
      <alignment wrapText="1"/>
    </xf>
    <xf numFmtId="0" fontId="77" fillId="26" borderId="217">
      <alignment wrapText="1"/>
    </xf>
    <xf numFmtId="0" fontId="77" fillId="26" borderId="231">
      <alignment wrapText="1"/>
    </xf>
    <xf numFmtId="0" fontId="77" fillId="26" borderId="224">
      <alignment wrapText="1"/>
    </xf>
    <xf numFmtId="0" fontId="77" fillId="26" borderId="244">
      <alignment wrapText="1"/>
    </xf>
    <xf numFmtId="0" fontId="77" fillId="26" borderId="221">
      <alignment wrapText="1"/>
    </xf>
    <xf numFmtId="0" fontId="77" fillId="26" borderId="209">
      <alignment wrapText="1"/>
    </xf>
    <xf numFmtId="0" fontId="77" fillId="26" borderId="226">
      <alignment wrapText="1"/>
    </xf>
    <xf numFmtId="0" fontId="77" fillId="26" borderId="222">
      <alignment wrapText="1"/>
    </xf>
    <xf numFmtId="0" fontId="77" fillId="26" borderId="217">
      <alignment wrapText="1"/>
    </xf>
    <xf numFmtId="0" fontId="77" fillId="26" borderId="217">
      <alignment wrapText="1"/>
    </xf>
    <xf numFmtId="0" fontId="77" fillId="26" borderId="217">
      <alignment wrapText="1"/>
    </xf>
    <xf numFmtId="0" fontId="77" fillId="26" borderId="244">
      <alignment wrapText="1"/>
    </xf>
    <xf numFmtId="0" fontId="77" fillId="26" borderId="242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7" fillId="26" borderId="228">
      <alignment wrapText="1"/>
    </xf>
    <xf numFmtId="0" fontId="77" fillId="26" borderId="227">
      <alignment wrapText="1"/>
    </xf>
    <xf numFmtId="0" fontId="77" fillId="26" borderId="232">
      <alignment wrapText="1"/>
    </xf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7" fillId="26" borderId="210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7" fillId="26" borderId="210">
      <alignment wrapText="1"/>
    </xf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77" fillId="26" borderId="210">
      <alignment wrapText="1"/>
    </xf>
    <xf numFmtId="0" fontId="77" fillId="26" borderId="210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7" fillId="26" borderId="242">
      <alignment wrapText="1"/>
    </xf>
    <xf numFmtId="0" fontId="77" fillId="26" borderId="217">
      <alignment wrapText="1"/>
    </xf>
    <xf numFmtId="0" fontId="77" fillId="26" borderId="221">
      <alignment wrapText="1"/>
    </xf>
    <xf numFmtId="0" fontId="77" fillId="26" borderId="254">
      <alignment wrapText="1"/>
    </xf>
    <xf numFmtId="0" fontId="77" fillId="26" borderId="254">
      <alignment wrapText="1"/>
    </xf>
    <xf numFmtId="0" fontId="77" fillId="26" borderId="218">
      <alignment wrapText="1"/>
    </xf>
    <xf numFmtId="0" fontId="77" fillId="26" borderId="228">
      <alignment wrapText="1"/>
    </xf>
    <xf numFmtId="0" fontId="77" fillId="26" borderId="221">
      <alignment wrapText="1"/>
    </xf>
    <xf numFmtId="0" fontId="77" fillId="26" borderId="232">
      <alignment wrapText="1"/>
    </xf>
    <xf numFmtId="0" fontId="77" fillId="26" borderId="237">
      <alignment wrapText="1"/>
    </xf>
    <xf numFmtId="0" fontId="77" fillId="26" borderId="222">
      <alignment wrapText="1"/>
    </xf>
    <xf numFmtId="0" fontId="77" fillId="26" borderId="229">
      <alignment wrapText="1"/>
    </xf>
    <xf numFmtId="0" fontId="77" fillId="26" borderId="213">
      <alignment wrapText="1"/>
    </xf>
    <xf numFmtId="0" fontId="77" fillId="26" borderId="231">
      <alignment wrapText="1"/>
    </xf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77" fillId="26" borderId="210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7" fillId="26" borderId="210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7" fillId="26" borderId="210">
      <alignment wrapText="1"/>
    </xf>
    <xf numFmtId="0" fontId="77" fillId="26" borderId="210">
      <alignment wrapText="1"/>
    </xf>
    <xf numFmtId="0" fontId="77" fillId="26" borderId="210">
      <alignment wrapText="1"/>
    </xf>
    <xf numFmtId="0" fontId="77" fillId="26" borderId="210">
      <alignment wrapText="1"/>
    </xf>
    <xf numFmtId="0" fontId="77" fillId="26" borderId="210">
      <alignment wrapText="1"/>
    </xf>
    <xf numFmtId="0" fontId="77" fillId="26" borderId="210">
      <alignment wrapText="1"/>
    </xf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77" fillId="26" borderId="211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7" fillId="26" borderId="211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7" fillId="26" borderId="211">
      <alignment wrapText="1"/>
    </xf>
    <xf numFmtId="0" fontId="77" fillId="26" borderId="211">
      <alignment wrapText="1"/>
    </xf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77" fillId="26" borderId="211">
      <alignment wrapText="1"/>
    </xf>
    <xf numFmtId="0" fontId="77" fillId="26" borderId="211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77" fillId="26" borderId="211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7" fillId="26" borderId="211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7" fillId="26" borderId="211">
      <alignment wrapText="1"/>
    </xf>
    <xf numFmtId="0" fontId="77" fillId="26" borderId="211">
      <alignment wrapText="1"/>
    </xf>
    <xf numFmtId="0" fontId="77" fillId="26" borderId="211">
      <alignment wrapText="1"/>
    </xf>
    <xf numFmtId="0" fontId="77" fillId="26" borderId="211">
      <alignment wrapText="1"/>
    </xf>
    <xf numFmtId="0" fontId="77" fillId="26" borderId="211">
      <alignment wrapText="1"/>
    </xf>
    <xf numFmtId="0" fontId="77" fillId="26" borderId="211">
      <alignment wrapText="1"/>
    </xf>
    <xf numFmtId="0" fontId="77" fillId="26" borderId="226">
      <alignment wrapText="1"/>
    </xf>
    <xf numFmtId="0" fontId="77" fillId="26" borderId="218">
      <alignment wrapText="1"/>
    </xf>
    <xf numFmtId="0" fontId="77" fillId="26" borderId="220">
      <alignment wrapText="1"/>
    </xf>
    <xf numFmtId="0" fontId="77" fillId="26" borderId="228">
      <alignment wrapText="1"/>
    </xf>
    <xf numFmtId="0" fontId="77" fillId="26" borderId="260">
      <alignment wrapText="1"/>
    </xf>
    <xf numFmtId="0" fontId="77" fillId="26" borderId="260">
      <alignment wrapText="1"/>
    </xf>
    <xf numFmtId="0" fontId="77" fillId="26" borderId="217">
      <alignment wrapText="1"/>
    </xf>
    <xf numFmtId="0" fontId="77" fillId="26" borderId="256">
      <alignment wrapText="1"/>
    </xf>
    <xf numFmtId="0" fontId="77" fillId="26" borderId="218">
      <alignment wrapText="1"/>
    </xf>
    <xf numFmtId="0" fontId="77" fillId="26" borderId="227">
      <alignment wrapText="1"/>
    </xf>
    <xf numFmtId="0" fontId="77" fillId="26" borderId="213">
      <alignment wrapText="1"/>
    </xf>
    <xf numFmtId="0" fontId="77" fillId="26" borderId="218">
      <alignment wrapText="1"/>
    </xf>
    <xf numFmtId="0" fontId="77" fillId="26" borderId="246">
      <alignment wrapText="1"/>
    </xf>
    <xf numFmtId="0" fontId="77" fillId="26" borderId="226">
      <alignment wrapText="1"/>
    </xf>
    <xf numFmtId="0" fontId="77" fillId="26" borderId="227">
      <alignment wrapText="1"/>
    </xf>
    <xf numFmtId="0" fontId="77" fillId="26" borderId="246">
      <alignment wrapText="1"/>
    </xf>
    <xf numFmtId="0" fontId="77" fillId="26" borderId="226">
      <alignment wrapText="1"/>
    </xf>
    <xf numFmtId="0" fontId="77" fillId="26" borderId="218">
      <alignment wrapText="1"/>
    </xf>
    <xf numFmtId="0" fontId="77" fillId="26" borderId="231">
      <alignment wrapText="1"/>
    </xf>
    <xf numFmtId="0" fontId="77" fillId="26" borderId="222">
      <alignment wrapText="1"/>
    </xf>
    <xf numFmtId="0" fontId="77" fillId="26" borderId="225">
      <alignment wrapText="1"/>
    </xf>
    <xf numFmtId="0" fontId="77" fillId="26" borderId="244">
      <alignment wrapText="1"/>
    </xf>
    <xf numFmtId="0" fontId="77" fillId="26" borderId="251">
      <alignment wrapText="1"/>
    </xf>
    <xf numFmtId="0" fontId="77" fillId="26" borderId="222">
      <alignment wrapText="1"/>
    </xf>
    <xf numFmtId="0" fontId="77" fillId="26" borderId="225">
      <alignment wrapText="1"/>
    </xf>
    <xf numFmtId="0" fontId="77" fillId="26" borderId="225">
      <alignment wrapText="1"/>
    </xf>
    <xf numFmtId="0" fontId="77" fillId="26" borderId="225">
      <alignment wrapText="1"/>
    </xf>
    <xf numFmtId="0" fontId="77" fillId="26" borderId="209">
      <alignment wrapText="1"/>
    </xf>
    <xf numFmtId="0" fontId="77" fillId="26" borderId="231">
      <alignment wrapText="1"/>
    </xf>
    <xf numFmtId="0" fontId="77" fillId="26" borderId="265">
      <alignment wrapText="1"/>
    </xf>
    <xf numFmtId="0" fontId="77" fillId="26" borderId="249">
      <alignment wrapText="1"/>
    </xf>
    <xf numFmtId="0" fontId="77" fillId="26" borderId="217">
      <alignment wrapText="1"/>
    </xf>
    <xf numFmtId="0" fontId="77" fillId="26" borderId="209">
      <alignment wrapText="1"/>
    </xf>
    <xf numFmtId="0" fontId="77" fillId="26" borderId="209">
      <alignment wrapText="1"/>
    </xf>
    <xf numFmtId="0" fontId="77" fillId="26" borderId="209">
      <alignment wrapText="1"/>
    </xf>
    <xf numFmtId="0" fontId="77" fillId="26" borderId="213">
      <alignment wrapText="1"/>
    </xf>
    <xf numFmtId="0" fontId="77" fillId="26" borderId="209">
      <alignment wrapText="1"/>
    </xf>
    <xf numFmtId="0" fontId="77" fillId="26" borderId="209">
      <alignment wrapText="1"/>
    </xf>
    <xf numFmtId="0" fontId="77" fillId="26" borderId="227">
      <alignment wrapText="1"/>
    </xf>
    <xf numFmtId="0" fontId="77" fillId="26" borderId="209">
      <alignment wrapText="1"/>
    </xf>
    <xf numFmtId="0" fontId="77" fillId="26" borderId="221">
      <alignment wrapText="1"/>
    </xf>
    <xf numFmtId="0" fontId="77" fillId="26" borderId="226">
      <alignment wrapText="1"/>
    </xf>
    <xf numFmtId="0" fontId="77" fillId="26" borderId="227">
      <alignment wrapText="1"/>
    </xf>
    <xf numFmtId="0" fontId="77" fillId="26" borderId="209">
      <alignment wrapText="1"/>
    </xf>
    <xf numFmtId="0" fontId="77" fillId="26" borderId="209">
      <alignment wrapText="1"/>
    </xf>
    <xf numFmtId="0" fontId="77" fillId="26" borderId="209">
      <alignment wrapText="1"/>
    </xf>
    <xf numFmtId="0" fontId="77" fillId="26" borderId="209">
      <alignment wrapText="1"/>
    </xf>
    <xf numFmtId="0" fontId="77" fillId="26" borderId="209">
      <alignment wrapText="1"/>
    </xf>
    <xf numFmtId="0" fontId="77" fillId="26" borderId="209">
      <alignment wrapText="1"/>
    </xf>
    <xf numFmtId="0" fontId="77" fillId="26" borderId="209">
      <alignment wrapText="1"/>
    </xf>
    <xf numFmtId="0" fontId="77" fillId="26" borderId="228">
      <alignment wrapText="1"/>
    </xf>
    <xf numFmtId="0" fontId="77" fillId="26" borderId="213">
      <alignment wrapText="1"/>
    </xf>
    <xf numFmtId="0" fontId="77" fillId="26" borderId="225">
      <alignment wrapText="1"/>
    </xf>
    <xf numFmtId="0" fontId="77" fillId="26" borderId="213">
      <alignment wrapText="1"/>
    </xf>
    <xf numFmtId="0" fontId="77" fillId="26" borderId="213">
      <alignment wrapText="1"/>
    </xf>
    <xf numFmtId="0" fontId="77" fillId="26" borderId="213">
      <alignment wrapText="1"/>
    </xf>
    <xf numFmtId="0" fontId="77" fillId="26" borderId="213">
      <alignment wrapText="1"/>
    </xf>
    <xf numFmtId="0" fontId="77" fillId="26" borderId="213">
      <alignment wrapText="1"/>
    </xf>
    <xf numFmtId="0" fontId="77" fillId="26" borderId="213">
      <alignment wrapText="1"/>
    </xf>
    <xf numFmtId="0" fontId="77" fillId="26" borderId="212">
      <alignment wrapText="1"/>
    </xf>
    <xf numFmtId="0" fontId="77" fillId="26" borderId="247">
      <alignment wrapText="1"/>
    </xf>
    <xf numFmtId="0" fontId="77" fillId="26" borderId="253">
      <alignment wrapText="1"/>
    </xf>
    <xf numFmtId="0" fontId="77" fillId="26" borderId="219">
      <alignment wrapText="1"/>
    </xf>
    <xf numFmtId="0" fontId="77" fillId="26" borderId="251">
      <alignment wrapText="1"/>
    </xf>
    <xf numFmtId="0" fontId="77" fillId="26" borderId="227">
      <alignment wrapText="1"/>
    </xf>
    <xf numFmtId="0" fontId="77" fillId="26" borderId="221">
      <alignment wrapText="1"/>
    </xf>
    <xf numFmtId="0" fontId="77" fillId="26" borderId="228">
      <alignment wrapText="1"/>
    </xf>
    <xf numFmtId="0" fontId="77" fillId="26" borderId="236">
      <alignment wrapText="1"/>
    </xf>
    <xf numFmtId="0" fontId="77" fillId="26" borderId="212">
      <alignment wrapText="1"/>
    </xf>
    <xf numFmtId="0" fontId="77" fillId="26" borderId="228">
      <alignment wrapText="1"/>
    </xf>
    <xf numFmtId="0" fontId="77" fillId="26" borderId="212">
      <alignment wrapText="1"/>
    </xf>
    <xf numFmtId="0" fontId="77" fillId="26" borderId="212">
      <alignment wrapText="1"/>
    </xf>
    <xf numFmtId="0" fontId="77" fillId="26" borderId="212">
      <alignment wrapText="1"/>
    </xf>
    <xf numFmtId="0" fontId="77" fillId="26" borderId="212">
      <alignment wrapText="1"/>
    </xf>
    <xf numFmtId="0" fontId="77" fillId="26" borderId="237">
      <alignment wrapText="1"/>
    </xf>
    <xf numFmtId="0" fontId="77" fillId="26" borderId="225">
      <alignment wrapText="1"/>
    </xf>
    <xf numFmtId="0" fontId="77" fillId="26" borderId="249">
      <alignment wrapText="1"/>
    </xf>
    <xf numFmtId="0" fontId="77" fillId="26" borderId="212">
      <alignment wrapText="1"/>
    </xf>
    <xf numFmtId="0" fontId="77" fillId="26" borderId="221">
      <alignment wrapText="1"/>
    </xf>
    <xf numFmtId="0" fontId="77" fillId="26" borderId="225">
      <alignment wrapText="1"/>
    </xf>
    <xf numFmtId="0" fontId="77" fillId="26" borderId="221">
      <alignment wrapText="1"/>
    </xf>
    <xf numFmtId="0" fontId="77" fillId="26" borderId="232">
      <alignment wrapText="1"/>
    </xf>
    <xf numFmtId="0" fontId="77" fillId="26" borderId="221">
      <alignment wrapText="1"/>
    </xf>
    <xf numFmtId="0" fontId="77" fillId="26" borderId="212">
      <alignment wrapText="1"/>
    </xf>
    <xf numFmtId="0" fontId="77" fillId="26" borderId="231">
      <alignment wrapText="1"/>
    </xf>
    <xf numFmtId="0" fontId="77" fillId="26" borderId="212">
      <alignment wrapText="1"/>
    </xf>
    <xf numFmtId="0" fontId="77" fillId="26" borderId="212">
      <alignment wrapText="1"/>
    </xf>
    <xf numFmtId="0" fontId="77" fillId="26" borderId="212">
      <alignment wrapText="1"/>
    </xf>
    <xf numFmtId="0" fontId="77" fillId="26" borderId="212">
      <alignment wrapText="1"/>
    </xf>
    <xf numFmtId="0" fontId="77" fillId="26" borderId="212">
      <alignment wrapText="1"/>
    </xf>
    <xf numFmtId="0" fontId="77" fillId="26" borderId="212">
      <alignment wrapText="1"/>
    </xf>
    <xf numFmtId="0" fontId="77" fillId="26" borderId="242">
      <alignment wrapText="1"/>
    </xf>
    <xf numFmtId="0" fontId="77" fillId="26" borderId="230">
      <alignment wrapText="1"/>
    </xf>
    <xf numFmtId="0" fontId="77" fillId="26" borderId="227">
      <alignment wrapText="1"/>
    </xf>
    <xf numFmtId="0" fontId="77" fillId="26" borderId="231">
      <alignment wrapText="1"/>
    </xf>
    <xf numFmtId="0" fontId="77" fillId="26" borderId="218">
      <alignment wrapText="1"/>
    </xf>
    <xf numFmtId="0" fontId="77" fillId="26" borderId="222">
      <alignment wrapText="1"/>
    </xf>
    <xf numFmtId="0" fontId="77" fillId="26" borderId="218">
      <alignment wrapText="1"/>
    </xf>
    <xf numFmtId="0" fontId="77" fillId="26" borderId="218">
      <alignment wrapText="1"/>
    </xf>
    <xf numFmtId="0" fontId="77" fillId="26" borderId="218">
      <alignment wrapText="1"/>
    </xf>
    <xf numFmtId="0" fontId="77" fillId="26" borderId="218">
      <alignment wrapText="1"/>
    </xf>
    <xf numFmtId="0" fontId="77" fillId="26" borderId="218">
      <alignment wrapText="1"/>
    </xf>
    <xf numFmtId="0" fontId="77" fillId="26" borderId="218">
      <alignment wrapText="1"/>
    </xf>
    <xf numFmtId="0" fontId="77" fillId="26" borderId="225">
      <alignment wrapText="1"/>
    </xf>
    <xf numFmtId="0" fontId="77" fillId="26" borderId="259">
      <alignment wrapText="1"/>
    </xf>
    <xf numFmtId="0" fontId="77" fillId="26" borderId="237">
      <alignment wrapText="1"/>
    </xf>
    <xf numFmtId="0" fontId="77" fillId="26" borderId="226">
      <alignment wrapText="1"/>
    </xf>
    <xf numFmtId="0" fontId="77" fillId="26" borderId="225">
      <alignment wrapText="1"/>
    </xf>
    <xf numFmtId="0" fontId="77" fillId="26" borderId="231">
      <alignment wrapText="1"/>
    </xf>
    <xf numFmtId="0" fontId="77" fillId="26" borderId="247">
      <alignment wrapText="1"/>
    </xf>
    <xf numFmtId="0" fontId="77" fillId="26" borderId="227">
      <alignment wrapText="1"/>
    </xf>
    <xf numFmtId="0" fontId="77" fillId="26" borderId="225">
      <alignment wrapText="1"/>
    </xf>
    <xf numFmtId="0" fontId="77" fillId="26" borderId="223">
      <alignment wrapText="1"/>
    </xf>
    <xf numFmtId="0" fontId="77" fillId="26" borderId="227">
      <alignment wrapText="1"/>
    </xf>
    <xf numFmtId="0" fontId="77" fillId="26" borderId="222">
      <alignment wrapText="1"/>
    </xf>
    <xf numFmtId="0" fontId="77" fillId="26" borderId="222">
      <alignment wrapText="1"/>
    </xf>
    <xf numFmtId="0" fontId="77" fillId="26" borderId="247">
      <alignment wrapText="1"/>
    </xf>
    <xf numFmtId="0" fontId="77" fillId="26" borderId="244">
      <alignment wrapText="1"/>
    </xf>
    <xf numFmtId="0" fontId="77" fillId="26" borderId="237">
      <alignment wrapText="1"/>
    </xf>
    <xf numFmtId="0" fontId="77" fillId="26" borderId="231">
      <alignment wrapText="1"/>
    </xf>
    <xf numFmtId="0" fontId="77" fillId="26" borderId="226">
      <alignment wrapText="1"/>
    </xf>
    <xf numFmtId="0" fontId="77" fillId="26" borderId="231">
      <alignment wrapText="1"/>
    </xf>
    <xf numFmtId="0" fontId="77" fillId="26" borderId="237">
      <alignment wrapText="1"/>
    </xf>
    <xf numFmtId="0" fontId="77" fillId="26" borderId="226">
      <alignment wrapText="1"/>
    </xf>
    <xf numFmtId="0" fontId="77" fillId="26" borderId="226">
      <alignment wrapText="1"/>
    </xf>
    <xf numFmtId="0" fontId="77" fillId="26" borderId="226">
      <alignment wrapText="1"/>
    </xf>
    <xf numFmtId="0" fontId="77" fillId="26" borderId="226">
      <alignment wrapText="1"/>
    </xf>
    <xf numFmtId="0" fontId="77" fillId="26" borderId="226">
      <alignment wrapText="1"/>
    </xf>
    <xf numFmtId="0" fontId="77" fillId="26" borderId="226">
      <alignment wrapText="1"/>
    </xf>
    <xf numFmtId="0" fontId="77" fillId="26" borderId="247">
      <alignment wrapText="1"/>
    </xf>
    <xf numFmtId="0" fontId="77" fillId="26" borderId="246">
      <alignment wrapText="1"/>
    </xf>
    <xf numFmtId="0" fontId="77" fillId="26" borderId="228">
      <alignment wrapText="1"/>
    </xf>
    <xf numFmtId="0" fontId="77" fillId="26" borderId="237">
      <alignment wrapText="1"/>
    </xf>
    <xf numFmtId="0" fontId="77" fillId="26" borderId="249">
      <alignment wrapText="1"/>
    </xf>
    <xf numFmtId="0" fontId="77" fillId="26" borderId="228">
      <alignment wrapText="1"/>
    </xf>
    <xf numFmtId="0" fontId="77" fillId="26" borderId="228">
      <alignment wrapText="1"/>
    </xf>
    <xf numFmtId="0" fontId="77" fillId="26" borderId="228">
      <alignment wrapText="1"/>
    </xf>
    <xf numFmtId="0" fontId="77" fillId="26" borderId="228">
      <alignment wrapText="1"/>
    </xf>
    <xf numFmtId="0" fontId="77" fillId="26" borderId="228">
      <alignment wrapText="1"/>
    </xf>
    <xf numFmtId="0" fontId="77" fillId="26" borderId="228">
      <alignment wrapText="1"/>
    </xf>
    <xf numFmtId="0" fontId="77" fillId="26" borderId="242">
      <alignment wrapText="1"/>
    </xf>
    <xf numFmtId="0" fontId="77" fillId="26" borderId="232">
      <alignment wrapText="1"/>
    </xf>
    <xf numFmtId="0" fontId="77" fillId="26" borderId="232">
      <alignment wrapText="1"/>
    </xf>
    <xf numFmtId="0" fontId="77" fillId="26" borderId="232">
      <alignment wrapText="1"/>
    </xf>
    <xf numFmtId="0" fontId="77" fillId="26" borderId="232">
      <alignment wrapText="1"/>
    </xf>
    <xf numFmtId="0" fontId="77" fillId="26" borderId="232">
      <alignment wrapText="1"/>
    </xf>
    <xf numFmtId="0" fontId="77" fillId="26" borderId="232">
      <alignment wrapText="1"/>
    </xf>
    <xf numFmtId="0" fontId="77" fillId="26" borderId="232">
      <alignment wrapText="1"/>
    </xf>
    <xf numFmtId="0" fontId="77" fillId="26" borderId="246">
      <alignment wrapText="1"/>
    </xf>
    <xf numFmtId="0" fontId="77" fillId="26" borderId="237">
      <alignment wrapText="1"/>
    </xf>
    <xf numFmtId="0" fontId="77" fillId="26" borderId="242">
      <alignment wrapText="1"/>
    </xf>
    <xf numFmtId="0" fontId="77" fillId="26" borderId="247">
      <alignment wrapText="1"/>
    </xf>
    <xf numFmtId="0" fontId="77" fillId="26" borderId="248">
      <alignment wrapText="1"/>
    </xf>
    <xf numFmtId="0" fontId="77" fillId="26" borderId="234">
      <alignment wrapText="1"/>
    </xf>
    <xf numFmtId="0" fontId="77" fillId="26" borderId="234">
      <alignment wrapText="1"/>
    </xf>
    <xf numFmtId="0" fontId="77" fillId="26" borderId="234">
      <alignment wrapText="1"/>
    </xf>
    <xf numFmtId="0" fontId="77" fillId="26" borderId="234">
      <alignment wrapText="1"/>
    </xf>
    <xf numFmtId="0" fontId="77" fillId="26" borderId="239">
      <alignment wrapText="1"/>
    </xf>
    <xf numFmtId="0" fontId="77" fillId="26" borderId="237">
      <alignment wrapText="1"/>
    </xf>
    <xf numFmtId="0" fontId="77" fillId="26" borderId="242">
      <alignment wrapText="1"/>
    </xf>
    <xf numFmtId="0" fontId="77" fillId="26" borderId="241">
      <alignment wrapText="1"/>
    </xf>
    <xf numFmtId="0" fontId="77" fillId="26" borderId="247">
      <alignment wrapText="1"/>
    </xf>
    <xf numFmtId="0" fontId="77" fillId="26" borderId="238">
      <alignment wrapText="1"/>
    </xf>
    <xf numFmtId="0" fontId="77" fillId="26" borderId="238">
      <alignment wrapText="1"/>
    </xf>
    <xf numFmtId="0" fontId="77" fillId="26" borderId="238">
      <alignment wrapText="1"/>
    </xf>
    <xf numFmtId="0" fontId="77" fillId="26" borderId="242">
      <alignment wrapText="1"/>
    </xf>
    <xf numFmtId="0" fontId="77" fillId="26" borderId="244">
      <alignment wrapText="1"/>
    </xf>
    <xf numFmtId="0" fontId="77" fillId="26" borderId="244">
      <alignment wrapText="1"/>
    </xf>
    <xf numFmtId="0" fontId="77" fillId="26" borderId="238">
      <alignment wrapText="1"/>
    </xf>
    <xf numFmtId="0" fontId="77" fillId="26" borderId="247">
      <alignment wrapText="1"/>
    </xf>
    <xf numFmtId="0" fontId="77" fillId="26" borderId="238">
      <alignment wrapText="1"/>
    </xf>
    <xf numFmtId="0" fontId="77" fillId="26" borderId="242">
      <alignment wrapText="1"/>
    </xf>
    <xf numFmtId="0" fontId="77" fillId="26" borderId="234">
      <alignment wrapText="1"/>
    </xf>
    <xf numFmtId="0" fontId="77" fillId="26" borderId="243">
      <alignment wrapText="1"/>
    </xf>
    <xf numFmtId="0" fontId="77" fillId="26" borderId="251">
      <alignment wrapText="1"/>
    </xf>
    <xf numFmtId="0" fontId="77" fillId="26" borderId="246">
      <alignment wrapText="1"/>
    </xf>
    <xf numFmtId="0" fontId="77" fillId="26" borderId="246">
      <alignment wrapText="1"/>
    </xf>
    <xf numFmtId="0" fontId="77" fillId="26" borderId="248">
      <alignment wrapText="1"/>
    </xf>
    <xf numFmtId="0" fontId="77" fillId="26" borderId="234">
      <alignment wrapText="1"/>
    </xf>
    <xf numFmtId="0" fontId="77" fillId="26" borderId="243">
      <alignment wrapText="1"/>
    </xf>
    <xf numFmtId="0" fontId="77" fillId="26" borderId="234">
      <alignment wrapText="1"/>
    </xf>
    <xf numFmtId="0" fontId="77" fillId="26" borderId="234">
      <alignment wrapText="1"/>
    </xf>
    <xf numFmtId="0" fontId="77" fillId="26" borderId="234">
      <alignment wrapText="1"/>
    </xf>
    <xf numFmtId="0" fontId="77" fillId="26" borderId="234">
      <alignment wrapText="1"/>
    </xf>
    <xf numFmtId="0" fontId="77" fillId="26" borderId="234">
      <alignment wrapText="1"/>
    </xf>
    <xf numFmtId="0" fontId="77" fillId="26" borderId="234">
      <alignment wrapText="1"/>
    </xf>
    <xf numFmtId="0" fontId="77" fillId="26" borderId="249">
      <alignment wrapText="1"/>
    </xf>
    <xf numFmtId="0" fontId="77" fillId="26" borderId="235">
      <alignment wrapText="1"/>
    </xf>
    <xf numFmtId="0" fontId="77" fillId="26" borderId="243">
      <alignment wrapText="1"/>
    </xf>
    <xf numFmtId="0" fontId="77" fillId="26" borderId="254">
      <alignment wrapText="1"/>
    </xf>
    <xf numFmtId="0" fontId="77" fillId="26" borderId="253">
      <alignment wrapText="1"/>
    </xf>
    <xf numFmtId="0" fontId="77" fillId="26" borderId="265">
      <alignment wrapText="1"/>
    </xf>
    <xf numFmtId="0" fontId="77" fillId="26" borderId="250">
      <alignment wrapText="1"/>
    </xf>
    <xf numFmtId="0" fontId="77" fillId="26" borderId="235">
      <alignment wrapText="1"/>
    </xf>
    <xf numFmtId="0" fontId="77" fillId="26" borderId="246">
      <alignment wrapText="1"/>
    </xf>
    <xf numFmtId="0" fontId="77" fillId="26" borderId="243">
      <alignment wrapText="1"/>
    </xf>
    <xf numFmtId="0" fontId="77" fillId="26" borderId="265">
      <alignment wrapText="1"/>
    </xf>
    <xf numFmtId="0" fontId="77" fillId="26" borderId="243">
      <alignment wrapText="1"/>
    </xf>
    <xf numFmtId="0" fontId="77" fillId="26" borderId="235">
      <alignment wrapText="1"/>
    </xf>
    <xf numFmtId="0" fontId="77" fillId="26" borderId="235">
      <alignment wrapText="1"/>
    </xf>
    <xf numFmtId="0" fontId="77" fillId="26" borderId="235">
      <alignment wrapText="1"/>
    </xf>
    <xf numFmtId="0" fontId="77" fillId="26" borderId="235">
      <alignment wrapText="1"/>
    </xf>
    <xf numFmtId="0" fontId="77" fillId="26" borderId="249">
      <alignment wrapText="1"/>
    </xf>
    <xf numFmtId="0" fontId="77" fillId="26" borderId="246">
      <alignment wrapText="1"/>
    </xf>
    <xf numFmtId="0" fontId="77" fillId="26" borderId="246">
      <alignment wrapText="1"/>
    </xf>
    <xf numFmtId="0" fontId="77" fillId="26" borderId="235">
      <alignment wrapText="1"/>
    </xf>
    <xf numFmtId="0" fontId="77" fillId="26" borderId="256">
      <alignment wrapText="1"/>
    </xf>
    <xf numFmtId="0" fontId="77" fillId="26" borderId="243">
      <alignment wrapText="1"/>
    </xf>
    <xf numFmtId="0" fontId="77" fillId="26" borderId="242">
      <alignment wrapText="1"/>
    </xf>
    <xf numFmtId="0" fontId="77" fillId="26" borderId="235">
      <alignment wrapText="1"/>
    </xf>
    <xf numFmtId="0" fontId="77" fillId="26" borderId="254">
      <alignment wrapText="1"/>
    </xf>
    <xf numFmtId="0" fontId="77" fillId="26" borderId="235">
      <alignment wrapText="1"/>
    </xf>
    <xf numFmtId="0" fontId="77" fillId="26" borderId="235">
      <alignment wrapText="1"/>
    </xf>
    <xf numFmtId="0" fontId="77" fillId="26" borderId="235">
      <alignment wrapText="1"/>
    </xf>
    <xf numFmtId="0" fontId="77" fillId="26" borderId="235">
      <alignment wrapText="1"/>
    </xf>
    <xf numFmtId="0" fontId="77" fillId="26" borderId="235">
      <alignment wrapText="1"/>
    </xf>
    <xf numFmtId="0" fontId="77" fillId="26" borderId="235">
      <alignment wrapText="1"/>
    </xf>
    <xf numFmtId="0" fontId="77" fillId="26" borderId="238">
      <alignment wrapText="1"/>
    </xf>
    <xf numFmtId="0" fontId="77" fillId="26" borderId="260">
      <alignment wrapText="1"/>
    </xf>
    <xf numFmtId="0" fontId="77" fillId="26" borderId="254">
      <alignment wrapText="1"/>
    </xf>
    <xf numFmtId="0" fontId="77" fillId="26" borderId="242">
      <alignment wrapText="1"/>
    </xf>
    <xf numFmtId="0" fontId="77" fillId="26" borderId="260">
      <alignment wrapText="1"/>
    </xf>
    <xf numFmtId="0" fontId="77" fillId="26" borderId="242">
      <alignment wrapText="1"/>
    </xf>
    <xf numFmtId="0" fontId="77" fillId="26" borderId="238">
      <alignment wrapText="1"/>
    </xf>
    <xf numFmtId="0" fontId="77" fillId="26" borderId="238">
      <alignment wrapText="1"/>
    </xf>
    <xf numFmtId="0" fontId="77" fillId="26" borderId="238">
      <alignment wrapText="1"/>
    </xf>
    <xf numFmtId="0" fontId="77" fillId="26" borderId="238">
      <alignment wrapText="1"/>
    </xf>
    <xf numFmtId="0" fontId="77" fillId="26" borderId="238">
      <alignment wrapText="1"/>
    </xf>
    <xf numFmtId="0" fontId="77" fillId="26" borderId="238">
      <alignment wrapText="1"/>
    </xf>
    <xf numFmtId="0" fontId="77" fillId="26" borderId="238">
      <alignment wrapText="1"/>
    </xf>
    <xf numFmtId="0" fontId="77" fillId="26" borderId="256">
      <alignment wrapText="1"/>
    </xf>
    <xf numFmtId="0" fontId="77" fillId="26" borderId="240">
      <alignment wrapText="1"/>
    </xf>
    <xf numFmtId="0" fontId="77" fillId="26" borderId="251">
      <alignment wrapText="1"/>
    </xf>
    <xf numFmtId="0" fontId="77" fillId="26" borderId="249">
      <alignment wrapText="1"/>
    </xf>
    <xf numFmtId="0" fontId="77" fillId="26" borderId="249">
      <alignment wrapText="1"/>
    </xf>
    <xf numFmtId="0" fontId="77" fillId="26" borderId="240">
      <alignment wrapText="1"/>
    </xf>
    <xf numFmtId="0" fontId="77" fillId="26" borderId="246">
      <alignment wrapText="1"/>
    </xf>
    <xf numFmtId="0" fontId="77" fillId="26" borderId="240">
      <alignment wrapText="1"/>
    </xf>
    <xf numFmtId="0" fontId="77" fillId="26" borderId="240">
      <alignment wrapText="1"/>
    </xf>
    <xf numFmtId="0" fontId="77" fillId="26" borderId="244">
      <alignment wrapText="1"/>
    </xf>
    <xf numFmtId="0" fontId="77" fillId="26" borderId="240">
      <alignment wrapText="1"/>
    </xf>
    <xf numFmtId="0" fontId="77" fillId="26" borderId="240">
      <alignment wrapText="1"/>
    </xf>
    <xf numFmtId="0" fontId="77" fillId="26" borderId="244">
      <alignment wrapText="1"/>
    </xf>
    <xf numFmtId="0" fontId="77" fillId="26" borderId="240">
      <alignment wrapText="1"/>
    </xf>
    <xf numFmtId="0" fontId="77" fillId="26" borderId="244">
      <alignment wrapText="1"/>
    </xf>
    <xf numFmtId="0" fontId="77" fillId="26" borderId="254">
      <alignment wrapText="1"/>
    </xf>
    <xf numFmtId="0" fontId="77" fillId="26" borderId="258">
      <alignment wrapText="1"/>
    </xf>
    <xf numFmtId="0" fontId="77" fillId="26" borderId="258">
      <alignment wrapText="1"/>
    </xf>
    <xf numFmtId="0" fontId="77" fillId="26" borderId="254">
      <alignment wrapText="1"/>
    </xf>
    <xf numFmtId="0" fontId="77" fillId="26" borderId="261">
      <alignment wrapText="1"/>
    </xf>
    <xf numFmtId="0" fontId="77" fillId="26" borderId="240">
      <alignment wrapText="1"/>
    </xf>
    <xf numFmtId="0" fontId="77" fillId="26" borderId="256">
      <alignment wrapText="1"/>
    </xf>
    <xf numFmtId="0" fontId="77" fillId="26" borderId="240">
      <alignment wrapText="1"/>
    </xf>
    <xf numFmtId="0" fontId="77" fillId="26" borderId="240">
      <alignment wrapText="1"/>
    </xf>
    <xf numFmtId="0" fontId="77" fillId="26" borderId="240">
      <alignment wrapText="1"/>
    </xf>
    <xf numFmtId="0" fontId="77" fillId="26" borderId="240">
      <alignment wrapText="1"/>
    </xf>
    <xf numFmtId="0" fontId="77" fillId="26" borderId="240">
      <alignment wrapText="1"/>
    </xf>
    <xf numFmtId="0" fontId="77" fillId="26" borderId="240">
      <alignment wrapText="1"/>
    </xf>
    <xf numFmtId="0" fontId="77" fillId="26" borderId="246">
      <alignment wrapText="1"/>
    </xf>
    <xf numFmtId="0" fontId="77" fillId="26" borderId="243">
      <alignment wrapText="1"/>
    </xf>
    <xf numFmtId="0" fontId="77" fillId="26" borderId="262">
      <alignment wrapText="1"/>
    </xf>
    <xf numFmtId="0" fontId="77" fillId="26" borderId="243">
      <alignment wrapText="1"/>
    </xf>
    <xf numFmtId="0" fontId="77" fillId="26" borderId="243">
      <alignment wrapText="1"/>
    </xf>
    <xf numFmtId="0" fontId="77" fillId="26" borderId="243">
      <alignment wrapText="1"/>
    </xf>
    <xf numFmtId="0" fontId="77" fillId="26" borderId="243">
      <alignment wrapText="1"/>
    </xf>
    <xf numFmtId="0" fontId="77" fillId="26" borderId="243">
      <alignment wrapText="1"/>
    </xf>
    <xf numFmtId="0" fontId="77" fillId="26" borderId="243">
      <alignment wrapText="1"/>
    </xf>
    <xf numFmtId="0" fontId="77" fillId="26" borderId="244">
      <alignment wrapText="1"/>
    </xf>
    <xf numFmtId="0" fontId="77" fillId="26" borderId="244">
      <alignment wrapText="1"/>
    </xf>
    <xf numFmtId="0" fontId="77" fillId="26" borderId="244">
      <alignment wrapText="1"/>
    </xf>
    <xf numFmtId="0" fontId="77" fillId="26" borderId="244">
      <alignment wrapText="1"/>
    </xf>
    <xf numFmtId="0" fontId="77" fillId="26" borderId="245">
      <alignment wrapText="1"/>
    </xf>
    <xf numFmtId="0" fontId="77" fillId="26" borderId="260">
      <alignment wrapText="1"/>
    </xf>
    <xf numFmtId="0" fontId="77" fillId="26" borderId="245">
      <alignment wrapText="1"/>
    </xf>
    <xf numFmtId="0" fontId="77" fillId="26" borderId="260">
      <alignment wrapText="1"/>
    </xf>
    <xf numFmtId="0" fontId="77" fillId="26" borderId="245">
      <alignment wrapText="1"/>
    </xf>
    <xf numFmtId="0" fontId="77" fillId="26" borderId="245">
      <alignment wrapText="1"/>
    </xf>
    <xf numFmtId="0" fontId="77" fillId="26" borderId="245">
      <alignment wrapText="1"/>
    </xf>
    <xf numFmtId="0" fontId="77" fillId="26" borderId="245">
      <alignment wrapText="1"/>
    </xf>
    <xf numFmtId="0" fontId="77" fillId="26" borderId="254">
      <alignment wrapText="1"/>
    </xf>
    <xf numFmtId="0" fontId="77" fillId="26" borderId="245">
      <alignment wrapText="1"/>
    </xf>
    <xf numFmtId="0" fontId="77" fillId="26" borderId="258">
      <alignment wrapText="1"/>
    </xf>
    <xf numFmtId="0" fontId="77" fillId="26" borderId="256">
      <alignment wrapText="1"/>
    </xf>
    <xf numFmtId="0" fontId="77" fillId="26" borderId="246">
      <alignment wrapText="1"/>
    </xf>
    <xf numFmtId="0" fontId="77" fillId="26" borderId="245">
      <alignment wrapText="1"/>
    </xf>
    <xf numFmtId="0" fontId="77" fillId="26" borderId="264">
      <alignment wrapText="1"/>
    </xf>
    <xf numFmtId="0" fontId="77" fillId="26" borderId="265">
      <alignment wrapText="1"/>
    </xf>
    <xf numFmtId="0" fontId="77" fillId="26" borderId="245">
      <alignment wrapText="1"/>
    </xf>
    <xf numFmtId="0" fontId="77" fillId="26" borderId="245">
      <alignment wrapText="1"/>
    </xf>
    <xf numFmtId="0" fontId="77" fillId="26" borderId="245">
      <alignment wrapText="1"/>
    </xf>
    <xf numFmtId="0" fontId="77" fillId="26" borderId="245">
      <alignment wrapText="1"/>
    </xf>
    <xf numFmtId="0" fontId="77" fillId="26" borderId="245">
      <alignment wrapText="1"/>
    </xf>
    <xf numFmtId="0" fontId="77" fillId="26" borderId="245">
      <alignment wrapText="1"/>
    </xf>
    <xf numFmtId="0" fontId="77" fillId="26" borderId="256">
      <alignment wrapText="1"/>
    </xf>
    <xf numFmtId="0" fontId="77" fillId="26" borderId="248">
      <alignment wrapText="1"/>
    </xf>
    <xf numFmtId="0" fontId="77" fillId="26" borderId="248">
      <alignment wrapText="1"/>
    </xf>
    <xf numFmtId="0" fontId="77" fillId="26" borderId="247">
      <alignment wrapText="1"/>
    </xf>
    <xf numFmtId="0" fontId="77" fillId="26" borderId="248">
      <alignment wrapText="1"/>
    </xf>
    <xf numFmtId="0" fontId="77" fillId="26" borderId="247">
      <alignment wrapText="1"/>
    </xf>
    <xf numFmtId="0" fontId="77" fillId="26" borderId="247">
      <alignment wrapText="1"/>
    </xf>
    <xf numFmtId="0" fontId="77" fillId="26" borderId="247">
      <alignment wrapText="1"/>
    </xf>
    <xf numFmtId="0" fontId="77" fillId="26" borderId="247">
      <alignment wrapText="1"/>
    </xf>
    <xf numFmtId="0" fontId="77" fillId="26" borderId="247">
      <alignment wrapText="1"/>
    </xf>
    <xf numFmtId="0" fontId="77" fillId="26" borderId="247">
      <alignment wrapText="1"/>
    </xf>
    <xf numFmtId="0" fontId="77" fillId="26" borderId="249">
      <alignment wrapText="1"/>
    </xf>
    <xf numFmtId="0" fontId="77" fillId="26" borderId="249">
      <alignment wrapText="1"/>
    </xf>
    <xf numFmtId="0" fontId="77" fillId="26" borderId="249">
      <alignment wrapText="1"/>
    </xf>
    <xf numFmtId="0" fontId="77" fillId="26" borderId="249">
      <alignment wrapText="1"/>
    </xf>
    <xf numFmtId="0" fontId="77" fillId="26" borderId="249">
      <alignment wrapText="1"/>
    </xf>
    <xf numFmtId="0" fontId="77" fillId="26" borderId="249">
      <alignment wrapText="1"/>
    </xf>
    <xf numFmtId="0" fontId="77" fillId="26" borderId="249">
      <alignment wrapText="1"/>
    </xf>
    <xf numFmtId="0" fontId="77" fillId="26" borderId="254">
      <alignment wrapText="1"/>
    </xf>
    <xf numFmtId="0" fontId="77" fillId="26" borderId="248">
      <alignment wrapText="1"/>
    </xf>
    <xf numFmtId="0" fontId="77" fillId="26" borderId="251">
      <alignment wrapText="1"/>
    </xf>
    <xf numFmtId="0" fontId="77" fillId="26" borderId="241">
      <alignment wrapText="1"/>
    </xf>
    <xf numFmtId="0" fontId="77" fillId="26" borderId="248">
      <alignment wrapText="1"/>
    </xf>
    <xf numFmtId="0" fontId="77" fillId="26" borderId="251">
      <alignment wrapText="1"/>
    </xf>
    <xf numFmtId="0" fontId="77" fillId="26" borderId="251">
      <alignment wrapText="1"/>
    </xf>
    <xf numFmtId="0" fontId="77" fillId="26" borderId="251">
      <alignment wrapText="1"/>
    </xf>
    <xf numFmtId="0" fontId="77" fillId="26" borderId="251">
      <alignment wrapText="1"/>
    </xf>
    <xf numFmtId="0" fontId="77" fillId="26" borderId="251">
      <alignment wrapText="1"/>
    </xf>
    <xf numFmtId="0" fontId="77" fillId="26" borderId="251">
      <alignment wrapText="1"/>
    </xf>
    <xf numFmtId="0" fontId="77" fillId="26" borderId="251">
      <alignment wrapText="1"/>
    </xf>
    <xf numFmtId="0" fontId="77" fillId="26" borderId="252">
      <alignment wrapText="1"/>
    </xf>
    <xf numFmtId="0" fontId="77" fillId="26" borderId="263">
      <alignment wrapText="1"/>
    </xf>
    <xf numFmtId="0" fontId="77" fillId="26" borderId="258">
      <alignment wrapText="1"/>
    </xf>
    <xf numFmtId="0" fontId="77" fillId="26" borderId="258">
      <alignment wrapText="1"/>
    </xf>
    <xf numFmtId="0" fontId="77" fillId="26" borderId="252">
      <alignment wrapText="1"/>
    </xf>
    <xf numFmtId="0" fontId="77" fillId="26" borderId="252">
      <alignment wrapText="1"/>
    </xf>
    <xf numFmtId="0" fontId="77" fillId="26" borderId="252">
      <alignment wrapText="1"/>
    </xf>
    <xf numFmtId="0" fontId="77" fillId="26" borderId="252">
      <alignment wrapText="1"/>
    </xf>
    <xf numFmtId="0" fontId="77" fillId="26" borderId="252">
      <alignment wrapText="1"/>
    </xf>
    <xf numFmtId="0" fontId="77" fillId="26" borderId="252">
      <alignment wrapText="1"/>
    </xf>
    <xf numFmtId="0" fontId="77" fillId="26" borderId="252">
      <alignment wrapText="1"/>
    </xf>
    <xf numFmtId="0" fontId="77" fillId="26" borderId="258">
      <alignment wrapText="1"/>
    </xf>
    <xf numFmtId="0" fontId="77" fillId="26" borderId="252">
      <alignment wrapText="1"/>
    </xf>
    <xf numFmtId="0" fontId="77" fillId="26" borderId="252">
      <alignment wrapText="1"/>
    </xf>
    <xf numFmtId="0" fontId="77" fillId="26" borderId="252">
      <alignment wrapText="1"/>
    </xf>
    <xf numFmtId="0" fontId="77" fillId="26" borderId="252">
      <alignment wrapText="1"/>
    </xf>
    <xf numFmtId="0" fontId="77" fillId="26" borderId="252">
      <alignment wrapText="1"/>
    </xf>
    <xf numFmtId="0" fontId="77" fillId="26" borderId="252">
      <alignment wrapText="1"/>
    </xf>
    <xf numFmtId="0" fontId="77" fillId="26" borderId="254">
      <alignment wrapText="1"/>
    </xf>
    <xf numFmtId="0" fontId="77" fillId="26" borderId="255">
      <alignment wrapText="1"/>
    </xf>
    <xf numFmtId="0" fontId="77" fillId="26" borderId="260">
      <alignment wrapText="1"/>
    </xf>
    <xf numFmtId="0" fontId="77" fillId="26" borderId="248">
      <alignment wrapText="1"/>
    </xf>
    <xf numFmtId="0" fontId="77" fillId="26" borderId="255">
      <alignment wrapText="1"/>
    </xf>
    <xf numFmtId="0" fontId="77" fillId="26" borderId="257">
      <alignment wrapText="1"/>
    </xf>
    <xf numFmtId="0" fontId="77" fillId="26" borderId="255">
      <alignment wrapText="1"/>
    </xf>
    <xf numFmtId="0" fontId="77" fillId="26" borderId="255">
      <alignment wrapText="1"/>
    </xf>
    <xf numFmtId="0" fontId="77" fillId="26" borderId="258">
      <alignment wrapText="1"/>
    </xf>
    <xf numFmtId="0" fontId="77" fillId="26" borderId="255">
      <alignment wrapText="1"/>
    </xf>
    <xf numFmtId="0" fontId="77" fillId="26" borderId="255">
      <alignment wrapText="1"/>
    </xf>
    <xf numFmtId="0" fontId="77" fillId="26" borderId="255">
      <alignment wrapText="1"/>
    </xf>
    <xf numFmtId="0" fontId="77" fillId="26" borderId="248">
      <alignment wrapText="1"/>
    </xf>
    <xf numFmtId="0" fontId="77" fillId="26" borderId="265">
      <alignment wrapText="1"/>
    </xf>
    <xf numFmtId="0" fontId="77" fillId="26" borderId="248">
      <alignment wrapText="1"/>
    </xf>
    <xf numFmtId="0" fontId="77" fillId="26" borderId="255">
      <alignment wrapText="1"/>
    </xf>
    <xf numFmtId="0" fontId="77" fillId="26" borderId="255">
      <alignment wrapText="1"/>
    </xf>
    <xf numFmtId="0" fontId="77" fillId="26" borderId="255">
      <alignment wrapText="1"/>
    </xf>
    <xf numFmtId="0" fontId="77" fillId="26" borderId="255">
      <alignment wrapText="1"/>
    </xf>
    <xf numFmtId="0" fontId="77" fillId="26" borderId="255">
      <alignment wrapText="1"/>
    </xf>
    <xf numFmtId="0" fontId="77" fillId="26" borderId="255">
      <alignment wrapText="1"/>
    </xf>
    <xf numFmtId="0" fontId="77" fillId="26" borderId="255">
      <alignment wrapText="1"/>
    </xf>
    <xf numFmtId="0" fontId="77" fillId="26" borderId="248">
      <alignment wrapText="1"/>
    </xf>
    <xf numFmtId="0" fontId="77" fillId="26" borderId="248">
      <alignment wrapText="1"/>
    </xf>
    <xf numFmtId="0" fontId="77" fillId="26" borderId="265">
      <alignment wrapText="1"/>
    </xf>
    <xf numFmtId="0" fontId="77" fillId="26" borderId="248">
      <alignment wrapText="1"/>
    </xf>
    <xf numFmtId="0" fontId="77" fillId="26" borderId="256">
      <alignment wrapText="1"/>
    </xf>
    <xf numFmtId="0" fontId="77" fillId="26" borderId="261">
      <alignment wrapText="1"/>
    </xf>
    <xf numFmtId="0" fontId="77" fillId="26" borderId="256">
      <alignment wrapText="1"/>
    </xf>
    <xf numFmtId="0" fontId="77" fillId="26" borderId="256">
      <alignment wrapText="1"/>
    </xf>
    <xf numFmtId="0" fontId="77" fillId="26" borderId="256">
      <alignment wrapText="1"/>
    </xf>
    <xf numFmtId="0" fontId="77" fillId="26" borderId="256">
      <alignment wrapText="1"/>
    </xf>
    <xf numFmtId="0" fontId="77" fillId="26" borderId="256">
      <alignment wrapText="1"/>
    </xf>
    <xf numFmtId="0" fontId="77" fillId="26" borderId="256">
      <alignment wrapText="1"/>
    </xf>
    <xf numFmtId="0" fontId="77" fillId="26" borderId="265">
      <alignment wrapText="1"/>
    </xf>
    <xf numFmtId="0" fontId="77" fillId="26" borderId="258">
      <alignment wrapText="1"/>
    </xf>
    <xf numFmtId="0" fontId="77" fillId="26" borderId="258">
      <alignment wrapText="1"/>
    </xf>
    <xf numFmtId="0" fontId="77" fillId="26" borderId="258">
      <alignment wrapText="1"/>
    </xf>
    <xf numFmtId="0" fontId="77" fillId="26" borderId="258">
      <alignment wrapText="1"/>
    </xf>
    <xf numFmtId="0" fontId="77" fillId="26" borderId="258">
      <alignment wrapText="1"/>
    </xf>
    <xf numFmtId="0" fontId="77" fillId="26" borderId="258">
      <alignment wrapText="1"/>
    </xf>
    <xf numFmtId="0" fontId="77" fillId="26" borderId="258">
      <alignment wrapText="1"/>
    </xf>
    <xf numFmtId="0" fontId="77" fillId="26" borderId="260">
      <alignment wrapText="1"/>
    </xf>
    <xf numFmtId="0" fontId="77" fillId="26" borderId="260">
      <alignment wrapText="1"/>
    </xf>
    <xf numFmtId="0" fontId="77" fillId="26" borderId="260">
      <alignment wrapText="1"/>
    </xf>
    <xf numFmtId="0" fontId="77" fillId="26" borderId="260">
      <alignment wrapText="1"/>
    </xf>
    <xf numFmtId="0" fontId="77" fillId="26" borderId="260">
      <alignment wrapText="1"/>
    </xf>
    <xf numFmtId="0" fontId="77" fillId="26" borderId="260">
      <alignment wrapText="1"/>
    </xf>
    <xf numFmtId="0" fontId="77" fillId="26" borderId="260">
      <alignment wrapText="1"/>
    </xf>
    <xf numFmtId="0" fontId="77" fillId="26" borderId="262">
      <alignment wrapText="1"/>
    </xf>
    <xf numFmtId="0" fontId="77" fillId="26" borderId="262">
      <alignment wrapText="1"/>
    </xf>
    <xf numFmtId="0" fontId="77" fillId="26" borderId="262">
      <alignment wrapText="1"/>
    </xf>
    <xf numFmtId="0" fontId="77" fillId="26" borderId="262">
      <alignment wrapText="1"/>
    </xf>
    <xf numFmtId="0" fontId="77" fillId="26" borderId="262">
      <alignment wrapText="1"/>
    </xf>
    <xf numFmtId="0" fontId="77" fillId="26" borderId="262">
      <alignment wrapText="1"/>
    </xf>
    <xf numFmtId="0" fontId="77" fillId="26" borderId="262">
      <alignment wrapText="1"/>
    </xf>
    <xf numFmtId="0" fontId="77" fillId="26" borderId="262">
      <alignment wrapText="1"/>
    </xf>
    <xf numFmtId="0" fontId="77" fillId="26" borderId="262">
      <alignment wrapText="1"/>
    </xf>
    <xf numFmtId="0" fontId="77" fillId="26" borderId="262">
      <alignment wrapText="1"/>
    </xf>
    <xf numFmtId="0" fontId="77" fillId="26" borderId="262">
      <alignment wrapText="1"/>
    </xf>
    <xf numFmtId="0" fontId="77" fillId="26" borderId="262">
      <alignment wrapText="1"/>
    </xf>
    <xf numFmtId="0" fontId="77" fillId="26" borderId="262">
      <alignment wrapText="1"/>
    </xf>
    <xf numFmtId="0" fontId="77" fillId="26" borderId="265">
      <alignment wrapText="1"/>
    </xf>
    <xf numFmtId="0" fontId="77" fillId="26" borderId="265">
      <alignment wrapText="1"/>
    </xf>
    <xf numFmtId="0" fontId="77" fillId="26" borderId="265">
      <alignment wrapText="1"/>
    </xf>
    <xf numFmtId="0" fontId="77" fillId="26" borderId="265">
      <alignment wrapText="1"/>
    </xf>
    <xf numFmtId="0" fontId="77" fillId="26" borderId="265">
      <alignment wrapText="1"/>
    </xf>
    <xf numFmtId="0" fontId="77" fillId="26" borderId="265">
      <alignment wrapText="1"/>
    </xf>
    <xf numFmtId="0" fontId="77" fillId="26" borderId="265">
      <alignment wrapText="1"/>
    </xf>
    <xf numFmtId="0" fontId="77" fillId="26" borderId="273">
      <alignment wrapText="1"/>
    </xf>
    <xf numFmtId="43" fontId="9" fillId="0" borderId="0" applyFont="0" applyFill="0" applyBorder="0" applyAlignment="0" applyProtection="0"/>
    <xf numFmtId="0" fontId="77" fillId="26" borderId="270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7" fillId="26" borderId="271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7" fillId="26" borderId="158">
      <alignment wrapText="1"/>
    </xf>
    <xf numFmtId="0" fontId="77" fillId="26" borderId="269">
      <alignment wrapText="1"/>
    </xf>
    <xf numFmtId="43" fontId="9" fillId="0" borderId="0" applyFont="0" applyFill="0" applyBorder="0" applyAlignment="0" applyProtection="0"/>
    <xf numFmtId="0" fontId="77" fillId="26" borderId="158">
      <alignment wrapText="1"/>
    </xf>
    <xf numFmtId="0" fontId="77" fillId="26" borderId="158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7" fillId="26" borderId="271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7" fillId="26" borderId="271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7" fillId="26" borderId="271">
      <alignment wrapText="1"/>
    </xf>
    <xf numFmtId="0" fontId="77" fillId="26" borderId="271">
      <alignment wrapText="1"/>
    </xf>
    <xf numFmtId="0" fontId="77" fillId="26" borderId="271">
      <alignment wrapText="1"/>
    </xf>
    <xf numFmtId="0" fontId="77" fillId="26" borderId="271">
      <alignment wrapText="1"/>
    </xf>
    <xf numFmtId="0" fontId="77" fillId="26" borderId="271">
      <alignment wrapText="1"/>
    </xf>
    <xf numFmtId="0" fontId="77" fillId="26" borderId="271">
      <alignment wrapText="1"/>
    </xf>
    <xf numFmtId="43" fontId="9" fillId="0" borderId="0" applyFont="0" applyFill="0" applyBorder="0" applyAlignment="0" applyProtection="0"/>
    <xf numFmtId="0" fontId="77" fillId="26" borderId="272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7" fillId="26" borderId="272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7" fillId="26" borderId="272">
      <alignment wrapText="1"/>
    </xf>
    <xf numFmtId="0" fontId="77" fillId="26" borderId="272">
      <alignment wrapText="1"/>
    </xf>
    <xf numFmtId="43" fontId="9" fillId="0" borderId="0" applyFont="0" applyFill="0" applyBorder="0" applyAlignment="0" applyProtection="0"/>
    <xf numFmtId="0" fontId="77" fillId="26" borderId="272">
      <alignment wrapText="1"/>
    </xf>
    <xf numFmtId="0" fontId="77" fillId="26" borderId="272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7" fillId="26" borderId="272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7" fillId="26" borderId="272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43" fontId="9" fillId="0" borderId="0" applyFont="0" applyFill="0" applyBorder="0" applyAlignment="0" applyProtection="0"/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7" fillId="26" borderId="272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7" fillId="26" borderId="272">
      <alignment wrapText="1"/>
    </xf>
    <xf numFmtId="43" fontId="9" fillId="0" borderId="0" applyFont="0" applyFill="0" applyBorder="0" applyAlignment="0" applyProtection="0"/>
    <xf numFmtId="0" fontId="77" fillId="26" borderId="272">
      <alignment wrapText="1"/>
    </xf>
    <xf numFmtId="0" fontId="77" fillId="26" borderId="272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43" fontId="9" fillId="0" borderId="0" applyFont="0" applyFill="0" applyBorder="0" applyAlignment="0" applyProtection="0"/>
    <xf numFmtId="0" fontId="77" fillId="26" borderId="272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7" fillId="26" borderId="272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43" fontId="9" fillId="0" borderId="0" applyFont="0" applyFill="0" applyBorder="0" applyAlignment="0" applyProtection="0"/>
    <xf numFmtId="0" fontId="77" fillId="26" borderId="272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7" fillId="26" borderId="272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7" fillId="26" borderId="272">
      <alignment wrapText="1"/>
    </xf>
    <xf numFmtId="0" fontId="77" fillId="26" borderId="272">
      <alignment wrapText="1"/>
    </xf>
    <xf numFmtId="43" fontId="9" fillId="0" borderId="0" applyFont="0" applyFill="0" applyBorder="0" applyAlignment="0" applyProtection="0"/>
    <xf numFmtId="0" fontId="77" fillId="26" borderId="272">
      <alignment wrapText="1"/>
    </xf>
    <xf numFmtId="0" fontId="77" fillId="26" borderId="272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7" fillId="26" borderId="272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7" fillId="26" borderId="272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2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0" fontId="77" fillId="26" borderId="274">
      <alignment wrapText="1"/>
    </xf>
    <xf numFmtId="49" fontId="9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77" fillId="26" borderId="277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7" fillId="26" borderId="278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77" fillId="26" borderId="204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7" fillId="26" borderId="204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7" fillId="26" borderId="204">
      <alignment wrapText="1"/>
    </xf>
    <xf numFmtId="0" fontId="77" fillId="26" borderId="204">
      <alignment wrapText="1"/>
    </xf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77" fillId="26" borderId="204">
      <alignment wrapText="1"/>
    </xf>
    <xf numFmtId="0" fontId="77" fillId="26" borderId="204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77" fillId="26" borderId="204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7" fillId="26" borderId="204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7" fillId="26" borderId="204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7" fillId="26" borderId="204">
      <alignment wrapText="1"/>
    </xf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77" fillId="26" borderId="204">
      <alignment wrapText="1"/>
    </xf>
    <xf numFmtId="0" fontId="77" fillId="26" borderId="204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77" fillId="26" borderId="204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7" fillId="26" borderId="204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77" fillId="26" borderId="204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7" fillId="26" borderId="204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7" fillId="26" borderId="204">
      <alignment wrapText="1"/>
    </xf>
    <xf numFmtId="0" fontId="77" fillId="26" borderId="204">
      <alignment wrapText="1"/>
    </xf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77" fillId="26" borderId="204">
      <alignment wrapText="1"/>
    </xf>
    <xf numFmtId="0" fontId="77" fillId="26" borderId="204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77" fillId="26" borderId="204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7" fillId="26" borderId="204">
      <alignment wrapText="1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0" fontId="77" fillId="26" borderId="204">
      <alignment wrapText="1"/>
    </xf>
    <xf numFmtId="9" fontId="1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</cellStyleXfs>
  <cellXfs count="931">
    <xf numFmtId="0" fontId="0" fillId="0" borderId="0" xfId="0"/>
    <xf numFmtId="2" fontId="0" fillId="0" borderId="0" xfId="0" applyNumberFormat="1"/>
    <xf numFmtId="0" fontId="0" fillId="0" borderId="0" xfId="0" applyAlignment="1"/>
    <xf numFmtId="0" fontId="10" fillId="0" borderId="0" xfId="0" applyFont="1" applyAlignment="1" applyProtection="1">
      <alignment horizontal="left" vertical="top"/>
    </xf>
    <xf numFmtId="0" fontId="0" fillId="0" borderId="0" xfId="0"/>
    <xf numFmtId="0" fontId="10" fillId="0" borderId="0" xfId="0" applyFont="1" applyProtection="1">
      <protection locked="0"/>
    </xf>
    <xf numFmtId="0" fontId="12" fillId="3" borderId="13" xfId="1" applyFont="1" applyFill="1" applyBorder="1" applyAlignment="1" applyProtection="1">
      <alignment vertical="center"/>
      <protection locked="0"/>
    </xf>
    <xf numFmtId="0" fontId="11" fillId="3" borderId="0" xfId="1" applyFont="1" applyFill="1" applyBorder="1" applyAlignment="1" applyProtection="1">
      <alignment vertical="center"/>
      <protection locked="0"/>
    </xf>
    <xf numFmtId="0" fontId="12" fillId="3" borderId="15" xfId="1" applyFont="1" applyFill="1" applyBorder="1" applyAlignment="1" applyProtection="1">
      <alignment vertical="center"/>
      <protection locked="0"/>
    </xf>
    <xf numFmtId="0" fontId="11" fillId="3" borderId="16" xfId="1" applyFont="1" applyFill="1" applyBorder="1" applyAlignment="1" applyProtection="1">
      <alignment vertical="center"/>
      <protection locked="0"/>
    </xf>
    <xf numFmtId="0" fontId="5" fillId="4" borderId="4" xfId="28" applyFont="1" applyFill="1" applyBorder="1" applyAlignment="1" applyProtection="1">
      <alignment horizontal="center" vertical="center"/>
      <protection locked="0"/>
    </xf>
    <xf numFmtId="0" fontId="5" fillId="4" borderId="4" xfId="28" applyFont="1" applyFill="1" applyBorder="1" applyAlignment="1" applyProtection="1">
      <alignment horizontal="center" vertical="center" wrapText="1"/>
      <protection locked="0"/>
    </xf>
    <xf numFmtId="49" fontId="2" fillId="4" borderId="18" xfId="29" applyNumberFormat="1" applyFont="1" applyFill="1" applyBorder="1" applyAlignment="1" applyProtection="1">
      <alignment vertical="center"/>
      <protection locked="0"/>
    </xf>
    <xf numFmtId="49" fontId="2" fillId="3" borderId="9" xfId="29" applyNumberFormat="1" applyFont="1" applyFill="1" applyBorder="1" applyAlignment="1" applyProtection="1">
      <alignment vertical="center"/>
      <protection locked="0"/>
    </xf>
    <xf numFmtId="164" fontId="11" fillId="0" borderId="6" xfId="25" applyFont="1" applyFill="1" applyBorder="1" applyAlignment="1" applyProtection="1">
      <alignment vertical="center" wrapText="1"/>
      <protection locked="0"/>
    </xf>
    <xf numFmtId="49" fontId="2" fillId="4" borderId="3" xfId="29" applyNumberFormat="1" applyFont="1" applyFill="1" applyBorder="1" applyAlignment="1" applyProtection="1">
      <alignment vertical="center"/>
      <protection locked="0"/>
    </xf>
    <xf numFmtId="49" fontId="5" fillId="3" borderId="9" xfId="29" applyNumberFormat="1" applyFont="1" applyFill="1" applyBorder="1" applyAlignment="1" applyProtection="1">
      <alignment vertical="center"/>
      <protection locked="0"/>
    </xf>
    <xf numFmtId="49" fontId="5" fillId="5" borderId="9" xfId="29" applyNumberFormat="1" applyFont="1" applyFill="1" applyBorder="1" applyAlignment="1" applyProtection="1">
      <alignment vertical="center"/>
      <protection locked="0"/>
    </xf>
    <xf numFmtId="0" fontId="12" fillId="4" borderId="4" xfId="5" applyFont="1" applyFill="1" applyBorder="1" applyAlignment="1" applyProtection="1">
      <alignment horizontal="center" vertical="center"/>
      <protection locked="0"/>
    </xf>
    <xf numFmtId="0" fontId="12" fillId="4" borderId="4" xfId="5" applyFont="1" applyFill="1" applyBorder="1" applyAlignment="1" applyProtection="1">
      <alignment horizontal="center" vertical="center" wrapText="1"/>
      <protection locked="0"/>
    </xf>
    <xf numFmtId="43" fontId="12" fillId="4" borderId="4" xfId="26" applyFont="1" applyFill="1" applyBorder="1" applyAlignment="1" applyProtection="1">
      <alignment horizontal="center" vertical="center"/>
      <protection locked="0"/>
    </xf>
    <xf numFmtId="164" fontId="12" fillId="3" borderId="9" xfId="25" applyFont="1" applyFill="1" applyBorder="1" applyAlignment="1" applyProtection="1">
      <alignment vertical="center"/>
      <protection locked="0"/>
    </xf>
    <xf numFmtId="164" fontId="11" fillId="0" borderId="5" xfId="25" applyFont="1" applyFill="1" applyBorder="1" applyAlignment="1" applyProtection="1">
      <alignment vertical="center"/>
      <protection locked="0"/>
    </xf>
    <xf numFmtId="2" fontId="11" fillId="0" borderId="18" xfId="25" applyNumberFormat="1" applyFont="1" applyFill="1" applyBorder="1" applyAlignment="1" applyProtection="1">
      <alignment vertical="center" wrapText="1"/>
      <protection locked="0"/>
    </xf>
    <xf numFmtId="43" fontId="11" fillId="0" borderId="6" xfId="26" applyFont="1" applyBorder="1" applyProtection="1">
      <protection locked="0"/>
    </xf>
    <xf numFmtId="4" fontId="11" fillId="0" borderId="6" xfId="5" applyNumberFormat="1" applyFont="1" applyBorder="1" applyProtection="1">
      <protection locked="0"/>
    </xf>
    <xf numFmtId="44" fontId="11" fillId="0" borderId="6" xfId="27" applyFont="1" applyBorder="1" applyProtection="1">
      <protection locked="0"/>
    </xf>
    <xf numFmtId="44" fontId="10" fillId="0" borderId="2" xfId="27" applyFont="1" applyBorder="1" applyProtection="1">
      <protection locked="0"/>
    </xf>
    <xf numFmtId="44" fontId="10" fillId="0" borderId="0" xfId="0" applyNumberFormat="1" applyFont="1" applyProtection="1">
      <protection locked="0"/>
    </xf>
    <xf numFmtId="164" fontId="12" fillId="3" borderId="8" xfId="25" applyFont="1" applyFill="1" applyBorder="1" applyAlignment="1" applyProtection="1">
      <alignment vertical="center"/>
      <protection locked="0"/>
    </xf>
    <xf numFmtId="43" fontId="12" fillId="3" borderId="9" xfId="26" applyFont="1" applyFill="1" applyBorder="1" applyAlignment="1" applyProtection="1">
      <alignment vertical="center"/>
      <protection locked="0"/>
    </xf>
    <xf numFmtId="164" fontId="12" fillId="3" borderId="3" xfId="25" applyFont="1" applyFill="1" applyBorder="1" applyAlignment="1" applyProtection="1">
      <alignment vertical="center"/>
      <protection locked="0"/>
    </xf>
    <xf numFmtId="44" fontId="13" fillId="3" borderId="2" xfId="27" applyFont="1" applyFill="1" applyBorder="1" applyProtection="1">
      <protection locked="0"/>
    </xf>
    <xf numFmtId="164" fontId="11" fillId="0" borderId="1" xfId="25" applyFont="1" applyFill="1" applyBorder="1" applyAlignment="1" applyProtection="1">
      <alignment vertical="center"/>
      <protection locked="0"/>
    </xf>
    <xf numFmtId="9" fontId="13" fillId="3" borderId="2" xfId="30" applyFont="1" applyFill="1" applyBorder="1" applyProtection="1">
      <protection locked="0"/>
    </xf>
    <xf numFmtId="164" fontId="11" fillId="2" borderId="1" xfId="25" applyFont="1" applyFill="1" applyBorder="1" applyAlignment="1" applyProtection="1">
      <alignment vertical="center"/>
      <protection locked="0"/>
    </xf>
    <xf numFmtId="44" fontId="13" fillId="3" borderId="7" xfId="27" applyFont="1" applyFill="1" applyBorder="1" applyProtection="1">
      <protection locked="0"/>
    </xf>
    <xf numFmtId="43" fontId="10" fillId="0" borderId="0" xfId="26" applyFont="1" applyProtection="1">
      <protection locked="0"/>
    </xf>
    <xf numFmtId="0" fontId="19" fillId="6" borderId="21" xfId="0" applyFont="1" applyFill="1" applyBorder="1" applyAlignment="1" applyProtection="1">
      <alignment wrapText="1"/>
      <protection locked="0"/>
    </xf>
    <xf numFmtId="0" fontId="19" fillId="6" borderId="21" xfId="0" applyFont="1" applyFill="1" applyBorder="1" applyProtection="1">
      <protection locked="0"/>
    </xf>
    <xf numFmtId="0" fontId="10" fillId="0" borderId="0" xfId="0" applyFont="1" applyBorder="1" applyProtection="1">
      <protection locked="0"/>
    </xf>
    <xf numFmtId="43" fontId="14" fillId="0" borderId="0" xfId="26" applyFont="1" applyBorder="1" applyAlignment="1" applyProtection="1">
      <alignment horizontal="left"/>
      <protection locked="0"/>
    </xf>
    <xf numFmtId="10" fontId="10" fillId="0" borderId="0" xfId="30" applyNumberFormat="1" applyFont="1" applyBorder="1" applyProtection="1">
      <protection locked="0"/>
    </xf>
    <xf numFmtId="0" fontId="10" fillId="7" borderId="0" xfId="0" applyFont="1" applyFill="1" applyBorder="1" applyProtection="1">
      <protection locked="0"/>
    </xf>
    <xf numFmtId="43" fontId="14" fillId="7" borderId="0" xfId="26" applyFont="1" applyFill="1" applyBorder="1" applyAlignment="1" applyProtection="1">
      <alignment horizontal="left"/>
      <protection locked="0"/>
    </xf>
    <xf numFmtId="10" fontId="10" fillId="7" borderId="0" xfId="30" applyNumberFormat="1" applyFont="1" applyFill="1" applyBorder="1" applyProtection="1">
      <protection locked="0"/>
    </xf>
    <xf numFmtId="44" fontId="13" fillId="0" borderId="0" xfId="0" applyNumberFormat="1" applyFont="1" applyProtection="1">
      <protection locked="0"/>
    </xf>
    <xf numFmtId="10" fontId="13" fillId="0" borderId="0" xfId="30" applyNumberFormat="1" applyFont="1" applyBorder="1" applyProtection="1">
      <protection locked="0"/>
    </xf>
    <xf numFmtId="0" fontId="22" fillId="0" borderId="0" xfId="31" applyFont="1" applyFill="1" applyAlignment="1">
      <alignment vertical="center"/>
    </xf>
    <xf numFmtId="2" fontId="11" fillId="0" borderId="18" xfId="25" applyNumberFormat="1" applyFont="1" applyFill="1" applyBorder="1" applyAlignment="1" applyProtection="1">
      <alignment horizontal="right" vertical="center" wrapText="1"/>
      <protection locked="0"/>
    </xf>
    <xf numFmtId="0" fontId="30" fillId="11" borderId="28" xfId="36" applyFont="1" applyFill="1" applyBorder="1" applyAlignment="1">
      <alignment horizontal="right" vertical="top" textRotation="180"/>
    </xf>
    <xf numFmtId="0" fontId="29" fillId="11" borderId="29" xfId="36" applyFont="1" applyFill="1" applyBorder="1" applyAlignment="1">
      <alignment horizontal="left" vertical="top" textRotation="180"/>
    </xf>
    <xf numFmtId="0" fontId="29" fillId="11" borderId="20" xfId="36" applyFont="1" applyFill="1" applyBorder="1" applyAlignment="1">
      <alignment horizontal="center" vertical="center"/>
    </xf>
    <xf numFmtId="0" fontId="28" fillId="0" borderId="0" xfId="37"/>
    <xf numFmtId="0" fontId="30" fillId="11" borderId="0" xfId="36" applyFont="1" applyFill="1" applyBorder="1" applyAlignment="1">
      <alignment horizontal="right" vertical="top" textRotation="180"/>
    </xf>
    <xf numFmtId="0" fontId="29" fillId="11" borderId="31" xfId="36" applyFont="1" applyFill="1" applyBorder="1" applyAlignment="1">
      <alignment horizontal="left" vertical="top" textRotation="180"/>
    </xf>
    <xf numFmtId="0" fontId="29" fillId="11" borderId="40" xfId="36" applyFont="1" applyFill="1" applyBorder="1" applyAlignment="1">
      <alignment horizontal="center" vertical="center"/>
    </xf>
    <xf numFmtId="0" fontId="29" fillId="11" borderId="41" xfId="36" applyFont="1" applyFill="1" applyBorder="1" applyAlignment="1">
      <alignment horizontal="center" vertical="center"/>
    </xf>
    <xf numFmtId="0" fontId="29" fillId="11" borderId="42" xfId="36" applyFont="1" applyFill="1" applyBorder="1" applyAlignment="1">
      <alignment horizontal="center" vertical="center" wrapText="1"/>
    </xf>
    <xf numFmtId="0" fontId="29" fillId="11" borderId="43" xfId="36" applyFont="1" applyFill="1" applyBorder="1" applyAlignment="1">
      <alignment horizontal="center" vertical="center" wrapText="1"/>
    </xf>
    <xf numFmtId="167" fontId="31" fillId="0" borderId="0" xfId="36" applyNumberFormat="1" applyFont="1"/>
    <xf numFmtId="10" fontId="33" fillId="11" borderId="46" xfId="38" applyNumberFormat="1" applyFont="1" applyFill="1" applyBorder="1" applyAlignment="1" applyProtection="1">
      <alignment horizontal="center" vertical="center"/>
    </xf>
    <xf numFmtId="167" fontId="33" fillId="11" borderId="47" xfId="36" applyNumberFormat="1" applyFont="1" applyFill="1" applyBorder="1" applyAlignment="1">
      <alignment vertical="center"/>
    </xf>
    <xf numFmtId="167" fontId="31" fillId="0" borderId="0" xfId="39" applyFont="1" applyFill="1" applyBorder="1" applyAlignment="1" applyProtection="1"/>
    <xf numFmtId="167" fontId="34" fillId="0" borderId="0" xfId="39" applyFont="1" applyFill="1" applyBorder="1" applyAlignment="1" applyProtection="1"/>
    <xf numFmtId="167" fontId="34" fillId="0" borderId="0" xfId="36" applyNumberFormat="1" applyFont="1"/>
    <xf numFmtId="10" fontId="35" fillId="0" borderId="0" xfId="36" applyNumberFormat="1" applyFont="1"/>
    <xf numFmtId="10" fontId="33" fillId="12" borderId="51" xfId="36" applyNumberFormat="1" applyFont="1" applyFill="1" applyBorder="1" applyAlignment="1">
      <alignment horizontal="left" vertical="center"/>
    </xf>
    <xf numFmtId="1" fontId="33" fillId="12" borderId="52" xfId="36" applyNumberFormat="1" applyFont="1" applyFill="1" applyBorder="1" applyAlignment="1">
      <alignment horizontal="center" vertical="center"/>
    </xf>
    <xf numFmtId="10" fontId="33" fillId="11" borderId="56" xfId="38" applyNumberFormat="1" applyFont="1" applyFill="1" applyBorder="1" applyAlignment="1" applyProtection="1">
      <alignment horizontal="center" vertical="center"/>
    </xf>
    <xf numFmtId="167" fontId="33" fillId="11" borderId="57" xfId="40" applyNumberFormat="1" applyFont="1" applyFill="1" applyBorder="1" applyAlignment="1">
      <alignment vertical="center"/>
    </xf>
    <xf numFmtId="167" fontId="33" fillId="11" borderId="58" xfId="40" applyNumberFormat="1" applyFont="1" applyFill="1" applyBorder="1" applyAlignment="1">
      <alignment vertical="center"/>
    </xf>
    <xf numFmtId="10" fontId="33" fillId="12" borderId="46" xfId="36" applyNumberFormat="1" applyFont="1" applyFill="1" applyBorder="1" applyAlignment="1">
      <alignment horizontal="left" vertical="center"/>
    </xf>
    <xf numFmtId="1" fontId="33" fillId="12" borderId="47" xfId="36" applyNumberFormat="1" applyFont="1" applyFill="1" applyBorder="1" applyAlignment="1">
      <alignment horizontal="center" vertical="center"/>
    </xf>
    <xf numFmtId="0" fontId="31" fillId="0" borderId="0" xfId="36" applyFont="1" applyFill="1"/>
    <xf numFmtId="10" fontId="33" fillId="0" borderId="56" xfId="38" applyNumberFormat="1" applyFont="1" applyFill="1" applyBorder="1" applyAlignment="1" applyProtection="1">
      <alignment horizontal="center" vertical="center"/>
    </xf>
    <xf numFmtId="167" fontId="33" fillId="11" borderId="60" xfId="36" applyNumberFormat="1" applyFont="1" applyFill="1" applyBorder="1" applyAlignment="1">
      <alignment vertical="center"/>
    </xf>
    <xf numFmtId="167" fontId="33" fillId="11" borderId="58" xfId="36" applyNumberFormat="1" applyFont="1" applyFill="1" applyBorder="1" applyAlignment="1">
      <alignment vertical="center"/>
    </xf>
    <xf numFmtId="1" fontId="33" fillId="12" borderId="53" xfId="36" applyNumberFormat="1" applyFont="1" applyFill="1" applyBorder="1" applyAlignment="1">
      <alignment horizontal="center" vertical="center"/>
    </xf>
    <xf numFmtId="1" fontId="33" fillId="12" borderId="54" xfId="36" applyNumberFormat="1" applyFont="1" applyFill="1" applyBorder="1" applyAlignment="1">
      <alignment horizontal="center" vertical="center"/>
    </xf>
    <xf numFmtId="167" fontId="33" fillId="0" borderId="57" xfId="40" applyNumberFormat="1" applyFont="1" applyFill="1" applyBorder="1" applyAlignment="1">
      <alignment vertical="center"/>
    </xf>
    <xf numFmtId="10" fontId="36" fillId="0" borderId="51" xfId="36" applyNumberFormat="1" applyFont="1" applyFill="1" applyBorder="1" applyAlignment="1">
      <alignment horizontal="left" vertical="center"/>
    </xf>
    <xf numFmtId="1" fontId="36" fillId="0" borderId="52" xfId="36" applyNumberFormat="1" applyFont="1" applyFill="1" applyBorder="1" applyAlignment="1">
      <alignment horizontal="center" vertical="center"/>
    </xf>
    <xf numFmtId="0" fontId="27" fillId="0" borderId="0" xfId="40" applyBorder="1"/>
    <xf numFmtId="0" fontId="27" fillId="0" borderId="31" xfId="40" applyBorder="1"/>
    <xf numFmtId="10" fontId="33" fillId="0" borderId="61" xfId="38" applyNumberFormat="1" applyFont="1" applyFill="1" applyBorder="1" applyAlignment="1" applyProtection="1">
      <alignment horizontal="center" vertical="center"/>
    </xf>
    <xf numFmtId="10" fontId="33" fillId="11" borderId="61" xfId="38" applyNumberFormat="1" applyFont="1" applyFill="1" applyBorder="1" applyAlignment="1" applyProtection="1">
      <alignment horizontal="center" vertical="center"/>
    </xf>
    <xf numFmtId="10" fontId="36" fillId="0" borderId="62" xfId="36" applyNumberFormat="1" applyFont="1" applyFill="1" applyBorder="1" applyAlignment="1">
      <alignment horizontal="left" vertical="center"/>
    </xf>
    <xf numFmtId="10" fontId="36" fillId="12" borderId="62" xfId="36" applyNumberFormat="1" applyFont="1" applyFill="1" applyBorder="1" applyAlignment="1">
      <alignment horizontal="left" vertical="center"/>
    </xf>
    <xf numFmtId="1" fontId="36" fillId="12" borderId="54" xfId="36" applyNumberFormat="1" applyFont="1" applyFill="1" applyBorder="1" applyAlignment="1">
      <alignment horizontal="center" vertical="center"/>
    </xf>
    <xf numFmtId="0" fontId="27" fillId="0" borderId="64" xfId="40" applyBorder="1"/>
    <xf numFmtId="0" fontId="27" fillId="0" borderId="65" xfId="40" applyBorder="1"/>
    <xf numFmtId="0" fontId="30" fillId="11" borderId="30" xfId="36" applyFont="1" applyFill="1" applyBorder="1" applyAlignment="1">
      <alignment horizontal="center" vertical="center" textRotation="180"/>
    </xf>
    <xf numFmtId="0" fontId="37" fillId="11" borderId="71" xfId="36" applyFont="1" applyFill="1" applyBorder="1" applyAlignment="1">
      <alignment horizontal="center" vertical="center" textRotation="180"/>
    </xf>
    <xf numFmtId="0" fontId="38" fillId="11" borderId="73" xfId="36" applyFont="1" applyFill="1" applyBorder="1" applyAlignment="1">
      <alignment horizontal="center"/>
    </xf>
    <xf numFmtId="0" fontId="38" fillId="11" borderId="46" xfId="36" applyFont="1" applyFill="1" applyBorder="1" applyAlignment="1">
      <alignment horizontal="center"/>
    </xf>
    <xf numFmtId="10" fontId="36" fillId="11" borderId="74" xfId="36" applyNumberFormat="1" applyFont="1" applyFill="1" applyBorder="1" applyAlignment="1">
      <alignment horizontal="left" vertical="top"/>
    </xf>
    <xf numFmtId="1" fontId="36" fillId="11" borderId="47" xfId="36" applyNumberFormat="1" applyFont="1" applyFill="1" applyBorder="1" applyAlignment="1">
      <alignment horizontal="center"/>
    </xf>
    <xf numFmtId="167" fontId="36" fillId="11" borderId="47" xfId="36" applyNumberFormat="1" applyFont="1" applyFill="1" applyBorder="1" applyAlignment="1">
      <alignment vertical="center"/>
    </xf>
    <xf numFmtId="167" fontId="36" fillId="11" borderId="48" xfId="36" applyNumberFormat="1" applyFont="1" applyFill="1" applyBorder="1" applyAlignment="1">
      <alignment vertical="center"/>
    </xf>
    <xf numFmtId="0" fontId="34" fillId="0" borderId="0" xfId="36" applyFont="1"/>
    <xf numFmtId="2" fontId="34" fillId="0" borderId="0" xfId="36" applyNumberFormat="1" applyFont="1"/>
    <xf numFmtId="1" fontId="36" fillId="11" borderId="48" xfId="36" applyNumberFormat="1" applyFont="1" applyFill="1" applyBorder="1" applyAlignment="1">
      <alignment horizontal="center"/>
    </xf>
    <xf numFmtId="0" fontId="38" fillId="11" borderId="76" xfId="36" applyFont="1" applyFill="1" applyBorder="1" applyAlignment="1">
      <alignment horizontal="center"/>
    </xf>
    <xf numFmtId="0" fontId="38" fillId="11" borderId="77" xfId="36" applyFont="1" applyFill="1" applyBorder="1" applyAlignment="1">
      <alignment horizontal="center"/>
    </xf>
    <xf numFmtId="10" fontId="36" fillId="11" borderId="78" xfId="36" applyNumberFormat="1" applyFont="1" applyFill="1" applyBorder="1" applyAlignment="1">
      <alignment horizontal="left" vertical="top"/>
    </xf>
    <xf numFmtId="1" fontId="36" fillId="11" borderId="79" xfId="36" applyNumberFormat="1" applyFont="1" applyFill="1" applyBorder="1" applyAlignment="1">
      <alignment horizontal="center"/>
    </xf>
    <xf numFmtId="1" fontId="36" fillId="11" borderId="80" xfId="36" applyNumberFormat="1" applyFont="1" applyFill="1" applyBorder="1" applyAlignment="1">
      <alignment horizontal="center"/>
    </xf>
    <xf numFmtId="0" fontId="39" fillId="11" borderId="81" xfId="36" applyFont="1" applyFill="1" applyBorder="1" applyAlignment="1">
      <alignment horizontal="left"/>
    </xf>
    <xf numFmtId="0" fontId="38" fillId="11" borderId="50" xfId="36" applyFont="1" applyFill="1" applyBorder="1" applyAlignment="1">
      <alignment horizontal="center"/>
    </xf>
    <xf numFmtId="10" fontId="33" fillId="11" borderId="82" xfId="38" applyNumberFormat="1" applyFont="1" applyFill="1" applyBorder="1" applyAlignment="1" applyProtection="1">
      <alignment horizontal="center" vertical="center"/>
    </xf>
    <xf numFmtId="167" fontId="40" fillId="11" borderId="83" xfId="36" applyNumberFormat="1" applyFont="1" applyFill="1" applyBorder="1" applyAlignment="1">
      <alignment horizontal="center" vertical="center"/>
    </xf>
    <xf numFmtId="167" fontId="40" fillId="11" borderId="84" xfId="36" applyNumberFormat="1" applyFont="1" applyFill="1" applyBorder="1" applyAlignment="1">
      <alignment horizontal="center" vertical="center"/>
    </xf>
    <xf numFmtId="0" fontId="31" fillId="0" borderId="0" xfId="36" applyFont="1"/>
    <xf numFmtId="0" fontId="38" fillId="11" borderId="45" xfId="36" applyFont="1" applyFill="1" applyBorder="1" applyAlignment="1">
      <alignment horizontal="center"/>
    </xf>
    <xf numFmtId="10" fontId="33" fillId="11" borderId="62" xfId="38" applyNumberFormat="1" applyFont="1" applyFill="1" applyBorder="1" applyAlignment="1" applyProtection="1">
      <alignment horizontal="center" vertical="center"/>
    </xf>
    <xf numFmtId="167" fontId="40" fillId="11" borderId="85" xfId="39" applyFont="1" applyFill="1" applyBorder="1" applyAlignment="1" applyProtection="1">
      <alignment horizontal="center" vertical="center"/>
    </xf>
    <xf numFmtId="1" fontId="33" fillId="11" borderId="86" xfId="36" applyNumberFormat="1" applyFont="1" applyFill="1" applyBorder="1" applyAlignment="1">
      <alignment horizontal="left" vertical="top"/>
    </xf>
    <xf numFmtId="167" fontId="33" fillId="11" borderId="85" xfId="39" applyFont="1" applyFill="1" applyBorder="1" applyAlignment="1" applyProtection="1">
      <alignment horizontal="center"/>
    </xf>
    <xf numFmtId="1" fontId="33" fillId="11" borderId="87" xfId="36" applyNumberFormat="1" applyFont="1" applyFill="1" applyBorder="1" applyAlignment="1">
      <alignment horizontal="left" vertical="top"/>
    </xf>
    <xf numFmtId="167" fontId="33" fillId="11" borderId="59" xfId="39" applyFont="1" applyFill="1" applyBorder="1" applyAlignment="1" applyProtection="1">
      <alignment horizontal="center"/>
    </xf>
    <xf numFmtId="167" fontId="33" fillId="11" borderId="88" xfId="39" applyFont="1" applyFill="1" applyBorder="1" applyAlignment="1" applyProtection="1">
      <alignment horizontal="center"/>
    </xf>
    <xf numFmtId="0" fontId="39" fillId="11" borderId="76" xfId="36" applyFont="1" applyFill="1" applyBorder="1" applyAlignment="1">
      <alignment horizontal="left"/>
    </xf>
    <xf numFmtId="0" fontId="38" fillId="11" borderId="89" xfId="36" applyFont="1" applyFill="1" applyBorder="1" applyAlignment="1">
      <alignment horizontal="center"/>
    </xf>
    <xf numFmtId="1" fontId="33" fillId="11" borderId="90" xfId="36" applyNumberFormat="1" applyFont="1" applyFill="1" applyBorder="1" applyAlignment="1">
      <alignment horizontal="left" vertical="top"/>
    </xf>
    <xf numFmtId="167" fontId="33" fillId="11" borderId="91" xfId="39" applyFont="1" applyFill="1" applyBorder="1" applyAlignment="1" applyProtection="1">
      <alignment horizontal="center"/>
    </xf>
    <xf numFmtId="1" fontId="33" fillId="11" borderId="78" xfId="36" applyNumberFormat="1" applyFont="1" applyFill="1" applyBorder="1" applyAlignment="1">
      <alignment horizontal="left" vertical="top"/>
    </xf>
    <xf numFmtId="167" fontId="33" fillId="11" borderId="89" xfId="39" applyFont="1" applyFill="1" applyBorder="1" applyAlignment="1" applyProtection="1">
      <alignment horizontal="center"/>
    </xf>
    <xf numFmtId="167" fontId="33" fillId="11" borderId="92" xfId="39" applyFont="1" applyFill="1" applyBorder="1" applyAlignment="1" applyProtection="1">
      <alignment horizontal="center"/>
    </xf>
    <xf numFmtId="0" fontId="29" fillId="11" borderId="73" xfId="36" applyFont="1" applyFill="1" applyBorder="1" applyAlignment="1">
      <alignment horizontal="center" vertical="center"/>
    </xf>
    <xf numFmtId="0" fontId="41" fillId="0" borderId="0" xfId="36" applyFont="1" applyBorder="1" applyAlignment="1">
      <alignment horizontal="left" vertical="center"/>
    </xf>
    <xf numFmtId="0" fontId="42" fillId="0" borderId="0" xfId="36" applyFont="1" applyBorder="1" applyAlignment="1">
      <alignment horizontal="center" vertical="center"/>
    </xf>
    <xf numFmtId="0" fontId="43" fillId="0" borderId="0" xfId="36" applyFont="1" applyBorder="1"/>
    <xf numFmtId="0" fontId="44" fillId="11" borderId="73" xfId="36" applyFont="1" applyFill="1" applyBorder="1" applyAlignment="1">
      <alignment horizontal="right" vertical="center"/>
    </xf>
    <xf numFmtId="0" fontId="29" fillId="11" borderId="0" xfId="36" applyFont="1" applyFill="1" applyBorder="1" applyAlignment="1">
      <alignment horizontal="left" vertical="center"/>
    </xf>
    <xf numFmtId="0" fontId="41" fillId="11" borderId="0" xfId="36" applyFont="1" applyFill="1" applyBorder="1" applyAlignment="1">
      <alignment horizontal="left" vertical="center"/>
    </xf>
    <xf numFmtId="0" fontId="41" fillId="11" borderId="31" xfId="36" applyFont="1" applyFill="1" applyBorder="1" applyAlignment="1">
      <alignment horizontal="left" vertical="center"/>
    </xf>
    <xf numFmtId="0" fontId="45" fillId="0" borderId="0" xfId="36" applyFont="1" applyBorder="1" applyAlignment="1">
      <alignment horizontal="center"/>
    </xf>
    <xf numFmtId="0" fontId="27" fillId="0" borderId="0" xfId="36" applyFont="1" applyBorder="1" applyAlignment="1">
      <alignment horizontal="center" vertical="center"/>
    </xf>
    <xf numFmtId="0" fontId="43" fillId="11" borderId="100" xfId="36" applyFont="1" applyFill="1" applyBorder="1"/>
    <xf numFmtId="0" fontId="32" fillId="11" borderId="64" xfId="36" applyFont="1" applyFill="1" applyBorder="1" applyAlignment="1">
      <alignment horizontal="center" wrapText="1"/>
    </xf>
    <xf numFmtId="0" fontId="41" fillId="11" borderId="64" xfId="36" applyFont="1" applyFill="1" applyBorder="1" applyAlignment="1"/>
    <xf numFmtId="0" fontId="41" fillId="11" borderId="65" xfId="36" applyFont="1" applyFill="1" applyBorder="1" applyAlignment="1"/>
    <xf numFmtId="0" fontId="41" fillId="0" borderId="0" xfId="36" applyFont="1" applyBorder="1" applyAlignment="1"/>
    <xf numFmtId="0" fontId="47" fillId="0" borderId="0" xfId="36" applyFont="1" applyBorder="1" applyAlignment="1">
      <alignment horizontal="center"/>
    </xf>
    <xf numFmtId="0" fontId="11" fillId="0" borderId="0" xfId="0" applyFont="1" applyProtection="1">
      <protection locked="0"/>
    </xf>
    <xf numFmtId="43" fontId="11" fillId="0" borderId="0" xfId="26" applyFont="1" applyAlignment="1" applyProtection="1">
      <alignment horizontal="center" vertical="center"/>
      <protection locked="0"/>
    </xf>
    <xf numFmtId="0" fontId="11" fillId="3" borderId="16" xfId="1" applyFont="1" applyFill="1" applyBorder="1" applyAlignment="1" applyProtection="1">
      <alignment horizontal="right" vertical="center"/>
      <protection locked="0"/>
    </xf>
    <xf numFmtId="2" fontId="12" fillId="4" borderId="4" xfId="5" applyNumberFormat="1" applyFont="1" applyFill="1" applyBorder="1" applyAlignment="1" applyProtection="1">
      <alignment horizontal="right" vertical="center"/>
      <protection locked="0"/>
    </xf>
    <xf numFmtId="2" fontId="12" fillId="3" borderId="9" xfId="25" applyNumberFormat="1" applyFont="1" applyFill="1" applyBorder="1" applyAlignment="1" applyProtection="1">
      <alignment horizontal="right" vertical="center"/>
      <protection locked="0"/>
    </xf>
    <xf numFmtId="2" fontId="10" fillId="0" borderId="0" xfId="0" applyNumberFormat="1" applyFont="1" applyAlignment="1" applyProtection="1">
      <alignment horizontal="right"/>
      <protection locked="0"/>
    </xf>
    <xf numFmtId="0" fontId="19" fillId="6" borderId="21" xfId="0" applyFont="1" applyFill="1" applyBorder="1" applyAlignment="1" applyProtection="1">
      <alignment horizontal="right"/>
      <protection locked="0"/>
    </xf>
    <xf numFmtId="43" fontId="14" fillId="0" borderId="0" xfId="26" applyFont="1" applyBorder="1" applyAlignment="1" applyProtection="1">
      <alignment horizontal="right"/>
      <protection locked="0"/>
    </xf>
    <xf numFmtId="43" fontId="14" fillId="7" borderId="0" xfId="26" applyFont="1" applyFill="1" applyBorder="1" applyAlignment="1" applyProtection="1">
      <alignment horizontal="right"/>
      <protection locked="0"/>
    </xf>
    <xf numFmtId="0" fontId="10" fillId="0" borderId="0" xfId="0" applyFont="1" applyAlignment="1" applyProtection="1">
      <alignment horizontal="right"/>
      <protection locked="0"/>
    </xf>
    <xf numFmtId="164" fontId="10" fillId="0" borderId="0" xfId="0" applyNumberFormat="1" applyFont="1" applyProtection="1">
      <protection locked="0"/>
    </xf>
    <xf numFmtId="44" fontId="17" fillId="0" borderId="0" xfId="0" applyNumberFormat="1" applyFont="1" applyAlignment="1" applyProtection="1">
      <alignment horizontal="center"/>
      <protection locked="0"/>
    </xf>
    <xf numFmtId="10" fontId="10" fillId="0" borderId="2" xfId="30" applyNumberFormat="1" applyFont="1" applyBorder="1" applyProtection="1">
      <protection locked="0"/>
    </xf>
    <xf numFmtId="167" fontId="33" fillId="0" borderId="60" xfId="40" applyNumberFormat="1" applyFont="1" applyFill="1" applyBorder="1" applyAlignment="1">
      <alignment vertical="center"/>
    </xf>
    <xf numFmtId="167" fontId="33" fillId="0" borderId="58" xfId="40" applyNumberFormat="1" applyFont="1" applyFill="1" applyBorder="1" applyAlignment="1">
      <alignment vertical="center"/>
    </xf>
    <xf numFmtId="10" fontId="36" fillId="0" borderId="68" xfId="36" applyNumberFormat="1" applyFont="1" applyFill="1" applyBorder="1" applyAlignment="1">
      <alignment horizontal="left" vertical="center"/>
    </xf>
    <xf numFmtId="1" fontId="36" fillId="0" borderId="69" xfId="36" applyNumberFormat="1" applyFont="1" applyFill="1" applyBorder="1" applyAlignment="1">
      <alignment horizontal="center" vertical="center"/>
    </xf>
    <xf numFmtId="1" fontId="36" fillId="0" borderId="70" xfId="36" applyNumberFormat="1" applyFont="1" applyFill="1" applyBorder="1" applyAlignment="1">
      <alignment horizontal="center" vertical="center"/>
    </xf>
    <xf numFmtId="43" fontId="28" fillId="0" borderId="0" xfId="26" applyFont="1"/>
    <xf numFmtId="10" fontId="34" fillId="0" borderId="0" xfId="30" applyNumberFormat="1" applyFont="1" applyFill="1" applyBorder="1" applyAlignment="1" applyProtection="1"/>
    <xf numFmtId="164" fontId="11" fillId="2" borderId="5" xfId="25" applyFont="1" applyFill="1" applyBorder="1" applyAlignment="1" applyProtection="1">
      <alignment vertical="center"/>
      <protection locked="0"/>
    </xf>
    <xf numFmtId="10" fontId="11" fillId="3" borderId="0" xfId="30" applyNumberFormat="1" applyFont="1" applyFill="1" applyBorder="1" applyAlignment="1" applyProtection="1">
      <alignment horizontal="left" vertical="center"/>
      <protection locked="0"/>
    </xf>
    <xf numFmtId="10" fontId="11" fillId="3" borderId="16" xfId="30" applyNumberFormat="1" applyFont="1" applyFill="1" applyBorder="1" applyAlignment="1" applyProtection="1">
      <alignment horizontal="left" vertical="center"/>
      <protection locked="0"/>
    </xf>
    <xf numFmtId="0" fontId="12" fillId="4" borderId="32" xfId="5" applyFont="1" applyFill="1" applyBorder="1" applyAlignment="1" applyProtection="1">
      <alignment horizontal="center" vertical="center"/>
      <protection locked="0"/>
    </xf>
    <xf numFmtId="164" fontId="11" fillId="0" borderId="103" xfId="25" applyFont="1" applyFill="1" applyBorder="1" applyAlignment="1" applyProtection="1">
      <alignment horizontal="left" wrapText="1"/>
      <protection locked="0"/>
    </xf>
    <xf numFmtId="0" fontId="11" fillId="3" borderId="13" xfId="1" applyFont="1" applyFill="1" applyBorder="1" applyAlignment="1" applyProtection="1">
      <alignment vertical="center"/>
      <protection locked="0"/>
    </xf>
    <xf numFmtId="0" fontId="11" fillId="3" borderId="15" xfId="1" applyFont="1" applyFill="1" applyBorder="1" applyAlignment="1" applyProtection="1">
      <alignment vertical="center"/>
      <protection locked="0"/>
    </xf>
    <xf numFmtId="164" fontId="11" fillId="0" borderId="5" xfId="25" applyFont="1" applyFill="1" applyBorder="1" applyAlignment="1" applyProtection="1">
      <alignment vertical="center" wrapText="1"/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right"/>
      <protection locked="0"/>
    </xf>
    <xf numFmtId="0" fontId="0" fillId="0" borderId="0" xfId="0" applyBorder="1" applyAlignment="1" applyProtection="1">
      <alignment vertical="center"/>
      <protection locked="0"/>
    </xf>
    <xf numFmtId="43" fontId="0" fillId="0" borderId="0" xfId="26" applyFont="1" applyBorder="1" applyProtection="1">
      <protection locked="0"/>
    </xf>
    <xf numFmtId="10" fontId="11" fillId="3" borderId="14" xfId="30" applyNumberFormat="1" applyFont="1" applyFill="1" applyBorder="1" applyAlignment="1" applyProtection="1">
      <alignment horizontal="left" vertical="center"/>
      <protection locked="0"/>
    </xf>
    <xf numFmtId="10" fontId="11" fillId="3" borderId="17" xfId="30" applyNumberFormat="1" applyFont="1" applyFill="1" applyBorder="1" applyAlignment="1" applyProtection="1">
      <alignment horizontal="left" vertical="center"/>
      <protection locked="0"/>
    </xf>
    <xf numFmtId="0" fontId="0" fillId="0" borderId="13" xfId="0" applyBorder="1" applyProtection="1">
      <protection locked="0"/>
    </xf>
    <xf numFmtId="167" fontId="33" fillId="0" borderId="60" xfId="36" applyNumberFormat="1" applyFont="1" applyFill="1" applyBorder="1" applyAlignment="1">
      <alignment vertical="center"/>
    </xf>
    <xf numFmtId="10" fontId="33" fillId="0" borderId="51" xfId="36" applyNumberFormat="1" applyFont="1" applyFill="1" applyBorder="1" applyAlignment="1">
      <alignment horizontal="left" vertical="center"/>
    </xf>
    <xf numFmtId="1" fontId="33" fillId="0" borderId="53" xfId="36" applyNumberFormat="1" applyFont="1" applyFill="1" applyBorder="1" applyAlignment="1">
      <alignment horizontal="center" vertical="center"/>
    </xf>
    <xf numFmtId="10" fontId="33" fillId="0" borderId="46" xfId="36" applyNumberFormat="1" applyFont="1" applyFill="1" applyBorder="1" applyAlignment="1">
      <alignment horizontal="left" vertical="center"/>
    </xf>
    <xf numFmtId="1" fontId="33" fillId="0" borderId="47" xfId="36" applyNumberFormat="1" applyFont="1" applyFill="1" applyBorder="1" applyAlignment="1">
      <alignment horizontal="center" vertical="center"/>
    </xf>
    <xf numFmtId="1" fontId="33" fillId="0" borderId="48" xfId="36" applyNumberFormat="1" applyFont="1" applyFill="1" applyBorder="1" applyAlignment="1">
      <alignment horizontal="center" vertical="center"/>
    </xf>
    <xf numFmtId="0" fontId="21" fillId="0" borderId="0" xfId="31" applyFont="1" applyFill="1" applyBorder="1" applyAlignment="1">
      <alignment vertical="center"/>
    </xf>
    <xf numFmtId="0" fontId="21" fillId="9" borderId="0" xfId="31" applyFont="1" applyFill="1" applyBorder="1" applyAlignment="1">
      <alignment vertical="center"/>
    </xf>
    <xf numFmtId="4" fontId="21" fillId="0" borderId="0" xfId="31" applyNumberFormat="1" applyFont="1" applyFill="1" applyBorder="1" applyAlignment="1">
      <alignment horizontal="left" vertical="center"/>
    </xf>
    <xf numFmtId="0" fontId="21" fillId="9" borderId="0" xfId="31" applyFont="1" applyFill="1" applyBorder="1" applyAlignment="1">
      <alignment horizontal="left" vertical="center"/>
    </xf>
    <xf numFmtId="44" fontId="28" fillId="0" borderId="0" xfId="37" applyNumberFormat="1"/>
    <xf numFmtId="0" fontId="49" fillId="0" borderId="0" xfId="0" applyFont="1" applyFill="1"/>
    <xf numFmtId="0" fontId="0" fillId="0" borderId="0" xfId="0" applyFill="1"/>
    <xf numFmtId="0" fontId="53" fillId="0" borderId="0" xfId="0" applyFont="1" applyAlignment="1">
      <alignment horizontal="left" vertical="center" indent="5"/>
    </xf>
    <xf numFmtId="0" fontId="55" fillId="15" borderId="108" xfId="0" applyFont="1" applyFill="1" applyBorder="1" applyAlignment="1">
      <alignment horizontal="center" vertical="center" wrapText="1"/>
    </xf>
    <xf numFmtId="0" fontId="55" fillId="15" borderId="109" xfId="0" applyFont="1" applyFill="1" applyBorder="1" applyAlignment="1">
      <alignment horizontal="center" vertical="center" wrapText="1"/>
    </xf>
    <xf numFmtId="0" fontId="55" fillId="15" borderId="110" xfId="0" applyFont="1" applyFill="1" applyBorder="1" applyAlignment="1">
      <alignment horizontal="center" vertical="center" wrapText="1"/>
    </xf>
    <xf numFmtId="0" fontId="55" fillId="15" borderId="111" xfId="0" applyFont="1" applyFill="1" applyBorder="1" applyAlignment="1">
      <alignment horizontal="center" vertical="center" wrapText="1"/>
    </xf>
    <xf numFmtId="0" fontId="55" fillId="15" borderId="112" xfId="0" applyFont="1" applyFill="1" applyBorder="1" applyAlignment="1">
      <alignment vertical="center" wrapText="1"/>
    </xf>
    <xf numFmtId="0" fontId="56" fillId="16" borderId="113" xfId="0" applyFont="1" applyFill="1" applyBorder="1" applyAlignment="1">
      <alignment horizontal="center" vertical="center" wrapText="1"/>
    </xf>
    <xf numFmtId="0" fontId="56" fillId="16" borderId="114" xfId="0" applyFont="1" applyFill="1" applyBorder="1" applyAlignment="1">
      <alignment horizontal="center" vertical="center" wrapText="1"/>
    </xf>
    <xf numFmtId="0" fontId="56" fillId="16" borderId="115" xfId="0" applyFont="1" applyFill="1" applyBorder="1" applyAlignment="1">
      <alignment horizontal="center" vertical="center" wrapText="1"/>
    </xf>
    <xf numFmtId="0" fontId="55" fillId="15" borderId="116" xfId="0" applyFont="1" applyFill="1" applyBorder="1" applyAlignment="1">
      <alignment vertical="center" wrapText="1"/>
    </xf>
    <xf numFmtId="0" fontId="56" fillId="17" borderId="113" xfId="0" applyFont="1" applyFill="1" applyBorder="1" applyAlignment="1">
      <alignment horizontal="center" vertical="center" wrapText="1"/>
    </xf>
    <xf numFmtId="0" fontId="56" fillId="17" borderId="114" xfId="0" applyFont="1" applyFill="1" applyBorder="1" applyAlignment="1">
      <alignment horizontal="center" vertical="center" wrapText="1"/>
    </xf>
    <xf numFmtId="16" fontId="56" fillId="17" borderId="113" xfId="0" applyNumberFormat="1" applyFont="1" applyFill="1" applyBorder="1" applyAlignment="1">
      <alignment horizontal="center" vertical="center" wrapText="1"/>
    </xf>
    <xf numFmtId="0" fontId="56" fillId="17" borderId="115" xfId="0" applyFont="1" applyFill="1" applyBorder="1" applyAlignment="1">
      <alignment horizontal="center" vertical="center" wrapText="1"/>
    </xf>
    <xf numFmtId="16" fontId="56" fillId="16" borderId="113" xfId="0" applyNumberFormat="1" applyFont="1" applyFill="1" applyBorder="1" applyAlignment="1">
      <alignment horizontal="center" vertical="center" wrapText="1"/>
    </xf>
    <xf numFmtId="0" fontId="56" fillId="17" borderId="119" xfId="0" applyFont="1" applyFill="1" applyBorder="1" applyAlignment="1">
      <alignment horizontal="center" vertical="center" wrapText="1"/>
    </xf>
    <xf numFmtId="0" fontId="56" fillId="17" borderId="120" xfId="0" applyFont="1" applyFill="1" applyBorder="1" applyAlignment="1">
      <alignment horizontal="center" vertical="center" wrapText="1"/>
    </xf>
    <xf numFmtId="0" fontId="56" fillId="17" borderId="31" xfId="0" applyFont="1" applyFill="1" applyBorder="1" applyAlignment="1">
      <alignment horizontal="center" vertical="center" wrapText="1"/>
    </xf>
    <xf numFmtId="0" fontId="57" fillId="17" borderId="114" xfId="0" applyFont="1" applyFill="1" applyBorder="1" applyAlignment="1">
      <alignment horizontal="center" vertical="center" wrapText="1"/>
    </xf>
    <xf numFmtId="14" fontId="56" fillId="16" borderId="113" xfId="0" applyNumberFormat="1" applyFont="1" applyFill="1" applyBorder="1" applyAlignment="1">
      <alignment horizontal="center" vertical="center" wrapText="1"/>
    </xf>
    <xf numFmtId="14" fontId="56" fillId="17" borderId="113" xfId="0" applyNumberFormat="1" applyFont="1" applyFill="1" applyBorder="1" applyAlignment="1">
      <alignment horizontal="center" vertical="center" wrapText="1"/>
    </xf>
    <xf numFmtId="0" fontId="55" fillId="14" borderId="116" xfId="0" applyFont="1" applyFill="1" applyBorder="1" applyAlignment="1">
      <alignment vertical="center" wrapText="1"/>
    </xf>
    <xf numFmtId="0" fontId="56" fillId="14" borderId="119" xfId="0" applyFont="1" applyFill="1" applyBorder="1" applyAlignment="1">
      <alignment horizontal="center" vertical="center" wrapText="1"/>
    </xf>
    <xf numFmtId="0" fontId="56" fillId="14" borderId="31" xfId="0" applyFont="1" applyFill="1" applyBorder="1" applyAlignment="1">
      <alignment horizontal="center" vertical="center" wrapText="1"/>
    </xf>
    <xf numFmtId="0" fontId="56" fillId="14" borderId="115" xfId="0" applyFont="1" applyFill="1" applyBorder="1" applyAlignment="1">
      <alignment horizontal="center" vertical="center" wrapText="1"/>
    </xf>
    <xf numFmtId="0" fontId="57" fillId="14" borderId="114" xfId="0" applyFont="1" applyFill="1" applyBorder="1" applyAlignment="1">
      <alignment horizontal="center" vertical="center" wrapText="1"/>
    </xf>
    <xf numFmtId="14" fontId="56" fillId="14" borderId="119" xfId="0" applyNumberFormat="1" applyFont="1" applyFill="1" applyBorder="1" applyAlignment="1">
      <alignment horizontal="center" vertical="center" wrapText="1"/>
    </xf>
    <xf numFmtId="0" fontId="55" fillId="15" borderId="124" xfId="0" applyFont="1" applyFill="1" applyBorder="1" applyAlignment="1">
      <alignment vertical="center" wrapText="1"/>
    </xf>
    <xf numFmtId="0" fontId="56" fillId="17" borderId="125" xfId="0" applyFont="1" applyFill="1" applyBorder="1" applyAlignment="1">
      <alignment horizontal="center" vertical="center" wrapText="1"/>
    </xf>
    <xf numFmtId="0" fontId="56" fillId="17" borderId="65" xfId="0" applyFont="1" applyFill="1" applyBorder="1" applyAlignment="1">
      <alignment horizontal="center" vertical="center" wrapText="1"/>
    </xf>
    <xf numFmtId="0" fontId="56" fillId="17" borderId="126" xfId="0" applyFont="1" applyFill="1" applyBorder="1" applyAlignment="1">
      <alignment horizontal="center" vertical="center" wrapText="1"/>
    </xf>
    <xf numFmtId="14" fontId="56" fillId="17" borderId="125" xfId="0" applyNumberFormat="1" applyFont="1" applyFill="1" applyBorder="1" applyAlignment="1">
      <alignment horizontal="center" vertical="center" wrapText="1"/>
    </xf>
    <xf numFmtId="0" fontId="0" fillId="0" borderId="30" xfId="0" applyBorder="1"/>
    <xf numFmtId="0" fontId="0" fillId="0" borderId="31" xfId="0" applyBorder="1" applyAlignment="1">
      <alignment wrapText="1"/>
    </xf>
    <xf numFmtId="0" fontId="0" fillId="0" borderId="31" xfId="0" applyBorder="1"/>
    <xf numFmtId="0" fontId="0" fillId="0" borderId="127" xfId="0" applyBorder="1"/>
    <xf numFmtId="0" fontId="0" fillId="0" borderId="65" xfId="0" applyBorder="1" applyAlignment="1">
      <alignment wrapText="1"/>
    </xf>
    <xf numFmtId="0" fontId="0" fillId="0" borderId="65" xfId="0" applyBorder="1"/>
    <xf numFmtId="0" fontId="58" fillId="0" borderId="0" xfId="0" applyFont="1"/>
    <xf numFmtId="0" fontId="57" fillId="16" borderId="114" xfId="0" applyFont="1" applyFill="1" applyBorder="1" applyAlignment="1">
      <alignment horizontal="center" vertical="center" wrapText="1"/>
    </xf>
    <xf numFmtId="0" fontId="7" fillId="0" borderId="0" xfId="0" applyFont="1"/>
    <xf numFmtId="0" fontId="7" fillId="3" borderId="0" xfId="0" applyFont="1" applyFill="1"/>
    <xf numFmtId="0" fontId="0" fillId="3" borderId="0" xfId="0" applyFill="1"/>
    <xf numFmtId="0" fontId="0" fillId="0" borderId="16" xfId="0" applyBorder="1"/>
    <xf numFmtId="9" fontId="0" fillId="0" borderId="0" xfId="0" applyNumberFormat="1"/>
    <xf numFmtId="0" fontId="0" fillId="0" borderId="0" xfId="0" applyFill="1" applyAlignment="1">
      <alignment horizontal="center"/>
    </xf>
    <xf numFmtId="0" fontId="22" fillId="0" borderId="0" xfId="28" applyFont="1" applyFill="1" applyBorder="1" applyAlignment="1" applyProtection="1">
      <protection locked="0"/>
    </xf>
    <xf numFmtId="0" fontId="22" fillId="0" borderId="0" xfId="28" applyFont="1" applyFill="1" applyAlignment="1">
      <alignment vertical="center"/>
    </xf>
    <xf numFmtId="0" fontId="23" fillId="0" borderId="0" xfId="31" applyFont="1" applyFill="1" applyAlignment="1">
      <alignment horizontal="center" vertical="center"/>
    </xf>
    <xf numFmtId="0" fontId="22" fillId="0" borderId="0" xfId="28" applyFont="1" applyFill="1" applyBorder="1" applyAlignment="1">
      <alignment vertical="center"/>
    </xf>
    <xf numFmtId="0" fontId="22" fillId="0" borderId="0" xfId="28" applyFont="1" applyFill="1" applyBorder="1" applyAlignment="1">
      <alignment horizontal="right" vertical="center" wrapText="1"/>
    </xf>
    <xf numFmtId="0" fontId="22" fillId="0" borderId="0" xfId="28" applyFont="1" applyFill="1" applyAlignment="1">
      <alignment horizontal="right" vertical="center"/>
    </xf>
    <xf numFmtId="4" fontId="21" fillId="0" borderId="0" xfId="28" applyNumberFormat="1" applyFont="1" applyFill="1" applyAlignment="1">
      <alignment horizontal="right" vertical="center"/>
    </xf>
    <xf numFmtId="0" fontId="22" fillId="0" borderId="33" xfId="28" applyFont="1" applyFill="1" applyBorder="1" applyAlignment="1">
      <alignment horizontal="right" vertical="center"/>
    </xf>
    <xf numFmtId="0" fontId="22" fillId="0" borderId="0" xfId="28" applyFont="1" applyFill="1" applyBorder="1" applyAlignment="1">
      <alignment horizontal="right" vertical="center"/>
    </xf>
    <xf numFmtId="0" fontId="21" fillId="19" borderId="105" xfId="31" applyFont="1" applyFill="1" applyBorder="1" applyAlignment="1">
      <alignment horizontal="right" vertical="center"/>
    </xf>
    <xf numFmtId="0" fontId="22" fillId="19" borderId="0" xfId="31" applyFont="1" applyFill="1" applyAlignment="1">
      <alignment horizontal="right" vertical="center"/>
    </xf>
    <xf numFmtId="0" fontId="21" fillId="9" borderId="105" xfId="31" applyFont="1" applyFill="1" applyBorder="1" applyAlignment="1">
      <alignment horizontal="right" vertical="center"/>
    </xf>
    <xf numFmtId="0" fontId="22" fillId="9" borderId="0" xfId="31" applyFont="1" applyFill="1" applyAlignment="1">
      <alignment horizontal="right" vertical="center"/>
    </xf>
    <xf numFmtId="0" fontId="21" fillId="0" borderId="33" xfId="31" applyFont="1" applyFill="1" applyBorder="1" applyAlignment="1">
      <alignment horizontal="right" vertical="center"/>
    </xf>
    <xf numFmtId="164" fontId="21" fillId="0" borderId="129" xfId="28" applyNumberFormat="1" applyFont="1" applyFill="1" applyBorder="1" applyAlignment="1">
      <alignment horizontal="right" vertical="center"/>
    </xf>
    <xf numFmtId="164" fontId="22" fillId="0" borderId="129" xfId="28" applyNumberFormat="1" applyFont="1" applyFill="1" applyBorder="1" applyAlignment="1">
      <alignment horizontal="right" vertical="center"/>
    </xf>
    <xf numFmtId="0" fontId="7" fillId="0" borderId="0" xfId="0" applyFont="1" applyFill="1"/>
    <xf numFmtId="0" fontId="0" fillId="0" borderId="0" xfId="0" applyFill="1" applyAlignment="1">
      <alignment horizontal="left"/>
    </xf>
    <xf numFmtId="0" fontId="22" fillId="19" borderId="134" xfId="28" applyFont="1" applyFill="1" applyBorder="1" applyAlignment="1">
      <alignment horizontal="left" vertical="top" wrapText="1"/>
    </xf>
    <xf numFmtId="0" fontId="22" fillId="19" borderId="129" xfId="28" applyFont="1" applyFill="1" applyBorder="1" applyAlignment="1">
      <alignment horizontal="left" vertical="center"/>
    </xf>
    <xf numFmtId="2" fontId="22" fillId="19" borderId="129" xfId="28" applyNumberFormat="1" applyFont="1" applyFill="1" applyBorder="1" applyAlignment="1">
      <alignment horizontal="center" vertical="center"/>
    </xf>
    <xf numFmtId="2" fontId="22" fillId="19" borderId="129" xfId="28" applyNumberFormat="1" applyFont="1" applyFill="1" applyBorder="1" applyAlignment="1">
      <alignment horizontal="right" vertical="center"/>
    </xf>
    <xf numFmtId="164" fontId="22" fillId="19" borderId="129" xfId="28" applyNumberFormat="1" applyFont="1" applyFill="1" applyBorder="1" applyAlignment="1">
      <alignment horizontal="right" vertical="center"/>
    </xf>
    <xf numFmtId="4" fontId="21" fillId="19" borderId="129" xfId="28" applyNumberFormat="1" applyFont="1" applyFill="1" applyBorder="1" applyAlignment="1">
      <alignment horizontal="right" vertical="center"/>
    </xf>
    <xf numFmtId="0" fontId="51" fillId="19" borderId="0" xfId="31" applyFont="1" applyFill="1" applyBorder="1" applyAlignment="1">
      <alignment horizontal="left" vertical="center"/>
    </xf>
    <xf numFmtId="0" fontId="21" fillId="19" borderId="0" xfId="31" applyFont="1" applyFill="1" applyBorder="1" applyAlignment="1">
      <alignment horizontal="left" vertical="center"/>
    </xf>
    <xf numFmtId="0" fontId="21" fillId="19" borderId="0" xfId="31" applyFont="1" applyFill="1" applyBorder="1" applyAlignment="1">
      <alignment vertical="center"/>
    </xf>
    <xf numFmtId="0" fontId="21" fillId="19" borderId="135" xfId="31" applyFont="1" applyFill="1" applyBorder="1" applyAlignment="1">
      <alignment horizontal="right" vertical="center"/>
    </xf>
    <xf numFmtId="0" fontId="26" fillId="19" borderId="129" xfId="28" applyFont="1" applyFill="1" applyBorder="1" applyAlignment="1">
      <alignment horizontal="left" vertical="center"/>
    </xf>
    <xf numFmtId="0" fontId="22" fillId="19" borderId="129" xfId="28" applyFont="1" applyFill="1" applyBorder="1" applyAlignment="1">
      <alignment horizontal="left" vertical="top"/>
    </xf>
    <xf numFmtId="0" fontId="22" fillId="19" borderId="131" xfId="28" applyFont="1" applyFill="1" applyBorder="1" applyAlignment="1">
      <alignment horizontal="right" vertical="center" wrapText="1"/>
    </xf>
    <xf numFmtId="0" fontId="22" fillId="19" borderId="129" xfId="28" applyFont="1" applyFill="1" applyBorder="1" applyAlignment="1">
      <alignment horizontal="right" vertical="center"/>
    </xf>
    <xf numFmtId="0" fontId="22" fillId="19" borderId="129" xfId="31" applyFont="1" applyFill="1" applyBorder="1" applyAlignment="1">
      <alignment horizontal="right" vertical="center"/>
    </xf>
    <xf numFmtId="2" fontId="22" fillId="19" borderId="129" xfId="31" applyNumberFormat="1" applyFont="1" applyFill="1" applyBorder="1" applyAlignment="1">
      <alignment horizontal="right" vertical="center"/>
    </xf>
    <xf numFmtId="0" fontId="22" fillId="9" borderId="134" xfId="28" applyFont="1" applyFill="1" applyBorder="1" applyAlignment="1">
      <alignment horizontal="left" vertical="top" wrapText="1"/>
    </xf>
    <xf numFmtId="2" fontId="22" fillId="9" borderId="129" xfId="28" applyNumberFormat="1" applyFont="1" applyFill="1" applyBorder="1" applyAlignment="1">
      <alignment horizontal="center" vertical="center"/>
    </xf>
    <xf numFmtId="2" fontId="22" fillId="9" borderId="129" xfId="28" applyNumberFormat="1" applyFont="1" applyFill="1" applyBorder="1" applyAlignment="1">
      <alignment horizontal="right" vertical="center"/>
    </xf>
    <xf numFmtId="164" fontId="22" fillId="9" borderId="129" xfId="28" applyNumberFormat="1" applyFont="1" applyFill="1" applyBorder="1" applyAlignment="1">
      <alignment horizontal="right" vertical="center"/>
    </xf>
    <xf numFmtId="4" fontId="21" fillId="9" borderId="129" xfId="28" applyNumberFormat="1" applyFont="1" applyFill="1" applyBorder="1" applyAlignment="1">
      <alignment horizontal="right" vertical="center"/>
    </xf>
    <xf numFmtId="0" fontId="51" fillId="9" borderId="0" xfId="31" applyFont="1" applyFill="1" applyBorder="1" applyAlignment="1">
      <alignment horizontal="left" vertical="center"/>
    </xf>
    <xf numFmtId="0" fontId="26" fillId="9" borderId="129" xfId="28" applyFont="1" applyFill="1" applyBorder="1" applyAlignment="1">
      <alignment horizontal="left" vertical="center"/>
    </xf>
    <xf numFmtId="0" fontId="22" fillId="9" borderId="129" xfId="28" applyFont="1" applyFill="1" applyBorder="1" applyAlignment="1">
      <alignment horizontal="left" vertical="top"/>
    </xf>
    <xf numFmtId="0" fontId="22" fillId="9" borderId="131" xfId="28" applyFont="1" applyFill="1" applyBorder="1" applyAlignment="1">
      <alignment horizontal="right" vertical="center" wrapText="1"/>
    </xf>
    <xf numFmtId="0" fontId="22" fillId="9" borderId="129" xfId="31" applyFont="1" applyFill="1" applyBorder="1" applyAlignment="1">
      <alignment horizontal="right" vertical="center"/>
    </xf>
    <xf numFmtId="0" fontId="22" fillId="9" borderId="129" xfId="28" applyFont="1" applyFill="1" applyBorder="1" applyAlignment="1">
      <alignment horizontal="right" vertical="center"/>
    </xf>
    <xf numFmtId="2" fontId="60" fillId="0" borderId="0" xfId="0" applyNumberFormat="1" applyFont="1"/>
    <xf numFmtId="0" fontId="22" fillId="10" borderId="134" xfId="28" applyFont="1" applyFill="1" applyBorder="1" applyAlignment="1">
      <alignment horizontal="left" vertical="top" wrapText="1"/>
    </xf>
    <xf numFmtId="0" fontId="22" fillId="10" borderId="129" xfId="28" applyFont="1" applyFill="1" applyBorder="1" applyAlignment="1">
      <alignment horizontal="left" vertical="center"/>
    </xf>
    <xf numFmtId="2" fontId="22" fillId="10" borderId="129" xfId="28" applyNumberFormat="1" applyFont="1" applyFill="1" applyBorder="1" applyAlignment="1">
      <alignment horizontal="center" vertical="center"/>
    </xf>
    <xf numFmtId="2" fontId="22" fillId="10" borderId="129" xfId="28" applyNumberFormat="1" applyFont="1" applyFill="1" applyBorder="1" applyAlignment="1">
      <alignment horizontal="right" vertical="center"/>
    </xf>
    <xf numFmtId="164" fontId="22" fillId="10" borderId="129" xfId="28" applyNumberFormat="1" applyFont="1" applyFill="1" applyBorder="1" applyAlignment="1">
      <alignment horizontal="right" vertical="center"/>
    </xf>
    <xf numFmtId="4" fontId="21" fillId="10" borderId="129" xfId="28" applyNumberFormat="1" applyFont="1" applyFill="1" applyBorder="1" applyAlignment="1">
      <alignment horizontal="right" vertical="center"/>
    </xf>
    <xf numFmtId="0" fontId="21" fillId="10" borderId="0" xfId="31" applyFont="1" applyFill="1" applyBorder="1" applyAlignment="1">
      <alignment horizontal="left" vertical="center"/>
    </xf>
    <xf numFmtId="0" fontId="21" fillId="10" borderId="105" xfId="31" applyFont="1" applyFill="1" applyBorder="1" applyAlignment="1">
      <alignment horizontal="right" vertical="center"/>
    </xf>
    <xf numFmtId="0" fontId="22" fillId="10" borderId="0" xfId="31" applyFont="1" applyFill="1" applyAlignment="1">
      <alignment horizontal="right" vertical="center"/>
    </xf>
    <xf numFmtId="0" fontId="21" fillId="10" borderId="0" xfId="31" applyFont="1" applyFill="1" applyBorder="1" applyAlignment="1">
      <alignment vertical="center"/>
    </xf>
    <xf numFmtId="0" fontId="22" fillId="10" borderId="131" xfId="28" applyFont="1" applyFill="1" applyBorder="1" applyAlignment="1">
      <alignment horizontal="right" vertical="center" wrapText="1"/>
    </xf>
    <xf numFmtId="0" fontId="22" fillId="10" borderId="129" xfId="28" applyFont="1" applyFill="1" applyBorder="1" applyAlignment="1">
      <alignment horizontal="left" vertical="top"/>
    </xf>
    <xf numFmtId="0" fontId="22" fillId="10" borderId="129" xfId="28" applyFont="1" applyFill="1" applyBorder="1" applyAlignment="1">
      <alignment horizontal="right" vertical="center"/>
    </xf>
    <xf numFmtId="0" fontId="21" fillId="19" borderId="131" xfId="28" applyFont="1" applyFill="1" applyBorder="1" applyAlignment="1">
      <alignment horizontal="right" vertical="center" wrapText="1"/>
    </xf>
    <xf numFmtId="0" fontId="52" fillId="20" borderId="130" xfId="28" applyFont="1" applyFill="1" applyBorder="1" applyAlignment="1">
      <alignment horizontal="center" vertical="center"/>
    </xf>
    <xf numFmtId="0" fontId="52" fillId="20" borderId="130" xfId="28" applyFont="1" applyFill="1" applyBorder="1" applyAlignment="1">
      <alignment horizontal="left" vertical="center"/>
    </xf>
    <xf numFmtId="0" fontId="50" fillId="20" borderId="133" xfId="28" applyFont="1" applyFill="1" applyBorder="1" applyAlignment="1">
      <alignment horizontal="left" vertical="center"/>
    </xf>
    <xf numFmtId="0" fontId="50" fillId="20" borderId="132" xfId="28" applyFont="1" applyFill="1" applyBorder="1" applyAlignment="1">
      <alignment horizontal="right" vertical="center" wrapText="1"/>
    </xf>
    <xf numFmtId="0" fontId="50" fillId="20" borderId="130" xfId="28" applyFont="1" applyFill="1" applyBorder="1" applyAlignment="1">
      <alignment horizontal="center" vertical="center"/>
    </xf>
    <xf numFmtId="9" fontId="50" fillId="20" borderId="130" xfId="30" applyFont="1" applyFill="1" applyBorder="1" applyAlignment="1">
      <alignment horizontal="center" vertical="center"/>
    </xf>
    <xf numFmtId="2" fontId="50" fillId="20" borderId="130" xfId="28" applyNumberFormat="1" applyFont="1" applyFill="1" applyBorder="1" applyAlignment="1">
      <alignment horizontal="left" vertical="center"/>
    </xf>
    <xf numFmtId="2" fontId="50" fillId="20" borderId="130" xfId="28" applyNumberFormat="1" applyFont="1" applyFill="1" applyBorder="1" applyAlignment="1">
      <alignment horizontal="center" vertical="center"/>
    </xf>
    <xf numFmtId="164" fontId="50" fillId="20" borderId="130" xfId="28" applyNumberFormat="1" applyFont="1" applyFill="1" applyBorder="1" applyAlignment="1">
      <alignment horizontal="right" vertical="center"/>
    </xf>
    <xf numFmtId="4" fontId="52" fillId="20" borderId="130" xfId="28" applyNumberFormat="1" applyFont="1" applyFill="1" applyBorder="1" applyAlignment="1">
      <alignment horizontal="right" vertical="center"/>
    </xf>
    <xf numFmtId="0" fontId="52" fillId="20" borderId="0" xfId="31" applyFont="1" applyFill="1" applyBorder="1" applyAlignment="1">
      <alignment horizontal="left" vertical="center"/>
    </xf>
    <xf numFmtId="0" fontId="52" fillId="20" borderId="128" xfId="31" applyFont="1" applyFill="1" applyBorder="1" applyAlignment="1">
      <alignment horizontal="right" vertical="center"/>
    </xf>
    <xf numFmtId="0" fontId="50" fillId="20" borderId="0" xfId="31" applyFont="1" applyFill="1" applyAlignment="1">
      <alignment horizontal="right" vertical="center"/>
    </xf>
    <xf numFmtId="0" fontId="52" fillId="20" borderId="0" xfId="31" applyFont="1" applyFill="1" applyBorder="1" applyAlignment="1">
      <alignment vertical="center"/>
    </xf>
    <xf numFmtId="0" fontId="61" fillId="0" borderId="0" xfId="0" applyFont="1"/>
    <xf numFmtId="0" fontId="62" fillId="0" borderId="0" xfId="0" applyFont="1"/>
    <xf numFmtId="0" fontId="63" fillId="0" borderId="0" xfId="0" applyFont="1"/>
    <xf numFmtId="0" fontId="26" fillId="10" borderId="129" xfId="28" applyFont="1" applyFill="1" applyBorder="1" applyAlignment="1">
      <alignment horizontal="left" vertical="center"/>
    </xf>
    <xf numFmtId="0" fontId="51" fillId="10" borderId="0" xfId="31" applyFont="1" applyFill="1" applyBorder="1" applyAlignment="1">
      <alignment horizontal="left" vertical="center"/>
    </xf>
    <xf numFmtId="0" fontId="26" fillId="21" borderId="129" xfId="28" applyFont="1" applyFill="1" applyBorder="1" applyAlignment="1">
      <alignment horizontal="left" vertical="center"/>
    </xf>
    <xf numFmtId="0" fontId="22" fillId="21" borderId="129" xfId="28" applyFont="1" applyFill="1" applyBorder="1" applyAlignment="1">
      <alignment horizontal="left" vertical="top"/>
    </xf>
    <xf numFmtId="0" fontId="22" fillId="21" borderId="134" xfId="28" applyFont="1" applyFill="1" applyBorder="1" applyAlignment="1">
      <alignment horizontal="left" vertical="top" wrapText="1"/>
    </xf>
    <xf numFmtId="0" fontId="22" fillId="21" borderId="131" xfId="28" applyFont="1" applyFill="1" applyBorder="1" applyAlignment="1">
      <alignment horizontal="right" vertical="center" wrapText="1"/>
    </xf>
    <xf numFmtId="0" fontId="22" fillId="21" borderId="129" xfId="28" applyFont="1" applyFill="1" applyBorder="1" applyAlignment="1">
      <alignment horizontal="left" vertical="center"/>
    </xf>
    <xf numFmtId="2" fontId="22" fillId="21" borderId="129" xfId="28" applyNumberFormat="1" applyFont="1" applyFill="1" applyBorder="1" applyAlignment="1">
      <alignment horizontal="center" vertical="center"/>
    </xf>
    <xf numFmtId="2" fontId="22" fillId="21" borderId="129" xfId="28" applyNumberFormat="1" applyFont="1" applyFill="1" applyBorder="1" applyAlignment="1">
      <alignment horizontal="right" vertical="center"/>
    </xf>
    <xf numFmtId="164" fontId="22" fillId="21" borderId="129" xfId="28" applyNumberFormat="1" applyFont="1" applyFill="1" applyBorder="1" applyAlignment="1">
      <alignment horizontal="right" vertical="center"/>
    </xf>
    <xf numFmtId="4" fontId="21" fillId="21" borderId="129" xfId="28" applyNumberFormat="1" applyFont="1" applyFill="1" applyBorder="1" applyAlignment="1">
      <alignment horizontal="right" vertical="center"/>
    </xf>
    <xf numFmtId="0" fontId="51" fillId="21" borderId="0" xfId="31" applyFont="1" applyFill="1" applyBorder="1" applyAlignment="1">
      <alignment horizontal="left" vertical="center"/>
    </xf>
    <xf numFmtId="0" fontId="21" fillId="21" borderId="0" xfId="31" applyFont="1" applyFill="1" applyBorder="1" applyAlignment="1">
      <alignment horizontal="left" vertical="center"/>
    </xf>
    <xf numFmtId="0" fontId="21" fillId="21" borderId="105" xfId="31" applyFont="1" applyFill="1" applyBorder="1" applyAlignment="1">
      <alignment horizontal="right" vertical="center"/>
    </xf>
    <xf numFmtId="0" fontId="22" fillId="21" borderId="0" xfId="31" applyFont="1" applyFill="1" applyAlignment="1">
      <alignment horizontal="right" vertical="center"/>
    </xf>
    <xf numFmtId="0" fontId="21" fillId="21" borderId="0" xfId="31" applyFont="1" applyFill="1" applyBorder="1" applyAlignment="1">
      <alignment vertical="center"/>
    </xf>
    <xf numFmtId="0" fontId="22" fillId="21" borderId="129" xfId="28" applyFont="1" applyFill="1" applyBorder="1" applyAlignment="1">
      <alignment horizontal="right" vertical="center"/>
    </xf>
    <xf numFmtId="2" fontId="61" fillId="0" borderId="0" xfId="0" applyNumberFormat="1" applyFont="1"/>
    <xf numFmtId="168" fontId="61" fillId="0" borderId="0" xfId="0" applyNumberFormat="1" applyFont="1"/>
    <xf numFmtId="0" fontId="52" fillId="13" borderId="130" xfId="28" applyFont="1" applyFill="1" applyBorder="1" applyAlignment="1">
      <alignment horizontal="center" vertical="center"/>
    </xf>
    <xf numFmtId="0" fontId="52" fillId="13" borderId="130" xfId="28" applyFont="1" applyFill="1" applyBorder="1" applyAlignment="1">
      <alignment horizontal="left" vertical="center"/>
    </xf>
    <xf numFmtId="0" fontId="50" fillId="13" borderId="133" xfId="28" applyFont="1" applyFill="1" applyBorder="1" applyAlignment="1">
      <alignment horizontal="left" vertical="center"/>
    </xf>
    <xf numFmtId="0" fontId="50" fillId="13" borderId="132" xfId="28" applyFont="1" applyFill="1" applyBorder="1" applyAlignment="1">
      <alignment horizontal="right" vertical="center" wrapText="1"/>
    </xf>
    <xf numFmtId="0" fontId="50" fillId="13" borderId="130" xfId="28" applyFont="1" applyFill="1" applyBorder="1" applyAlignment="1">
      <alignment horizontal="center" vertical="center"/>
    </xf>
    <xf numFmtId="9" fontId="50" fillId="13" borderId="130" xfId="30" applyFont="1" applyFill="1" applyBorder="1" applyAlignment="1">
      <alignment horizontal="center" vertical="center"/>
    </xf>
    <xf numFmtId="2" fontId="50" fillId="13" borderId="130" xfId="28" applyNumberFormat="1" applyFont="1" applyFill="1" applyBorder="1" applyAlignment="1">
      <alignment horizontal="left" vertical="center"/>
    </xf>
    <xf numFmtId="2" fontId="50" fillId="13" borderId="130" xfId="28" applyNumberFormat="1" applyFont="1" applyFill="1" applyBorder="1" applyAlignment="1">
      <alignment horizontal="center" vertical="center"/>
    </xf>
    <xf numFmtId="164" fontId="50" fillId="13" borderId="130" xfId="28" applyNumberFormat="1" applyFont="1" applyFill="1" applyBorder="1" applyAlignment="1">
      <alignment horizontal="right" vertical="center"/>
    </xf>
    <xf numFmtId="4" fontId="52" fillId="13" borderId="130" xfId="28" applyNumberFormat="1" applyFont="1" applyFill="1" applyBorder="1" applyAlignment="1">
      <alignment horizontal="right" vertical="center"/>
    </xf>
    <xf numFmtId="0" fontId="52" fillId="13" borderId="0" xfId="31" applyFont="1" applyFill="1" applyBorder="1" applyAlignment="1">
      <alignment horizontal="left" vertical="center"/>
    </xf>
    <xf numFmtId="0" fontId="52" fillId="13" borderId="128" xfId="31" applyFont="1" applyFill="1" applyBorder="1" applyAlignment="1">
      <alignment horizontal="right" vertical="center"/>
    </xf>
    <xf numFmtId="0" fontId="50" fillId="13" borderId="0" xfId="31" applyFont="1" applyFill="1" applyAlignment="1">
      <alignment horizontal="right" vertical="center"/>
    </xf>
    <xf numFmtId="0" fontId="52" fillId="13" borderId="0" xfId="31" applyFont="1" applyFill="1" applyBorder="1" applyAlignment="1">
      <alignment vertical="center"/>
    </xf>
    <xf numFmtId="0" fontId="64" fillId="0" borderId="0" xfId="0" applyFont="1"/>
    <xf numFmtId="0" fontId="22" fillId="10" borderId="129" xfId="31" applyFont="1" applyFill="1" applyBorder="1" applyAlignment="1">
      <alignment horizontal="right" vertical="center"/>
    </xf>
    <xf numFmtId="0" fontId="26" fillId="22" borderId="129" xfId="28" applyFont="1" applyFill="1" applyBorder="1" applyAlignment="1">
      <alignment horizontal="left" vertical="center"/>
    </xf>
    <xf numFmtId="0" fontId="22" fillId="22" borderId="129" xfId="28" applyFont="1" applyFill="1" applyBorder="1" applyAlignment="1">
      <alignment horizontal="left" vertical="top"/>
    </xf>
    <xf numFmtId="0" fontId="22" fillId="22" borderId="134" xfId="28" applyFont="1" applyFill="1" applyBorder="1" applyAlignment="1">
      <alignment horizontal="left" vertical="top" wrapText="1"/>
    </xf>
    <xf numFmtId="0" fontId="22" fillId="22" borderId="131" xfId="28" applyFont="1" applyFill="1" applyBorder="1" applyAlignment="1">
      <alignment horizontal="right" vertical="center" wrapText="1"/>
    </xf>
    <xf numFmtId="0" fontId="22" fillId="22" borderId="129" xfId="28" applyFont="1" applyFill="1" applyBorder="1" applyAlignment="1">
      <alignment horizontal="right" vertical="center"/>
    </xf>
    <xf numFmtId="2" fontId="22" fillId="22" borderId="129" xfId="28" applyNumberFormat="1" applyFont="1" applyFill="1" applyBorder="1" applyAlignment="1">
      <alignment horizontal="center" vertical="center"/>
    </xf>
    <xf numFmtId="2" fontId="22" fillId="22" borderId="129" xfId="28" applyNumberFormat="1" applyFont="1" applyFill="1" applyBorder="1" applyAlignment="1">
      <alignment horizontal="right" vertical="center"/>
    </xf>
    <xf numFmtId="164" fontId="22" fillId="22" borderId="129" xfId="28" applyNumberFormat="1" applyFont="1" applyFill="1" applyBorder="1" applyAlignment="1">
      <alignment horizontal="right" vertical="center"/>
    </xf>
    <xf numFmtId="4" fontId="21" fillId="22" borderId="129" xfId="28" applyNumberFormat="1" applyFont="1" applyFill="1" applyBorder="1" applyAlignment="1">
      <alignment horizontal="right" vertical="center"/>
    </xf>
    <xf numFmtId="0" fontId="51" fillId="22" borderId="0" xfId="31" applyFont="1" applyFill="1" applyBorder="1" applyAlignment="1">
      <alignment horizontal="left" vertical="center"/>
    </xf>
    <xf numFmtId="0" fontId="21" fillId="22" borderId="0" xfId="31" applyFont="1" applyFill="1" applyBorder="1" applyAlignment="1">
      <alignment horizontal="left" vertical="center"/>
    </xf>
    <xf numFmtId="0" fontId="21" fillId="22" borderId="105" xfId="31" applyFont="1" applyFill="1" applyBorder="1" applyAlignment="1">
      <alignment horizontal="right" vertical="center"/>
    </xf>
    <xf numFmtId="0" fontId="22" fillId="22" borderId="0" xfId="31" applyFont="1" applyFill="1" applyAlignment="1">
      <alignment horizontal="right" vertical="center"/>
    </xf>
    <xf numFmtId="0" fontId="21" fillId="22" borderId="0" xfId="31" applyFont="1" applyFill="1" applyBorder="1" applyAlignment="1">
      <alignment vertical="center"/>
    </xf>
    <xf numFmtId="0" fontId="22" fillId="22" borderId="129" xfId="28" applyFont="1" applyFill="1" applyBorder="1" applyAlignment="1">
      <alignment horizontal="left" vertical="center"/>
    </xf>
    <xf numFmtId="0" fontId="64" fillId="0" borderId="0" xfId="0" applyFont="1" applyAlignment="1">
      <alignment horizontal="right"/>
    </xf>
    <xf numFmtId="0" fontId="65" fillId="0" borderId="136" xfId="0" applyFont="1" applyBorder="1" applyAlignment="1">
      <alignment horizontal="justify" vertical="center" wrapText="1"/>
    </xf>
    <xf numFmtId="0" fontId="65" fillId="0" borderId="137" xfId="0" applyFont="1" applyBorder="1" applyAlignment="1">
      <alignment horizontal="justify" vertical="center" wrapText="1"/>
    </xf>
    <xf numFmtId="0" fontId="65" fillId="0" borderId="138" xfId="0" applyFont="1" applyBorder="1" applyAlignment="1">
      <alignment horizontal="justify" vertical="center" wrapText="1"/>
    </xf>
    <xf numFmtId="0" fontId="0" fillId="0" borderId="0" xfId="0" applyAlignment="1">
      <alignment vertical="top" wrapText="1"/>
    </xf>
    <xf numFmtId="0" fontId="65" fillId="0" borderId="140" xfId="0" applyFont="1" applyBorder="1" applyAlignment="1">
      <alignment horizontal="center" vertical="center" wrapText="1"/>
    </xf>
    <xf numFmtId="0" fontId="67" fillId="0" borderId="140" xfId="0" applyFont="1" applyBorder="1" applyAlignment="1">
      <alignment horizontal="center" vertical="center" wrapText="1"/>
    </xf>
    <xf numFmtId="0" fontId="0" fillId="0" borderId="140" xfId="0" applyBorder="1" applyAlignment="1">
      <alignment vertical="top" wrapText="1"/>
    </xf>
    <xf numFmtId="0" fontId="0" fillId="0" borderId="139" xfId="0" applyBorder="1" applyAlignment="1">
      <alignment vertical="top" wrapText="1"/>
    </xf>
    <xf numFmtId="0" fontId="68" fillId="0" borderId="140" xfId="0" applyFont="1" applyBorder="1" applyAlignment="1">
      <alignment horizontal="center" vertical="center" wrapText="1"/>
    </xf>
    <xf numFmtId="0" fontId="68" fillId="0" borderId="140" xfId="0" applyFont="1" applyBorder="1" applyAlignment="1">
      <alignment vertical="center" wrapText="1"/>
    </xf>
    <xf numFmtId="0" fontId="66" fillId="0" borderId="0" xfId="0" applyFont="1" applyAlignment="1">
      <alignment horizontal="center" vertical="center" wrapText="1"/>
    </xf>
    <xf numFmtId="0" fontId="66" fillId="0" borderId="140" xfId="0" applyFont="1" applyBorder="1" applyAlignment="1">
      <alignment horizontal="center" vertical="center" wrapText="1"/>
    </xf>
    <xf numFmtId="0" fontId="66" fillId="0" borderId="142" xfId="0" applyFont="1" applyBorder="1" applyAlignment="1">
      <alignment horizontal="center" vertical="center" wrapText="1"/>
    </xf>
    <xf numFmtId="0" fontId="66" fillId="0" borderId="141" xfId="0" applyFont="1" applyBorder="1" applyAlignment="1">
      <alignment horizontal="center" vertical="center" wrapText="1"/>
    </xf>
    <xf numFmtId="0" fontId="66" fillId="0" borderId="144" xfId="0" applyFont="1" applyBorder="1" applyAlignment="1">
      <alignment horizontal="center" vertical="center" wrapText="1"/>
    </xf>
    <xf numFmtId="0" fontId="0" fillId="0" borderId="143" xfId="0" applyBorder="1" applyAlignment="1">
      <alignment vertical="top" wrapText="1"/>
    </xf>
    <xf numFmtId="0" fontId="67" fillId="0" borderId="139" xfId="0" applyFont="1" applyBorder="1" applyAlignment="1">
      <alignment horizontal="center" vertical="center" wrapText="1"/>
    </xf>
    <xf numFmtId="0" fontId="67" fillId="0" borderId="142" xfId="0" applyFont="1" applyBorder="1" applyAlignment="1">
      <alignment horizontal="center" vertical="center" wrapText="1"/>
    </xf>
    <xf numFmtId="0" fontId="67" fillId="0" borderId="141" xfId="0" applyFont="1" applyBorder="1" applyAlignment="1">
      <alignment horizontal="center" vertical="center" wrapText="1"/>
    </xf>
    <xf numFmtId="0" fontId="67" fillId="0" borderId="144" xfId="0" applyFont="1" applyBorder="1" applyAlignment="1">
      <alignment horizontal="center" vertical="center" wrapText="1"/>
    </xf>
    <xf numFmtId="0" fontId="66" fillId="0" borderId="139" xfId="0" applyFont="1" applyBorder="1" applyAlignment="1">
      <alignment horizontal="center" vertical="center" wrapText="1"/>
    </xf>
    <xf numFmtId="0" fontId="68" fillId="0" borderId="142" xfId="0" applyFont="1" applyBorder="1" applyAlignment="1">
      <alignment horizontal="center" vertical="center" wrapText="1"/>
    </xf>
    <xf numFmtId="0" fontId="68" fillId="0" borderId="144" xfId="0" applyFont="1" applyBorder="1" applyAlignment="1">
      <alignment horizontal="center" vertical="center" wrapText="1"/>
    </xf>
    <xf numFmtId="0" fontId="0" fillId="0" borderId="141" xfId="0" applyBorder="1" applyAlignment="1">
      <alignment vertical="top" wrapText="1"/>
    </xf>
    <xf numFmtId="0" fontId="65" fillId="0" borderId="146" xfId="0" applyFont="1" applyBorder="1" applyAlignment="1">
      <alignment horizontal="center" vertical="center" wrapText="1"/>
    </xf>
    <xf numFmtId="0" fontId="67" fillId="0" borderId="146" xfId="0" applyFont="1" applyBorder="1" applyAlignment="1">
      <alignment horizontal="center" vertical="center" wrapText="1"/>
    </xf>
    <xf numFmtId="0" fontId="65" fillId="0" borderId="145" xfId="0" applyFont="1" applyBorder="1" applyAlignment="1">
      <alignment horizontal="center" vertical="center" wrapText="1"/>
    </xf>
    <xf numFmtId="0" fontId="0" fillId="0" borderId="147" xfId="0" applyBorder="1" applyAlignment="1">
      <alignment vertical="top" wrapText="1"/>
    </xf>
    <xf numFmtId="0" fontId="0" fillId="0" borderId="144" xfId="0" applyBorder="1" applyAlignment="1">
      <alignment vertical="top" wrapText="1"/>
    </xf>
    <xf numFmtId="0" fontId="0" fillId="0" borderId="145" xfId="0" applyBorder="1" applyAlignment="1">
      <alignment vertical="top" wrapText="1"/>
    </xf>
    <xf numFmtId="0" fontId="65" fillId="0" borderId="139" xfId="0" applyFont="1" applyBorder="1" applyAlignment="1">
      <alignment horizontal="center" vertical="center" wrapText="1"/>
    </xf>
    <xf numFmtId="0" fontId="66" fillId="0" borderId="139" xfId="0" applyFont="1" applyBorder="1" applyAlignment="1">
      <alignment horizontal="justify" vertical="center" wrapText="1"/>
    </xf>
    <xf numFmtId="0" fontId="68" fillId="0" borderId="141" xfId="0" applyFont="1" applyBorder="1" applyAlignment="1">
      <alignment horizontal="center" vertical="center" wrapText="1"/>
    </xf>
    <xf numFmtId="0" fontId="66" fillId="0" borderId="143" xfId="0" applyFont="1" applyBorder="1" applyAlignment="1">
      <alignment horizontal="center" vertical="center" wrapText="1"/>
    </xf>
    <xf numFmtId="0" fontId="67" fillId="0" borderId="139" xfId="0" applyFont="1" applyBorder="1" applyAlignment="1">
      <alignment horizontal="justify" vertical="center" wrapText="1"/>
    </xf>
    <xf numFmtId="0" fontId="66" fillId="0" borderId="140" xfId="0" applyFont="1" applyBorder="1" applyAlignment="1">
      <alignment horizontal="justify" vertical="center" wrapText="1"/>
    </xf>
    <xf numFmtId="0" fontId="0" fillId="0" borderId="142" xfId="0" applyBorder="1" applyAlignment="1">
      <alignment vertical="top" wrapText="1"/>
    </xf>
    <xf numFmtId="0" fontId="0" fillId="0" borderId="146" xfId="0" applyBorder="1" applyAlignment="1">
      <alignment vertical="top" wrapText="1"/>
    </xf>
    <xf numFmtId="0" fontId="67" fillId="0" borderId="145" xfId="0" applyFont="1" applyBorder="1" applyAlignment="1">
      <alignment horizontal="center" vertical="center" wrapText="1"/>
    </xf>
    <xf numFmtId="0" fontId="66" fillId="0" borderId="147" xfId="0" applyFont="1" applyBorder="1" applyAlignment="1">
      <alignment horizontal="center" vertical="center" wrapText="1"/>
    </xf>
    <xf numFmtId="0" fontId="67" fillId="0" borderId="143" xfId="0" applyFont="1" applyBorder="1" applyAlignment="1">
      <alignment horizontal="center" vertical="center" wrapText="1"/>
    </xf>
    <xf numFmtId="0" fontId="66" fillId="24" borderId="140" xfId="0" applyFont="1" applyFill="1" applyBorder="1" applyAlignment="1">
      <alignment horizontal="center" vertical="center" wrapText="1"/>
    </xf>
    <xf numFmtId="0" fontId="66" fillId="24" borderId="139" xfId="0" applyFont="1" applyFill="1" applyBorder="1" applyAlignment="1">
      <alignment horizontal="center" vertical="center" wrapText="1"/>
    </xf>
    <xf numFmtId="0" fontId="66" fillId="24" borderId="142" xfId="0" applyFont="1" applyFill="1" applyBorder="1" applyAlignment="1">
      <alignment horizontal="center" vertical="center" wrapText="1"/>
    </xf>
    <xf numFmtId="0" fontId="66" fillId="24" borderId="141" xfId="0" applyFont="1" applyFill="1" applyBorder="1" applyAlignment="1">
      <alignment horizontal="center" vertical="center" wrapText="1"/>
    </xf>
    <xf numFmtId="0" fontId="66" fillId="23" borderId="140" xfId="0" applyFont="1" applyFill="1" applyBorder="1" applyAlignment="1">
      <alignment horizontal="center" vertical="center" wrapText="1"/>
    </xf>
    <xf numFmtId="0" fontId="20" fillId="0" borderId="0" xfId="31" applyFont="1" applyFill="1" applyBorder="1" applyAlignment="1">
      <alignment horizontal="center" vertical="center"/>
    </xf>
    <xf numFmtId="0" fontId="21" fillId="0" borderId="0" xfId="28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8" borderId="153" xfId="0" applyFill="1" applyBorder="1"/>
    <xf numFmtId="0" fontId="7" fillId="8" borderId="0" xfId="0" applyFont="1" applyFill="1"/>
    <xf numFmtId="0" fontId="0" fillId="0" borderId="0" xfId="0" applyFill="1" applyBorder="1" applyAlignment="1">
      <alignment horizontal="center"/>
    </xf>
    <xf numFmtId="0" fontId="0" fillId="0" borderId="153" xfId="0" applyFill="1" applyBorder="1"/>
    <xf numFmtId="0" fontId="0" fillId="0" borderId="153" xfId="0" applyFill="1" applyBorder="1" applyAlignment="1">
      <alignment horizontal="center"/>
    </xf>
    <xf numFmtId="0" fontId="0" fillId="18" borderId="153" xfId="0" applyFill="1" applyBorder="1"/>
    <xf numFmtId="0" fontId="49" fillId="18" borderId="0" xfId="0" applyFont="1" applyFill="1"/>
    <xf numFmtId="0" fontId="56" fillId="17" borderId="113" xfId="0" applyFont="1" applyFill="1" applyBorder="1" applyAlignment="1">
      <alignment horizontal="center" vertical="center" wrapText="1"/>
    </xf>
    <xf numFmtId="16" fontId="56" fillId="17" borderId="113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7" fillId="3" borderId="25" xfId="0" applyFont="1" applyFill="1" applyBorder="1"/>
    <xf numFmtId="0" fontId="0" fillId="3" borderId="157" xfId="0" applyFill="1" applyBorder="1"/>
    <xf numFmtId="0" fontId="0" fillId="3" borderId="23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0" borderId="106" xfId="0" applyBorder="1"/>
    <xf numFmtId="0" fontId="0" fillId="0" borderId="161" xfId="0" applyBorder="1"/>
    <xf numFmtId="0" fontId="0" fillId="0" borderId="30" xfId="0" applyBorder="1" applyAlignment="1">
      <alignment horizontal="center"/>
    </xf>
    <xf numFmtId="0" fontId="0" fillId="0" borderId="127" xfId="0" applyBorder="1" applyAlignment="1">
      <alignment horizontal="center"/>
    </xf>
    <xf numFmtId="0" fontId="0" fillId="8" borderId="153" xfId="0" applyFill="1" applyBorder="1" applyAlignment="1">
      <alignment horizontal="center"/>
    </xf>
    <xf numFmtId="0" fontId="7" fillId="8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0" fillId="18" borderId="153" xfId="0" applyFill="1" applyBorder="1" applyAlignment="1">
      <alignment horizontal="center"/>
    </xf>
    <xf numFmtId="0" fontId="0" fillId="18" borderId="0" xfId="0" applyFill="1" applyAlignment="1">
      <alignment horizontal="center"/>
    </xf>
    <xf numFmtId="0" fontId="0" fillId="3" borderId="26" xfId="0" applyFill="1" applyBorder="1" applyAlignment="1">
      <alignment horizontal="center"/>
    </xf>
    <xf numFmtId="0" fontId="0" fillId="0" borderId="105" xfId="0" applyBorder="1" applyAlignment="1">
      <alignment horizontal="center"/>
    </xf>
    <xf numFmtId="0" fontId="0" fillId="0" borderId="162" xfId="0" applyBorder="1" applyAlignment="1">
      <alignment horizontal="center"/>
    </xf>
    <xf numFmtId="0" fontId="0" fillId="0" borderId="31" xfId="0" applyBorder="1" applyAlignment="1">
      <alignment horizontal="center" wrapText="1"/>
    </xf>
    <xf numFmtId="0" fontId="0" fillId="0" borderId="65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0" borderId="0" xfId="0" applyFont="1" applyAlignment="1">
      <alignment horizontal="center"/>
    </xf>
    <xf numFmtId="0" fontId="0" fillId="3" borderId="27" xfId="0" applyFill="1" applyBorder="1" applyAlignment="1">
      <alignment horizontal="center"/>
    </xf>
    <xf numFmtId="0" fontId="0" fillId="0" borderId="107" xfId="0" applyBorder="1" applyAlignment="1">
      <alignment horizontal="center"/>
    </xf>
    <xf numFmtId="0" fontId="0" fillId="0" borderId="163" xfId="0" applyBorder="1" applyAlignment="1">
      <alignment horizontal="center"/>
    </xf>
    <xf numFmtId="0" fontId="7" fillId="3" borderId="22" xfId="0" applyFont="1" applyFill="1" applyBorder="1"/>
    <xf numFmtId="0" fontId="0" fillId="3" borderId="28" xfId="0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21" fillId="27" borderId="0" xfId="31" applyFont="1" applyFill="1" applyBorder="1" applyAlignment="1">
      <alignment horizontal="left" vertical="center"/>
    </xf>
    <xf numFmtId="0" fontId="22" fillId="27" borderId="0" xfId="31" applyFont="1" applyFill="1" applyAlignment="1">
      <alignment vertical="center"/>
    </xf>
    <xf numFmtId="0" fontId="21" fillId="27" borderId="0" xfId="31" applyFont="1" applyFill="1" applyAlignment="1">
      <alignment vertical="center"/>
    </xf>
    <xf numFmtId="4" fontId="21" fillId="27" borderId="0" xfId="28" applyNumberFormat="1" applyFont="1" applyFill="1" applyBorder="1" applyAlignment="1">
      <alignment horizontal="right" vertical="center"/>
    </xf>
    <xf numFmtId="0" fontId="0" fillId="0" borderId="167" xfId="0" applyBorder="1"/>
    <xf numFmtId="0" fontId="22" fillId="0" borderId="160" xfId="28" applyFont="1" applyFill="1" applyBorder="1" applyAlignment="1">
      <alignment vertical="center"/>
    </xf>
    <xf numFmtId="0" fontId="21" fillId="29" borderId="166" xfId="28" applyFont="1" applyFill="1" applyBorder="1" applyAlignment="1">
      <alignment horizontal="center" vertical="center"/>
    </xf>
    <xf numFmtId="0" fontId="21" fillId="29" borderId="166" xfId="28" applyFont="1" applyFill="1" applyBorder="1" applyAlignment="1">
      <alignment horizontal="center" vertical="center" wrapText="1"/>
    </xf>
    <xf numFmtId="0" fontId="22" fillId="0" borderId="33" xfId="31" applyFont="1" applyFill="1" applyBorder="1" applyAlignment="1">
      <alignment horizontal="left" vertical="center"/>
    </xf>
    <xf numFmtId="0" fontId="0" fillId="0" borderId="0" xfId="0" applyNumberFormat="1"/>
    <xf numFmtId="0" fontId="22" fillId="28" borderId="0" xfId="28" applyNumberFormat="1" applyFont="1" applyFill="1" applyAlignment="1">
      <alignment vertical="center"/>
    </xf>
    <xf numFmtId="0" fontId="22" fillId="28" borderId="0" xfId="28" applyFont="1" applyFill="1" applyAlignment="1">
      <alignment horizontal="center" vertical="center"/>
    </xf>
    <xf numFmtId="0" fontId="21" fillId="28" borderId="0" xfId="28" applyFont="1" applyFill="1" applyAlignment="1">
      <alignment horizontal="center" vertical="center"/>
    </xf>
    <xf numFmtId="0" fontId="22" fillId="28" borderId="0" xfId="28" applyFont="1" applyFill="1" applyAlignment="1">
      <alignment vertical="center"/>
    </xf>
    <xf numFmtId="0" fontId="22" fillId="28" borderId="33" xfId="28" applyFont="1" applyFill="1" applyBorder="1" applyAlignment="1">
      <alignment horizontal="center" vertical="center"/>
    </xf>
    <xf numFmtId="0" fontId="22" fillId="28" borderId="0" xfId="28" applyFont="1" applyFill="1" applyBorder="1" applyAlignment="1">
      <alignment vertical="center"/>
    </xf>
    <xf numFmtId="175" fontId="21" fillId="28" borderId="0" xfId="169" applyFont="1" applyFill="1" applyBorder="1" applyAlignment="1">
      <alignment vertical="center"/>
    </xf>
    <xf numFmtId="0" fontId="22" fillId="28" borderId="0" xfId="28" applyFont="1" applyFill="1" applyAlignment="1">
      <alignment horizontal="left" vertical="center"/>
    </xf>
    <xf numFmtId="0" fontId="22" fillId="28" borderId="173" xfId="28" applyNumberFormat="1" applyFont="1" applyFill="1" applyBorder="1" applyAlignment="1">
      <alignment horizontal="center"/>
    </xf>
    <xf numFmtId="0" fontId="21" fillId="28" borderId="131" xfId="170" applyFont="1" applyFill="1" applyBorder="1" applyAlignment="1">
      <alignment horizontal="center" vertical="center" wrapText="1"/>
    </xf>
    <xf numFmtId="0" fontId="21" fillId="28" borderId="131" xfId="170" applyFont="1" applyFill="1" applyBorder="1" applyAlignment="1">
      <alignment horizontal="right" vertical="center" wrapText="1"/>
    </xf>
    <xf numFmtId="0" fontId="22" fillId="28" borderId="129" xfId="170" applyFont="1" applyFill="1" applyBorder="1" applyAlignment="1">
      <alignment horizontal="center" vertical="center"/>
    </xf>
    <xf numFmtId="2" fontId="22" fillId="28" borderId="129" xfId="170" applyNumberFormat="1" applyFont="1" applyFill="1" applyBorder="1" applyAlignment="1">
      <alignment horizontal="center" vertical="center"/>
    </xf>
    <xf numFmtId="2" fontId="22" fillId="28" borderId="129" xfId="170" applyNumberFormat="1" applyFont="1" applyFill="1" applyBorder="1" applyAlignment="1">
      <alignment horizontal="right" vertical="center"/>
    </xf>
    <xf numFmtId="2" fontId="22" fillId="28" borderId="129" xfId="69" applyNumberFormat="1" applyFont="1" applyFill="1" applyBorder="1" applyAlignment="1">
      <alignment horizontal="right" vertical="center"/>
    </xf>
    <xf numFmtId="2" fontId="22" fillId="28" borderId="129" xfId="69" applyNumberFormat="1" applyFont="1" applyFill="1" applyBorder="1" applyAlignment="1">
      <alignment vertical="center"/>
    </xf>
    <xf numFmtId="43" fontId="22" fillId="28" borderId="129" xfId="170" applyNumberFormat="1" applyFont="1" applyFill="1" applyBorder="1" applyAlignment="1">
      <alignment horizontal="right" vertical="center"/>
    </xf>
    <xf numFmtId="43" fontId="22" fillId="28" borderId="129" xfId="69" applyNumberFormat="1" applyFont="1" applyFill="1" applyBorder="1" applyAlignment="1">
      <alignment vertical="center"/>
    </xf>
    <xf numFmtId="164" fontId="22" fillId="28" borderId="129" xfId="28" applyNumberFormat="1" applyFont="1" applyFill="1" applyBorder="1" applyAlignment="1">
      <alignment horizontal="right" vertical="center"/>
    </xf>
    <xf numFmtId="4" fontId="21" fillId="28" borderId="169" xfId="28" applyNumberFormat="1" applyFont="1" applyFill="1" applyBorder="1" applyAlignment="1">
      <alignment horizontal="right" vertical="center"/>
    </xf>
    <xf numFmtId="175" fontId="22" fillId="28" borderId="0" xfId="169" applyFont="1" applyFill="1" applyAlignment="1">
      <alignment vertical="center"/>
    </xf>
    <xf numFmtId="175" fontId="21" fillId="28" borderId="0" xfId="169" applyFont="1" applyFill="1" applyAlignment="1">
      <alignment horizontal="left" vertical="center"/>
    </xf>
    <xf numFmtId="175" fontId="22" fillId="28" borderId="0" xfId="169" applyFont="1" applyFill="1" applyBorder="1" applyAlignment="1">
      <alignment vertical="center"/>
    </xf>
    <xf numFmtId="175" fontId="21" fillId="28" borderId="0" xfId="169" applyFont="1" applyFill="1" applyAlignment="1">
      <alignment vertical="center"/>
    </xf>
    <xf numFmtId="2" fontId="21" fillId="28" borderId="0" xfId="169" applyNumberFormat="1" applyFont="1" applyFill="1" applyBorder="1" applyAlignment="1">
      <alignment horizontal="left" vertical="center"/>
    </xf>
    <xf numFmtId="2" fontId="22" fillId="28" borderId="33" xfId="169" applyNumberFormat="1" applyFont="1" applyFill="1" applyBorder="1" applyAlignment="1">
      <alignment horizontal="right" vertical="center"/>
    </xf>
    <xf numFmtId="0" fontId="21" fillId="28" borderId="33" xfId="28" applyFont="1" applyFill="1" applyBorder="1" applyAlignment="1">
      <alignment horizontal="center" vertical="center"/>
    </xf>
    <xf numFmtId="2" fontId="21" fillId="0" borderId="0" xfId="169" applyNumberFormat="1" applyFont="1" applyFill="1" applyBorder="1" applyAlignment="1">
      <alignment horizontal="left" vertical="center"/>
    </xf>
    <xf numFmtId="2" fontId="22" fillId="0" borderId="33" xfId="169" applyNumberFormat="1" applyFont="1" applyFill="1" applyBorder="1" applyAlignment="1">
      <alignment horizontal="right" vertical="center"/>
    </xf>
    <xf numFmtId="0" fontId="21" fillId="0" borderId="168" xfId="28" applyFont="1" applyFill="1" applyBorder="1" applyAlignment="1">
      <alignment horizontal="center" vertical="center" wrapText="1"/>
    </xf>
    <xf numFmtId="164" fontId="22" fillId="0" borderId="169" xfId="28" applyNumberFormat="1" applyFont="1" applyFill="1" applyBorder="1" applyAlignment="1">
      <alignment horizontal="right" vertical="center"/>
    </xf>
    <xf numFmtId="164" fontId="22" fillId="0" borderId="131" xfId="28" applyNumberFormat="1" applyFont="1" applyFill="1" applyBorder="1" applyAlignment="1">
      <alignment horizontal="right" vertical="center"/>
    </xf>
    <xf numFmtId="0" fontId="0" fillId="0" borderId="191" xfId="0" applyBorder="1"/>
    <xf numFmtId="0" fontId="0" fillId="0" borderId="190" xfId="0" applyBorder="1" applyAlignment="1">
      <alignment horizontal="center"/>
    </xf>
    <xf numFmtId="0" fontId="0" fillId="0" borderId="189" xfId="0" applyBorder="1" applyAlignment="1">
      <alignment horizontal="center"/>
    </xf>
    <xf numFmtId="0" fontId="0" fillId="0" borderId="190" xfId="0" applyFill="1" applyBorder="1" applyAlignment="1">
      <alignment horizontal="center"/>
    </xf>
    <xf numFmtId="0" fontId="0" fillId="0" borderId="0" xfId="0"/>
    <xf numFmtId="0" fontId="0" fillId="0" borderId="0" xfId="0" applyFill="1"/>
    <xf numFmtId="43" fontId="22" fillId="0" borderId="129" xfId="26" applyFont="1" applyFill="1" applyBorder="1" applyAlignment="1">
      <alignment vertical="center"/>
    </xf>
    <xf numFmtId="0" fontId="0" fillId="10" borderId="0" xfId="0" applyFill="1" applyAlignment="1">
      <alignment horizontal="left"/>
    </xf>
    <xf numFmtId="0" fontId="0" fillId="10" borderId="0" xfId="0" applyFill="1" applyAlignment="1">
      <alignment horizontal="center"/>
    </xf>
    <xf numFmtId="0" fontId="0" fillId="8" borderId="16" xfId="0" applyFill="1" applyBorder="1" applyAlignment="1">
      <alignment horizontal="center"/>
    </xf>
    <xf numFmtId="0" fontId="0" fillId="0" borderId="188" xfId="0" applyFill="1" applyBorder="1"/>
    <xf numFmtId="0" fontId="0" fillId="0" borderId="187" xfId="0" applyFill="1" applyBorder="1" applyAlignment="1">
      <alignment horizontal="center"/>
    </xf>
    <xf numFmtId="0" fontId="0" fillId="0" borderId="189" xfId="0" applyFill="1" applyBorder="1" applyAlignment="1">
      <alignment horizontal="center"/>
    </xf>
    <xf numFmtId="0" fontId="0" fillId="0" borderId="164" xfId="0" applyFill="1" applyBorder="1"/>
    <xf numFmtId="0" fontId="0" fillId="0" borderId="170" xfId="0" applyFill="1" applyBorder="1" applyAlignment="1">
      <alignment horizontal="center"/>
    </xf>
    <xf numFmtId="0" fontId="0" fillId="0" borderId="165" xfId="0" applyFill="1" applyBorder="1" applyAlignment="1">
      <alignment horizontal="center"/>
    </xf>
    <xf numFmtId="0" fontId="0" fillId="0" borderId="177" xfId="0" applyFill="1" applyBorder="1" applyAlignment="1">
      <alignment horizontal="center"/>
    </xf>
    <xf numFmtId="0" fontId="0" fillId="0" borderId="183" xfId="0" applyFill="1" applyBorder="1" applyAlignment="1">
      <alignment horizontal="center"/>
    </xf>
    <xf numFmtId="0" fontId="0" fillId="0" borderId="185" xfId="0" applyFill="1" applyBorder="1"/>
    <xf numFmtId="0" fontId="0" fillId="0" borderId="184" xfId="0" applyFill="1" applyBorder="1" applyAlignment="1">
      <alignment horizontal="center"/>
    </xf>
    <xf numFmtId="0" fontId="0" fillId="0" borderId="186" xfId="0" applyFill="1" applyBorder="1" applyAlignment="1">
      <alignment horizontal="center"/>
    </xf>
    <xf numFmtId="0" fontId="0" fillId="0" borderId="191" xfId="0" applyFill="1" applyBorder="1"/>
    <xf numFmtId="0" fontId="0" fillId="0" borderId="192" xfId="0" applyFill="1" applyBorder="1"/>
    <xf numFmtId="175" fontId="81" fillId="0" borderId="0" xfId="169" applyFont="1" applyFill="1" applyAlignment="1">
      <alignment vertical="center"/>
    </xf>
    <xf numFmtId="0" fontId="0" fillId="0" borderId="207" xfId="0" applyFill="1" applyBorder="1" applyAlignment="1">
      <alignment horizontal="left"/>
    </xf>
    <xf numFmtId="0" fontId="0" fillId="0" borderId="207" xfId="0" applyFill="1" applyBorder="1" applyAlignment="1">
      <alignment horizontal="center"/>
    </xf>
    <xf numFmtId="0" fontId="0" fillId="0" borderId="0" xfId="0" applyNumberFormat="1" applyFill="1"/>
    <xf numFmtId="0" fontId="0" fillId="8" borderId="176" xfId="0" applyFill="1" applyBorder="1"/>
    <xf numFmtId="0" fontId="0" fillId="8" borderId="178" xfId="0" applyFill="1" applyBorder="1" applyAlignment="1">
      <alignment horizontal="center"/>
    </xf>
    <xf numFmtId="0" fontId="0" fillId="8" borderId="180" xfId="0" applyFill="1" applyBorder="1" applyAlignment="1">
      <alignment horizontal="center"/>
    </xf>
    <xf numFmtId="0" fontId="0" fillId="25" borderId="176" xfId="0" applyFill="1" applyBorder="1"/>
    <xf numFmtId="0" fontId="0" fillId="25" borderId="178" xfId="0" applyFill="1" applyBorder="1" applyAlignment="1">
      <alignment horizontal="center"/>
    </xf>
    <xf numFmtId="0" fontId="0" fillId="25" borderId="180" xfId="0" applyFill="1" applyBorder="1" applyAlignment="1">
      <alignment horizontal="center"/>
    </xf>
    <xf numFmtId="0" fontId="0" fillId="8" borderId="181" xfId="0" applyFill="1" applyBorder="1" applyAlignment="1">
      <alignment horizontal="center"/>
    </xf>
    <xf numFmtId="0" fontId="0" fillId="8" borderId="182" xfId="0" applyFill="1" applyBorder="1" applyAlignment="1">
      <alignment horizontal="center"/>
    </xf>
    <xf numFmtId="0" fontId="0" fillId="8" borderId="184" xfId="0" applyFill="1" applyBorder="1" applyAlignment="1">
      <alignment horizontal="center"/>
    </xf>
    <xf numFmtId="0" fontId="83" fillId="0" borderId="0" xfId="0" applyFont="1" applyFill="1" applyAlignment="1">
      <alignment horizontal="center"/>
    </xf>
    <xf numFmtId="0" fontId="83" fillId="0" borderId="0" xfId="0" applyFont="1" applyFill="1" applyAlignment="1">
      <alignment horizontal="left"/>
    </xf>
    <xf numFmtId="0" fontId="0" fillId="25" borderId="207" xfId="0" applyFill="1" applyBorder="1" applyAlignment="1">
      <alignment horizontal="left"/>
    </xf>
    <xf numFmtId="0" fontId="0" fillId="25" borderId="207" xfId="0" applyFill="1" applyBorder="1" applyAlignment="1">
      <alignment horizontal="center"/>
    </xf>
    <xf numFmtId="0" fontId="21" fillId="0" borderId="0" xfId="31" applyFont="1" applyFill="1" applyAlignment="1">
      <alignment vertical="center"/>
    </xf>
    <xf numFmtId="0" fontId="21" fillId="0" borderId="0" xfId="31" applyFont="1" applyFill="1" applyBorder="1" applyAlignment="1">
      <alignment horizontal="left" vertical="center"/>
    </xf>
    <xf numFmtId="0" fontId="22" fillId="0" borderId="33" xfId="31" applyFont="1" applyFill="1" applyBorder="1" applyAlignment="1">
      <alignment horizontal="right" vertical="center"/>
    </xf>
    <xf numFmtId="0" fontId="21" fillId="0" borderId="129" xfId="28" applyFont="1" applyFill="1" applyBorder="1" applyAlignment="1">
      <alignment horizontal="center" vertical="center"/>
    </xf>
    <xf numFmtId="2" fontId="21" fillId="0" borderId="129" xfId="28" applyNumberFormat="1" applyFont="1" applyFill="1" applyBorder="1" applyAlignment="1">
      <alignment horizontal="right" vertical="center"/>
    </xf>
    <xf numFmtId="9" fontId="21" fillId="0" borderId="129" xfId="30" applyFont="1" applyFill="1" applyBorder="1" applyAlignment="1">
      <alignment horizontal="center" vertical="center"/>
    </xf>
    <xf numFmtId="4" fontId="21" fillId="0" borderId="0" xfId="28" applyNumberFormat="1" applyFont="1" applyFill="1" applyBorder="1" applyAlignment="1">
      <alignment horizontal="right" vertical="center"/>
    </xf>
    <xf numFmtId="0" fontId="21" fillId="0" borderId="168" xfId="28" applyFont="1" applyFill="1" applyBorder="1" applyAlignment="1">
      <alignment horizontal="center" vertical="center"/>
    </xf>
    <xf numFmtId="0" fontId="22" fillId="0" borderId="129" xfId="170" applyFont="1" applyFill="1" applyBorder="1" applyAlignment="1">
      <alignment horizontal="center" vertical="center"/>
    </xf>
    <xf numFmtId="0" fontId="22" fillId="0" borderId="0" xfId="28" applyFont="1" applyFill="1" applyAlignment="1">
      <alignment horizontal="center" vertical="center"/>
    </xf>
    <xf numFmtId="4" fontId="21" fillId="0" borderId="169" xfId="28" applyNumberFormat="1" applyFont="1" applyFill="1" applyBorder="1" applyAlignment="1">
      <alignment horizontal="right" vertical="center"/>
    </xf>
    <xf numFmtId="0" fontId="22" fillId="0" borderId="173" xfId="28" applyNumberFormat="1" applyFont="1" applyFill="1" applyBorder="1" applyAlignment="1">
      <alignment horizontal="center"/>
    </xf>
    <xf numFmtId="175" fontId="22" fillId="0" borderId="0" xfId="169" applyFont="1" applyFill="1" applyAlignment="1">
      <alignment vertical="center"/>
    </xf>
    <xf numFmtId="175" fontId="21" fillId="0" borderId="0" xfId="169" applyFont="1" applyFill="1" applyAlignment="1">
      <alignment horizontal="left" vertical="center"/>
    </xf>
    <xf numFmtId="175" fontId="22" fillId="0" borderId="0" xfId="169" applyFont="1" applyFill="1" applyBorder="1" applyAlignment="1">
      <alignment vertical="center"/>
    </xf>
    <xf numFmtId="175" fontId="21" fillId="0" borderId="0" xfId="169" applyFont="1" applyFill="1" applyAlignment="1">
      <alignment vertical="center"/>
    </xf>
    <xf numFmtId="2" fontId="21" fillId="0" borderId="0" xfId="169" applyNumberFormat="1" applyFont="1" applyFill="1" applyBorder="1" applyAlignment="1">
      <alignment horizontal="center" vertical="center"/>
    </xf>
    <xf numFmtId="0" fontId="21" fillId="0" borderId="131" xfId="170" applyFont="1" applyFill="1" applyBorder="1" applyAlignment="1">
      <alignment horizontal="right" vertical="center" wrapText="1"/>
    </xf>
    <xf numFmtId="2" fontId="22" fillId="0" borderId="129" xfId="170" applyNumberFormat="1" applyFont="1" applyFill="1" applyBorder="1" applyAlignment="1">
      <alignment horizontal="center" vertical="center"/>
    </xf>
    <xf numFmtId="2" fontId="22" fillId="0" borderId="129" xfId="170" applyNumberFormat="1" applyFont="1" applyFill="1" applyBorder="1" applyAlignment="1">
      <alignment horizontal="right" vertical="center"/>
    </xf>
    <xf numFmtId="2" fontId="22" fillId="0" borderId="129" xfId="69" applyNumberFormat="1" applyFont="1" applyFill="1" applyBorder="1" applyAlignment="1">
      <alignment horizontal="right" vertical="center"/>
    </xf>
    <xf numFmtId="2" fontId="22" fillId="0" borderId="129" xfId="69" applyNumberFormat="1" applyFont="1" applyFill="1" applyBorder="1" applyAlignment="1">
      <alignment vertical="center"/>
    </xf>
    <xf numFmtId="43" fontId="22" fillId="0" borderId="129" xfId="170" applyNumberFormat="1" applyFont="1" applyFill="1" applyBorder="1" applyAlignment="1">
      <alignment horizontal="right" vertical="center"/>
    </xf>
    <xf numFmtId="43" fontId="22" fillId="0" borderId="129" xfId="69" applyNumberFormat="1" applyFont="1" applyFill="1" applyBorder="1" applyAlignment="1">
      <alignment vertical="center"/>
    </xf>
    <xf numFmtId="0" fontId="21" fillId="0" borderId="131" xfId="170" applyFont="1" applyFill="1" applyBorder="1" applyAlignment="1">
      <alignment horizontal="center" vertical="center" wrapText="1"/>
    </xf>
    <xf numFmtId="0" fontId="22" fillId="0" borderId="131" xfId="170" applyFont="1" applyFill="1" applyBorder="1" applyAlignment="1">
      <alignment horizontal="right" vertical="center" wrapText="1"/>
    </xf>
    <xf numFmtId="0" fontId="22" fillId="0" borderId="267" xfId="28" applyFont="1" applyFill="1" applyBorder="1" applyAlignment="1">
      <alignment horizontal="right" vertical="center" wrapText="1"/>
    </xf>
    <xf numFmtId="0" fontId="22" fillId="0" borderId="267" xfId="28" applyFont="1" applyFill="1" applyBorder="1" applyAlignment="1">
      <alignment vertical="center"/>
    </xf>
    <xf numFmtId="0" fontId="22" fillId="0" borderId="267" xfId="28" applyFont="1" applyFill="1" applyBorder="1" applyAlignment="1">
      <alignment horizontal="center" vertical="center"/>
    </xf>
    <xf numFmtId="0" fontId="22" fillId="0" borderId="267" xfId="28" applyFont="1" applyFill="1" applyBorder="1" applyAlignment="1">
      <alignment horizontal="right" vertical="center"/>
    </xf>
    <xf numFmtId="4" fontId="21" fillId="0" borderId="268" xfId="28" applyNumberFormat="1" applyFont="1" applyFill="1" applyBorder="1" applyAlignment="1">
      <alignment horizontal="right" vertical="center"/>
    </xf>
    <xf numFmtId="4" fontId="21" fillId="0" borderId="266" xfId="28" applyNumberFormat="1" applyFont="1" applyFill="1" applyBorder="1" applyAlignment="1" applyProtection="1">
      <alignment horizontal="center"/>
      <protection locked="0"/>
    </xf>
    <xf numFmtId="4" fontId="21" fillId="0" borderId="215" xfId="28" applyNumberFormat="1" applyFont="1" applyFill="1" applyBorder="1" applyAlignment="1" applyProtection="1">
      <alignment horizontal="center"/>
      <protection locked="0"/>
    </xf>
    <xf numFmtId="43" fontId="21" fillId="0" borderId="215" xfId="28" applyNumberFormat="1" applyFont="1" applyFill="1" applyBorder="1" applyAlignment="1" applyProtection="1">
      <alignment horizontal="center" wrapText="1"/>
      <protection locked="0"/>
    </xf>
    <xf numFmtId="164" fontId="21" fillId="0" borderId="215" xfId="28" applyNumberFormat="1" applyFont="1" applyFill="1" applyBorder="1" applyAlignment="1" applyProtection="1">
      <alignment horizontal="center"/>
      <protection locked="0"/>
    </xf>
    <xf numFmtId="43" fontId="21" fillId="0" borderId="215" xfId="28" applyNumberFormat="1" applyFont="1" applyFill="1" applyBorder="1" applyAlignment="1" applyProtection="1">
      <alignment horizontal="center"/>
      <protection locked="0"/>
    </xf>
    <xf numFmtId="0" fontId="21" fillId="0" borderId="215" xfId="28" applyFont="1" applyFill="1" applyBorder="1" applyAlignment="1" applyProtection="1">
      <alignment horizontal="center"/>
      <protection locked="0"/>
    </xf>
    <xf numFmtId="4" fontId="22" fillId="0" borderId="266" xfId="28" applyNumberFormat="1" applyFont="1" applyFill="1" applyBorder="1" applyAlignment="1" applyProtection="1">
      <alignment horizontal="right" vertical="center"/>
      <protection locked="0"/>
    </xf>
    <xf numFmtId="4" fontId="22" fillId="0" borderId="215" xfId="28" applyNumberFormat="1" applyFont="1" applyFill="1" applyBorder="1" applyAlignment="1" applyProtection="1">
      <alignment horizontal="right" vertical="center"/>
      <protection locked="0"/>
    </xf>
    <xf numFmtId="4" fontId="48" fillId="0" borderId="215" xfId="31" applyNumberFormat="1" applyFont="1" applyFill="1" applyBorder="1" applyAlignment="1">
      <alignment horizontal="center" vertical="center"/>
    </xf>
    <xf numFmtId="4" fontId="23" fillId="0" borderId="215" xfId="31" applyNumberFormat="1" applyFont="1" applyFill="1" applyBorder="1" applyAlignment="1">
      <alignment horizontal="center" vertical="center"/>
    </xf>
    <xf numFmtId="2" fontId="48" fillId="0" borderId="215" xfId="31" applyNumberFormat="1" applyFont="1" applyFill="1" applyBorder="1" applyAlignment="1">
      <alignment horizontal="center" vertical="center"/>
    </xf>
    <xf numFmtId="2" fontId="23" fillId="0" borderId="215" xfId="31" applyNumberFormat="1" applyFont="1" applyFill="1" applyBorder="1" applyAlignment="1">
      <alignment horizontal="center" vertical="center"/>
    </xf>
    <xf numFmtId="0" fontId="21" fillId="8" borderId="131" xfId="170" applyFont="1" applyFill="1" applyBorder="1" applyAlignment="1">
      <alignment horizontal="center" vertical="center" wrapText="1"/>
    </xf>
    <xf numFmtId="4" fontId="21" fillId="8" borderId="169" xfId="28" applyNumberFormat="1" applyFont="1" applyFill="1" applyBorder="1" applyAlignment="1">
      <alignment horizontal="right" vertical="center"/>
    </xf>
    <xf numFmtId="175" fontId="22" fillId="8" borderId="0" xfId="169" applyFont="1" applyFill="1" applyAlignment="1">
      <alignment vertical="center"/>
    </xf>
    <xf numFmtId="175" fontId="21" fillId="8" borderId="0" xfId="169" applyFont="1" applyFill="1" applyAlignment="1">
      <alignment horizontal="left" vertical="center"/>
    </xf>
    <xf numFmtId="175" fontId="22" fillId="8" borderId="0" xfId="169" applyFont="1" applyFill="1" applyBorder="1" applyAlignment="1">
      <alignment vertical="center"/>
    </xf>
    <xf numFmtId="175" fontId="21" fillId="8" borderId="0" xfId="169" applyFont="1" applyFill="1" applyAlignment="1">
      <alignment vertical="center"/>
    </xf>
    <xf numFmtId="0" fontId="22" fillId="8" borderId="131" xfId="170" applyFont="1" applyFill="1" applyBorder="1" applyAlignment="1">
      <alignment horizontal="right" vertical="center" wrapText="1"/>
    </xf>
    <xf numFmtId="2" fontId="21" fillId="8" borderId="0" xfId="169" applyNumberFormat="1" applyFont="1" applyFill="1" applyBorder="1" applyAlignment="1">
      <alignment horizontal="center" vertical="center"/>
    </xf>
    <xf numFmtId="0" fontId="21" fillId="8" borderId="129" xfId="28" applyFont="1" applyFill="1" applyBorder="1" applyAlignment="1">
      <alignment horizontal="center" vertical="center"/>
    </xf>
    <xf numFmtId="9" fontId="21" fillId="8" borderId="129" xfId="30" applyFont="1" applyFill="1" applyBorder="1" applyAlignment="1">
      <alignment horizontal="center" vertical="center"/>
    </xf>
    <xf numFmtId="2" fontId="21" fillId="8" borderId="129" xfId="28" applyNumberFormat="1" applyFont="1" applyFill="1" applyBorder="1" applyAlignment="1">
      <alignment horizontal="right" vertical="center"/>
    </xf>
    <xf numFmtId="164" fontId="21" fillId="8" borderId="129" xfId="28" applyNumberFormat="1" applyFont="1" applyFill="1" applyBorder="1" applyAlignment="1">
      <alignment horizontal="right" vertical="center"/>
    </xf>
    <xf numFmtId="4" fontId="21" fillId="8" borderId="0" xfId="28" applyNumberFormat="1" applyFont="1" applyFill="1" applyBorder="1" applyAlignment="1">
      <alignment horizontal="right" vertical="center"/>
    </xf>
    <xf numFmtId="0" fontId="21" fillId="8" borderId="0" xfId="31" applyFont="1" applyFill="1" applyBorder="1" applyAlignment="1">
      <alignment horizontal="left" vertical="center"/>
    </xf>
    <xf numFmtId="0" fontId="22" fillId="8" borderId="33" xfId="31" applyFont="1" applyFill="1" applyBorder="1" applyAlignment="1">
      <alignment horizontal="right" vertical="center"/>
    </xf>
    <xf numFmtId="0" fontId="21" fillId="8" borderId="0" xfId="31" applyFont="1" applyFill="1" applyAlignment="1">
      <alignment vertical="center"/>
    </xf>
    <xf numFmtId="164" fontId="22" fillId="8" borderId="129" xfId="28" applyNumberFormat="1" applyFont="1" applyFill="1" applyBorder="1" applyAlignment="1">
      <alignment horizontal="right" vertical="center"/>
    </xf>
    <xf numFmtId="2" fontId="22" fillId="8" borderId="33" xfId="169" applyNumberFormat="1" applyFont="1" applyFill="1" applyBorder="1" applyAlignment="1">
      <alignment horizontal="center" vertical="center"/>
    </xf>
    <xf numFmtId="2" fontId="21" fillId="8" borderId="0" xfId="169" applyNumberFormat="1" applyFont="1" applyFill="1" applyBorder="1" applyAlignment="1">
      <alignment horizontal="left" vertical="center"/>
    </xf>
    <xf numFmtId="2" fontId="22" fillId="8" borderId="33" xfId="169" applyNumberFormat="1" applyFont="1" applyFill="1" applyBorder="1" applyAlignment="1">
      <alignment horizontal="right" vertical="center"/>
    </xf>
    <xf numFmtId="2" fontId="22" fillId="8" borderId="0" xfId="169" applyNumberFormat="1" applyFont="1" applyFill="1" applyBorder="1" applyAlignment="1">
      <alignment horizontal="center" vertical="center"/>
    </xf>
    <xf numFmtId="0" fontId="21" fillId="8" borderId="131" xfId="170" applyFont="1" applyFill="1" applyBorder="1" applyAlignment="1">
      <alignment horizontal="right" vertical="center" wrapText="1"/>
    </xf>
    <xf numFmtId="0" fontId="96" fillId="8" borderId="131" xfId="170" applyFont="1" applyFill="1" applyBorder="1" applyAlignment="1">
      <alignment horizontal="right" vertical="center" wrapText="1"/>
    </xf>
    <xf numFmtId="164" fontId="96" fillId="8" borderId="129" xfId="28" applyNumberFormat="1" applyFont="1" applyFill="1" applyBorder="1" applyAlignment="1">
      <alignment horizontal="right" vertical="center"/>
    </xf>
    <xf numFmtId="4" fontId="97" fillId="8" borderId="169" xfId="28" applyNumberFormat="1" applyFont="1" applyFill="1" applyBorder="1" applyAlignment="1">
      <alignment horizontal="right" vertical="center"/>
    </xf>
    <xf numFmtId="2" fontId="97" fillId="8" borderId="0" xfId="169" applyNumberFormat="1" applyFont="1" applyFill="1" applyBorder="1" applyAlignment="1">
      <alignment horizontal="center" vertical="center"/>
    </xf>
    <xf numFmtId="175" fontId="96" fillId="8" borderId="0" xfId="169" applyFont="1" applyFill="1" applyAlignment="1">
      <alignment vertical="center"/>
    </xf>
    <xf numFmtId="175" fontId="97" fillId="8" borderId="0" xfId="169" applyFont="1" applyFill="1" applyAlignment="1">
      <alignment horizontal="left" vertical="center"/>
    </xf>
    <xf numFmtId="175" fontId="96" fillId="8" borderId="0" xfId="169" applyFont="1" applyFill="1" applyBorder="1" applyAlignment="1">
      <alignment vertical="center"/>
    </xf>
    <xf numFmtId="175" fontId="97" fillId="8" borderId="0" xfId="169" applyFont="1" applyFill="1" applyAlignment="1">
      <alignment vertical="center"/>
    </xf>
    <xf numFmtId="0" fontId="21" fillId="27" borderId="0" xfId="28" applyFont="1" applyFill="1" applyAlignment="1">
      <alignment horizontal="center" vertical="center"/>
    </xf>
    <xf numFmtId="0" fontId="21" fillId="27" borderId="33" xfId="28" applyFont="1" applyFill="1" applyBorder="1" applyAlignment="1">
      <alignment horizontal="center" vertical="center"/>
    </xf>
    <xf numFmtId="0" fontId="25" fillId="8" borderId="131" xfId="170" applyFont="1" applyFill="1" applyBorder="1" applyAlignment="1">
      <alignment horizontal="right" vertical="center" wrapText="1"/>
    </xf>
    <xf numFmtId="4" fontId="24" fillId="8" borderId="169" xfId="28" applyNumberFormat="1" applyFont="1" applyFill="1" applyBorder="1" applyAlignment="1">
      <alignment horizontal="right" vertical="center"/>
    </xf>
    <xf numFmtId="175" fontId="25" fillId="8" borderId="0" xfId="169" applyFont="1" applyFill="1" applyAlignment="1">
      <alignment vertical="center"/>
    </xf>
    <xf numFmtId="175" fontId="24" fillId="8" borderId="0" xfId="169" applyFont="1" applyFill="1" applyAlignment="1">
      <alignment horizontal="left" vertical="center"/>
    </xf>
    <xf numFmtId="175" fontId="25" fillId="8" borderId="0" xfId="169" applyFont="1" applyFill="1" applyBorder="1" applyAlignment="1">
      <alignment vertical="center"/>
    </xf>
    <xf numFmtId="175" fontId="24" fillId="8" borderId="0" xfId="169" applyFont="1" applyFill="1" applyAlignment="1">
      <alignment vertical="center"/>
    </xf>
    <xf numFmtId="2" fontId="25" fillId="8" borderId="33" xfId="169" applyNumberFormat="1" applyFont="1" applyFill="1" applyBorder="1" applyAlignment="1">
      <alignment horizontal="center" vertical="center"/>
    </xf>
    <xf numFmtId="164" fontId="25" fillId="8" borderId="129" xfId="28" applyNumberFormat="1" applyFont="1" applyFill="1" applyBorder="1" applyAlignment="1">
      <alignment horizontal="right" vertical="center"/>
    </xf>
    <xf numFmtId="164" fontId="21" fillId="61" borderId="129" xfId="28" applyNumberFormat="1" applyFont="1" applyFill="1" applyBorder="1" applyAlignment="1">
      <alignment horizontal="right" vertical="center"/>
    </xf>
    <xf numFmtId="164" fontId="25" fillId="8" borderId="129" xfId="28" applyNumberFormat="1" applyFont="1" applyFill="1" applyBorder="1" applyAlignment="1">
      <alignment horizontal="left" vertical="center"/>
    </xf>
    <xf numFmtId="164" fontId="22" fillId="8" borderId="129" xfId="28" applyNumberFormat="1" applyFont="1" applyFill="1" applyBorder="1" applyAlignment="1">
      <alignment horizontal="left" vertical="center"/>
    </xf>
    <xf numFmtId="0" fontId="24" fillId="8" borderId="131" xfId="170" applyFont="1" applyFill="1" applyBorder="1" applyAlignment="1">
      <alignment horizontal="right" vertical="center" wrapText="1"/>
    </xf>
    <xf numFmtId="4" fontId="22" fillId="8" borderId="169" xfId="28" applyNumberFormat="1" applyFont="1" applyFill="1" applyBorder="1" applyAlignment="1">
      <alignment horizontal="right" vertical="center"/>
    </xf>
    <xf numFmtId="175" fontId="22" fillId="8" borderId="0" xfId="169" applyFont="1" applyFill="1" applyAlignment="1">
      <alignment horizontal="left" vertical="center"/>
    </xf>
    <xf numFmtId="0" fontId="22" fillId="8" borderId="173" xfId="28" applyNumberFormat="1" applyFont="1" applyFill="1" applyBorder="1" applyAlignment="1">
      <alignment horizontal="center"/>
    </xf>
    <xf numFmtId="0" fontId="22" fillId="8" borderId="129" xfId="170" applyFont="1" applyFill="1" applyBorder="1" applyAlignment="1">
      <alignment horizontal="center" vertical="center"/>
    </xf>
    <xf numFmtId="2" fontId="22" fillId="8" borderId="129" xfId="170" applyNumberFormat="1" applyFont="1" applyFill="1" applyBorder="1" applyAlignment="1">
      <alignment horizontal="center" vertical="center"/>
    </xf>
    <xf numFmtId="2" fontId="22" fillId="8" borderId="129" xfId="170" applyNumberFormat="1" applyFont="1" applyFill="1" applyBorder="1" applyAlignment="1">
      <alignment horizontal="right" vertical="center"/>
    </xf>
    <xf numFmtId="2" fontId="22" fillId="8" borderId="129" xfId="69" applyNumberFormat="1" applyFont="1" applyFill="1" applyBorder="1" applyAlignment="1">
      <alignment horizontal="right" vertical="center"/>
    </xf>
    <xf numFmtId="2" fontId="22" fillId="8" borderId="129" xfId="69" applyNumberFormat="1" applyFont="1" applyFill="1" applyBorder="1" applyAlignment="1">
      <alignment vertical="center"/>
    </xf>
    <xf numFmtId="43" fontId="22" fillId="8" borderId="129" xfId="170" applyNumberFormat="1" applyFont="1" applyFill="1" applyBorder="1" applyAlignment="1">
      <alignment horizontal="right" vertical="center"/>
    </xf>
    <xf numFmtId="43" fontId="22" fillId="8" borderId="129" xfId="69" applyNumberFormat="1" applyFont="1" applyFill="1" applyBorder="1" applyAlignment="1">
      <alignment vertical="center"/>
    </xf>
    <xf numFmtId="0" fontId="96" fillId="8" borderId="173" xfId="28" applyNumberFormat="1" applyFont="1" applyFill="1" applyBorder="1" applyAlignment="1">
      <alignment horizontal="center"/>
    </xf>
    <xf numFmtId="0" fontId="97" fillId="8" borderId="131" xfId="170" applyFont="1" applyFill="1" applyBorder="1" applyAlignment="1">
      <alignment horizontal="right" vertical="center" wrapText="1"/>
    </xf>
    <xf numFmtId="0" fontId="96" fillId="8" borderId="129" xfId="170" applyFont="1" applyFill="1" applyBorder="1" applyAlignment="1">
      <alignment horizontal="center" vertical="center"/>
    </xf>
    <xf numFmtId="2" fontId="96" fillId="8" borderId="129" xfId="170" applyNumberFormat="1" applyFont="1" applyFill="1" applyBorder="1" applyAlignment="1">
      <alignment horizontal="center" vertical="center"/>
    </xf>
    <xf numFmtId="2" fontId="96" fillId="8" borderId="129" xfId="170" applyNumberFormat="1" applyFont="1" applyFill="1" applyBorder="1" applyAlignment="1">
      <alignment horizontal="right" vertical="center"/>
    </xf>
    <xf numFmtId="2" fontId="96" fillId="8" borderId="129" xfId="69" applyNumberFormat="1" applyFont="1" applyFill="1" applyBorder="1" applyAlignment="1">
      <alignment horizontal="right" vertical="center"/>
    </xf>
    <xf numFmtId="43" fontId="96" fillId="8" borderId="129" xfId="170" applyNumberFormat="1" applyFont="1" applyFill="1" applyBorder="1" applyAlignment="1">
      <alignment horizontal="right" vertical="center"/>
    </xf>
    <xf numFmtId="43" fontId="96" fillId="8" borderId="129" xfId="69" applyNumberFormat="1" applyFont="1" applyFill="1" applyBorder="1" applyAlignment="1">
      <alignment vertical="center"/>
    </xf>
    <xf numFmtId="0" fontId="22" fillId="61" borderId="173" xfId="28" applyNumberFormat="1" applyFont="1" applyFill="1" applyBorder="1" applyAlignment="1">
      <alignment horizontal="center"/>
    </xf>
    <xf numFmtId="0" fontId="21" fillId="61" borderId="131" xfId="170" applyFont="1" applyFill="1" applyBorder="1" applyAlignment="1">
      <alignment horizontal="right" vertical="center" wrapText="1"/>
    </xf>
    <xf numFmtId="0" fontId="22" fillId="61" borderId="129" xfId="170" applyFont="1" applyFill="1" applyBorder="1" applyAlignment="1">
      <alignment horizontal="center" vertical="center"/>
    </xf>
    <xf numFmtId="2" fontId="22" fillId="61" borderId="129" xfId="170" applyNumberFormat="1" applyFont="1" applyFill="1" applyBorder="1" applyAlignment="1">
      <alignment horizontal="center" vertical="center"/>
    </xf>
    <xf numFmtId="2" fontId="22" fillId="61" borderId="129" xfId="170" applyNumberFormat="1" applyFont="1" applyFill="1" applyBorder="1" applyAlignment="1">
      <alignment horizontal="right" vertical="center"/>
    </xf>
    <xf numFmtId="2" fontId="22" fillId="61" borderId="129" xfId="69" applyNumberFormat="1" applyFont="1" applyFill="1" applyBorder="1" applyAlignment="1">
      <alignment horizontal="right" vertical="center"/>
    </xf>
    <xf numFmtId="2" fontId="22" fillId="61" borderId="129" xfId="69" applyNumberFormat="1" applyFont="1" applyFill="1" applyBorder="1" applyAlignment="1">
      <alignment vertical="center"/>
    </xf>
    <xf numFmtId="43" fontId="22" fillId="61" borderId="129" xfId="170" applyNumberFormat="1" applyFont="1" applyFill="1" applyBorder="1" applyAlignment="1">
      <alignment horizontal="right" vertical="center"/>
    </xf>
    <xf numFmtId="43" fontId="22" fillId="61" borderId="129" xfId="69" applyNumberFormat="1" applyFont="1" applyFill="1" applyBorder="1" applyAlignment="1">
      <alignment vertical="center"/>
    </xf>
    <xf numFmtId="164" fontId="22" fillId="61" borderId="129" xfId="28" applyNumberFormat="1" applyFont="1" applyFill="1" applyBorder="1" applyAlignment="1">
      <alignment horizontal="right" vertical="center"/>
    </xf>
    <xf numFmtId="4" fontId="21" fillId="61" borderId="169" xfId="28" applyNumberFormat="1" applyFont="1" applyFill="1" applyBorder="1" applyAlignment="1">
      <alignment horizontal="right" vertical="center"/>
    </xf>
    <xf numFmtId="0" fontId="21" fillId="61" borderId="0" xfId="28" applyFont="1" applyFill="1" applyAlignment="1">
      <alignment horizontal="center" vertical="center"/>
    </xf>
    <xf numFmtId="0" fontId="21" fillId="61" borderId="33" xfId="28" applyFont="1" applyFill="1" applyBorder="1" applyAlignment="1">
      <alignment horizontal="center" vertical="center"/>
    </xf>
    <xf numFmtId="175" fontId="22" fillId="61" borderId="0" xfId="169" applyFont="1" applyFill="1" applyAlignment="1">
      <alignment vertical="center"/>
    </xf>
    <xf numFmtId="175" fontId="21" fillId="61" borderId="0" xfId="169" applyFont="1" applyFill="1" applyAlignment="1">
      <alignment horizontal="left" vertical="center"/>
    </xf>
    <xf numFmtId="175" fontId="22" fillId="61" borderId="0" xfId="169" applyFont="1" applyFill="1" applyBorder="1" applyAlignment="1">
      <alignment vertical="center"/>
    </xf>
    <xf numFmtId="175" fontId="21" fillId="61" borderId="0" xfId="169" applyFont="1" applyFill="1" applyAlignment="1">
      <alignment vertical="center"/>
    </xf>
    <xf numFmtId="0" fontId="25" fillId="8" borderId="173" xfId="28" applyNumberFormat="1" applyFont="1" applyFill="1" applyBorder="1" applyAlignment="1">
      <alignment horizontal="center"/>
    </xf>
    <xf numFmtId="0" fontId="25" fillId="8" borderId="129" xfId="170" applyFont="1" applyFill="1" applyBorder="1" applyAlignment="1">
      <alignment horizontal="center" vertical="center"/>
    </xf>
    <xf numFmtId="2" fontId="25" fillId="8" borderId="129" xfId="170" applyNumberFormat="1" applyFont="1" applyFill="1" applyBorder="1" applyAlignment="1">
      <alignment horizontal="center" vertical="center"/>
    </xf>
    <xf numFmtId="2" fontId="25" fillId="8" borderId="129" xfId="170" applyNumberFormat="1" applyFont="1" applyFill="1" applyBorder="1" applyAlignment="1">
      <alignment horizontal="right" vertical="center"/>
    </xf>
    <xf numFmtId="2" fontId="25" fillId="8" borderId="129" xfId="69" applyNumberFormat="1" applyFont="1" applyFill="1" applyBorder="1" applyAlignment="1">
      <alignment horizontal="right" vertical="center"/>
    </xf>
    <xf numFmtId="2" fontId="25" fillId="8" borderId="129" xfId="69" applyNumberFormat="1" applyFont="1" applyFill="1" applyBorder="1" applyAlignment="1">
      <alignment vertical="center"/>
    </xf>
    <xf numFmtId="43" fontId="25" fillId="8" borderId="129" xfId="170" applyNumberFormat="1" applyFont="1" applyFill="1" applyBorder="1" applyAlignment="1">
      <alignment horizontal="right" vertical="center"/>
    </xf>
    <xf numFmtId="43" fontId="25" fillId="8" borderId="129" xfId="69" applyNumberFormat="1" applyFont="1" applyFill="1" applyBorder="1" applyAlignment="1">
      <alignment vertical="center"/>
    </xf>
    <xf numFmtId="2" fontId="21" fillId="61" borderId="0" xfId="169" applyNumberFormat="1" applyFont="1" applyFill="1" applyBorder="1" applyAlignment="1">
      <alignment horizontal="left" vertical="center"/>
    </xf>
    <xf numFmtId="2" fontId="21" fillId="61" borderId="0" xfId="169" applyNumberFormat="1" applyFont="1" applyFill="1" applyBorder="1" applyAlignment="1">
      <alignment horizontal="center" vertical="center"/>
    </xf>
    <xf numFmtId="2" fontId="22" fillId="61" borderId="33" xfId="169" applyNumberFormat="1" applyFont="1" applyFill="1" applyBorder="1" applyAlignment="1">
      <alignment horizontal="right" vertical="center"/>
    </xf>
    <xf numFmtId="2" fontId="21" fillId="28" borderId="0" xfId="169" applyNumberFormat="1" applyFont="1" applyFill="1" applyBorder="1" applyAlignment="1">
      <alignment horizontal="center" vertical="center"/>
    </xf>
    <xf numFmtId="0" fontId="26" fillId="28" borderId="173" xfId="28" applyNumberFormat="1" applyFont="1" applyFill="1" applyBorder="1" applyAlignment="1">
      <alignment horizontal="center"/>
    </xf>
    <xf numFmtId="0" fontId="51" fillId="28" borderId="131" xfId="170" applyFont="1" applyFill="1" applyBorder="1" applyAlignment="1">
      <alignment horizontal="center" vertical="center" wrapText="1"/>
    </xf>
    <xf numFmtId="0" fontId="51" fillId="28" borderId="131" xfId="170" applyFont="1" applyFill="1" applyBorder="1" applyAlignment="1">
      <alignment horizontal="right" vertical="center" wrapText="1"/>
    </xf>
    <xf numFmtId="0" fontId="26" fillId="28" borderId="129" xfId="170" applyFont="1" applyFill="1" applyBorder="1" applyAlignment="1">
      <alignment horizontal="center" vertical="center"/>
    </xf>
    <xf numFmtId="2" fontId="26" fillId="28" borderId="129" xfId="170" applyNumberFormat="1" applyFont="1" applyFill="1" applyBorder="1" applyAlignment="1">
      <alignment horizontal="center" vertical="center"/>
    </xf>
    <xf numFmtId="2" fontId="26" fillId="28" borderId="129" xfId="170" applyNumberFormat="1" applyFont="1" applyFill="1" applyBorder="1" applyAlignment="1">
      <alignment horizontal="right" vertical="center"/>
    </xf>
    <xf numFmtId="2" fontId="26" fillId="28" borderId="129" xfId="69" applyNumberFormat="1" applyFont="1" applyFill="1" applyBorder="1" applyAlignment="1">
      <alignment horizontal="right" vertical="center"/>
    </xf>
    <xf numFmtId="2" fontId="26" fillId="28" borderId="129" xfId="69" applyNumberFormat="1" applyFont="1" applyFill="1" applyBorder="1" applyAlignment="1">
      <alignment vertical="center"/>
    </xf>
    <xf numFmtId="43" fontId="26" fillId="28" borderId="129" xfId="170" applyNumberFormat="1" applyFont="1" applyFill="1" applyBorder="1" applyAlignment="1">
      <alignment horizontal="right" vertical="center"/>
    </xf>
    <xf numFmtId="43" fontId="26" fillId="28" borderId="129" xfId="69" applyNumberFormat="1" applyFont="1" applyFill="1" applyBorder="1" applyAlignment="1">
      <alignment vertical="center"/>
    </xf>
    <xf numFmtId="164" fontId="26" fillId="28" borderId="129" xfId="28" applyNumberFormat="1" applyFont="1" applyFill="1" applyBorder="1" applyAlignment="1">
      <alignment horizontal="right" vertical="center"/>
    </xf>
    <xf numFmtId="4" fontId="51" fillId="28" borderId="169" xfId="28" applyNumberFormat="1" applyFont="1" applyFill="1" applyBorder="1" applyAlignment="1">
      <alignment horizontal="right" vertical="center"/>
    </xf>
    <xf numFmtId="0" fontId="51" fillId="28" borderId="0" xfId="28" applyFont="1" applyFill="1" applyAlignment="1">
      <alignment horizontal="center" vertical="center"/>
    </xf>
    <xf numFmtId="0" fontId="51" fillId="28" borderId="33" xfId="28" applyFont="1" applyFill="1" applyBorder="1" applyAlignment="1">
      <alignment horizontal="center" vertical="center"/>
    </xf>
    <xf numFmtId="175" fontId="26" fillId="28" borderId="0" xfId="169" applyFont="1" applyFill="1" applyAlignment="1">
      <alignment vertical="center"/>
    </xf>
    <xf numFmtId="175" fontId="51" fillId="28" borderId="0" xfId="169" applyFont="1" applyFill="1" applyAlignment="1">
      <alignment horizontal="left" vertical="center"/>
    </xf>
    <xf numFmtId="175" fontId="26" fillId="28" borderId="0" xfId="169" applyFont="1" applyFill="1" applyBorder="1" applyAlignment="1">
      <alignment vertical="center"/>
    </xf>
    <xf numFmtId="175" fontId="51" fillId="28" borderId="0" xfId="169" applyFont="1" applyFill="1" applyAlignment="1">
      <alignment vertical="center"/>
    </xf>
    <xf numFmtId="0" fontId="22" fillId="28" borderId="173" xfId="28" applyNumberFormat="1" applyFont="1" applyFill="1" applyBorder="1" applyAlignment="1">
      <alignment horizontal="left"/>
    </xf>
    <xf numFmtId="43" fontId="22" fillId="8" borderId="129" xfId="26" applyFont="1" applyFill="1" applyBorder="1" applyAlignment="1">
      <alignment vertical="center"/>
    </xf>
    <xf numFmtId="43" fontId="22" fillId="0" borderId="129" xfId="26" applyNumberFormat="1" applyFont="1" applyFill="1" applyBorder="1" applyAlignment="1">
      <alignment vertical="center"/>
    </xf>
    <xf numFmtId="0" fontId="22" fillId="0" borderId="275" xfId="28" applyNumberFormat="1" applyFont="1" applyFill="1" applyBorder="1" applyAlignment="1">
      <alignment horizontal="center"/>
    </xf>
    <xf numFmtId="0" fontId="21" fillId="0" borderId="132" xfId="170" applyFont="1" applyFill="1" applyBorder="1" applyAlignment="1">
      <alignment horizontal="right" vertical="center" wrapText="1"/>
    </xf>
    <xf numFmtId="2" fontId="22" fillId="0" borderId="130" xfId="170" applyNumberFormat="1" applyFont="1" applyFill="1" applyBorder="1" applyAlignment="1">
      <alignment horizontal="center" vertical="center"/>
    </xf>
    <xf numFmtId="2" fontId="22" fillId="0" borderId="130" xfId="170" applyNumberFormat="1" applyFont="1" applyFill="1" applyBorder="1" applyAlignment="1">
      <alignment horizontal="right" vertical="center"/>
    </xf>
    <xf numFmtId="2" fontId="22" fillId="0" borderId="130" xfId="69" applyNumberFormat="1" applyFont="1" applyFill="1" applyBorder="1" applyAlignment="1">
      <alignment horizontal="right" vertical="center"/>
    </xf>
    <xf numFmtId="43" fontId="22" fillId="0" borderId="130" xfId="170" applyNumberFormat="1" applyFont="1" applyFill="1" applyBorder="1" applyAlignment="1">
      <alignment horizontal="right" vertical="center"/>
    </xf>
    <xf numFmtId="43" fontId="22" fillId="0" borderId="130" xfId="69" applyNumberFormat="1" applyFont="1" applyFill="1" applyBorder="1" applyAlignment="1">
      <alignment vertical="center"/>
    </xf>
    <xf numFmtId="0" fontId="21" fillId="4" borderId="173" xfId="28" applyFont="1" applyFill="1" applyBorder="1" applyAlignment="1">
      <alignment horizontal="center" vertical="center"/>
    </xf>
    <xf numFmtId="0" fontId="21" fillId="4" borderId="174" xfId="28" applyFont="1" applyFill="1" applyBorder="1" applyAlignment="1">
      <alignment horizontal="center" vertical="center"/>
    </xf>
    <xf numFmtId="0" fontId="21" fillId="0" borderId="173" xfId="28" applyFont="1" applyFill="1" applyBorder="1" applyAlignment="1">
      <alignment horizontal="center" vertical="center"/>
    </xf>
    <xf numFmtId="4" fontId="21" fillId="0" borderId="169" xfId="28" applyNumberFormat="1" applyFont="1" applyFill="1" applyBorder="1" applyAlignment="1">
      <alignment horizontal="right" vertical="center"/>
    </xf>
    <xf numFmtId="0" fontId="22" fillId="0" borderId="173" xfId="28" applyNumberFormat="1" applyFont="1" applyFill="1" applyBorder="1" applyAlignment="1">
      <alignment horizontal="center"/>
    </xf>
    <xf numFmtId="0" fontId="22" fillId="0" borderId="131" xfId="170" applyFont="1" applyFill="1" applyBorder="1" applyAlignment="1">
      <alignment horizontal="right" vertical="center" wrapText="1"/>
    </xf>
    <xf numFmtId="0" fontId="21" fillId="0" borderId="131" xfId="170" applyFont="1" applyFill="1" applyBorder="1" applyAlignment="1">
      <alignment horizontal="right" vertical="center" wrapText="1"/>
    </xf>
    <xf numFmtId="0" fontId="22" fillId="0" borderId="129" xfId="170" applyFont="1" applyFill="1" applyBorder="1" applyAlignment="1">
      <alignment horizontal="center" vertical="center"/>
    </xf>
    <xf numFmtId="2" fontId="22" fillId="0" borderId="129" xfId="170" applyNumberFormat="1" applyFont="1" applyFill="1" applyBorder="1" applyAlignment="1">
      <alignment horizontal="center" vertical="center"/>
    </xf>
    <xf numFmtId="2" fontId="22" fillId="0" borderId="129" xfId="170" applyNumberFormat="1" applyFont="1" applyFill="1" applyBorder="1" applyAlignment="1">
      <alignment horizontal="right" vertical="center"/>
    </xf>
    <xf numFmtId="2" fontId="22" fillId="0" borderId="129" xfId="69" applyNumberFormat="1" applyFont="1" applyFill="1" applyBorder="1" applyAlignment="1">
      <alignment horizontal="right" vertical="center"/>
    </xf>
    <xf numFmtId="2" fontId="21" fillId="0" borderId="0" xfId="169" applyNumberFormat="1" applyFont="1" applyFill="1" applyBorder="1" applyAlignment="1">
      <alignment horizontal="left" vertical="center"/>
    </xf>
    <xf numFmtId="2" fontId="22" fillId="0" borderId="33" xfId="169" applyNumberFormat="1" applyFont="1" applyFill="1" applyBorder="1" applyAlignment="1">
      <alignment horizontal="right" vertical="center"/>
    </xf>
    <xf numFmtId="175" fontId="22" fillId="0" borderId="0" xfId="169" applyFont="1" applyFill="1" applyAlignment="1">
      <alignment vertical="center"/>
    </xf>
    <xf numFmtId="175" fontId="21" fillId="0" borderId="0" xfId="169" applyFont="1" applyFill="1" applyAlignment="1">
      <alignment horizontal="left" vertical="center"/>
    </xf>
    <xf numFmtId="175" fontId="22" fillId="0" borderId="0" xfId="169" applyFont="1" applyFill="1" applyBorder="1" applyAlignment="1">
      <alignment vertical="center"/>
    </xf>
    <xf numFmtId="175" fontId="21" fillId="0" borderId="0" xfId="169" applyFont="1" applyFill="1" applyAlignment="1">
      <alignment vertical="center"/>
    </xf>
    <xf numFmtId="0" fontId="21" fillId="4" borderId="174" xfId="28" applyFont="1" applyFill="1" applyBorder="1" applyAlignment="1">
      <alignment horizontal="center" vertical="center" wrapText="1"/>
    </xf>
    <xf numFmtId="9" fontId="21" fillId="4" borderId="174" xfId="30" applyFont="1" applyFill="1" applyBorder="1" applyAlignment="1">
      <alignment horizontal="center" vertical="center"/>
    </xf>
    <xf numFmtId="2" fontId="21" fillId="4" borderId="174" xfId="28" applyNumberFormat="1" applyFont="1" applyFill="1" applyBorder="1" applyAlignment="1">
      <alignment horizontal="right" vertical="center"/>
    </xf>
    <xf numFmtId="164" fontId="21" fillId="4" borderId="174" xfId="28" applyNumberFormat="1" applyFont="1" applyFill="1" applyBorder="1" applyAlignment="1">
      <alignment horizontal="right" vertical="center"/>
    </xf>
    <xf numFmtId="4" fontId="21" fillId="4" borderId="276" xfId="28" applyNumberFormat="1" applyFont="1" applyFill="1" applyBorder="1" applyAlignment="1">
      <alignment horizontal="right" vertical="center"/>
    </xf>
    <xf numFmtId="2" fontId="21" fillId="4" borderId="174" xfId="28" applyNumberFormat="1" applyFont="1" applyFill="1" applyBorder="1" applyAlignment="1">
      <alignment horizontal="center" vertical="center"/>
    </xf>
    <xf numFmtId="2" fontId="22" fillId="0" borderId="129" xfId="170" applyNumberFormat="1" applyFont="1" applyFill="1" applyBorder="1" applyAlignment="1">
      <alignment vertical="center"/>
    </xf>
    <xf numFmtId="164" fontId="22" fillId="8" borderId="131" xfId="28" applyNumberFormat="1" applyFont="1" applyFill="1" applyBorder="1" applyAlignment="1">
      <alignment horizontal="right" vertical="center"/>
    </xf>
    <xf numFmtId="164" fontId="22" fillId="0" borderId="172" xfId="28" applyNumberFormat="1" applyFont="1" applyFill="1" applyBorder="1" applyAlignment="1">
      <alignment horizontal="right" vertical="center"/>
    </xf>
    <xf numFmtId="0" fontId="21" fillId="0" borderId="280" xfId="28" applyFont="1" applyFill="1" applyBorder="1" applyAlignment="1">
      <alignment horizontal="left" vertical="center"/>
    </xf>
    <xf numFmtId="2" fontId="21" fillId="0" borderId="280" xfId="28" applyNumberFormat="1" applyFont="1" applyFill="1" applyBorder="1" applyAlignment="1">
      <alignment horizontal="center" vertical="center"/>
    </xf>
    <xf numFmtId="2" fontId="21" fillId="0" borderId="280" xfId="28" applyNumberFormat="1" applyFont="1" applyFill="1" applyBorder="1" applyAlignment="1">
      <alignment horizontal="right" vertical="center"/>
    </xf>
    <xf numFmtId="0" fontId="21" fillId="0" borderId="280" xfId="28" applyFont="1" applyFill="1" applyBorder="1" applyAlignment="1">
      <alignment horizontal="center" vertical="center"/>
    </xf>
    <xf numFmtId="164" fontId="21" fillId="0" borderId="280" xfId="28" applyNumberFormat="1" applyFont="1" applyFill="1" applyBorder="1" applyAlignment="1">
      <alignment horizontal="right" vertical="center"/>
    </xf>
    <xf numFmtId="4" fontId="21" fillId="0" borderId="281" xfId="28" applyNumberFormat="1" applyFont="1" applyFill="1" applyBorder="1" applyAlignment="1">
      <alignment horizontal="right" vertical="center"/>
    </xf>
    <xf numFmtId="0" fontId="22" fillId="0" borderId="132" xfId="170" applyFont="1" applyFill="1" applyBorder="1" applyAlignment="1">
      <alignment horizontal="right" vertical="center" wrapText="1"/>
    </xf>
    <xf numFmtId="0" fontId="22" fillId="0" borderId="130" xfId="170" applyFont="1" applyFill="1" applyBorder="1" applyAlignment="1">
      <alignment horizontal="center" vertical="center"/>
    </xf>
    <xf numFmtId="43" fontId="22" fillId="0" borderId="130" xfId="26" applyFont="1" applyFill="1" applyBorder="1" applyAlignment="1">
      <alignment vertical="center"/>
    </xf>
    <xf numFmtId="0" fontId="21" fillId="62" borderId="168" xfId="28" applyFont="1" applyFill="1" applyBorder="1" applyAlignment="1">
      <alignment horizontal="center" vertical="center"/>
    </xf>
    <xf numFmtId="9" fontId="21" fillId="62" borderId="129" xfId="30" applyFont="1" applyFill="1" applyBorder="1" applyAlignment="1">
      <alignment horizontal="center" vertical="center"/>
    </xf>
    <xf numFmtId="2" fontId="21" fillId="62" borderId="129" xfId="28" applyNumberFormat="1" applyFont="1" applyFill="1" applyBorder="1" applyAlignment="1">
      <alignment horizontal="right" vertical="center"/>
    </xf>
    <xf numFmtId="0" fontId="21" fillId="62" borderId="129" xfId="28" applyFont="1" applyFill="1" applyBorder="1" applyAlignment="1">
      <alignment horizontal="center" vertical="center"/>
    </xf>
    <xf numFmtId="164" fontId="21" fillId="62" borderId="129" xfId="28" applyNumberFormat="1" applyFont="1" applyFill="1" applyBorder="1" applyAlignment="1">
      <alignment horizontal="right" vertical="center"/>
    </xf>
    <xf numFmtId="4" fontId="21" fillId="62" borderId="169" xfId="28" applyNumberFormat="1" applyFont="1" applyFill="1" applyBorder="1" applyAlignment="1">
      <alignment horizontal="right" vertical="center"/>
    </xf>
    <xf numFmtId="0" fontId="21" fillId="4" borderId="131" xfId="28" applyFont="1" applyFill="1" applyBorder="1" applyAlignment="1">
      <alignment horizontal="center" vertical="center" wrapText="1"/>
    </xf>
    <xf numFmtId="0" fontId="21" fillId="62" borderId="131" xfId="28" applyFont="1" applyFill="1" applyBorder="1" applyAlignment="1">
      <alignment horizontal="center" vertical="center"/>
    </xf>
    <xf numFmtId="0" fontId="21" fillId="62" borderId="171" xfId="28" applyFont="1" applyFill="1" applyBorder="1" applyAlignment="1">
      <alignment horizontal="center" vertical="center"/>
    </xf>
    <xf numFmtId="0" fontId="21" fillId="62" borderId="130" xfId="28" applyFont="1" applyFill="1" applyBorder="1" applyAlignment="1">
      <alignment horizontal="left" vertical="center"/>
    </xf>
    <xf numFmtId="2" fontId="21" fillId="62" borderId="130" xfId="28" applyNumberFormat="1" applyFont="1" applyFill="1" applyBorder="1" applyAlignment="1">
      <alignment horizontal="center" vertical="center"/>
    </xf>
    <xf numFmtId="2" fontId="21" fillId="62" borderId="130" xfId="28" applyNumberFormat="1" applyFont="1" applyFill="1" applyBorder="1" applyAlignment="1">
      <alignment horizontal="right" vertical="center"/>
    </xf>
    <xf numFmtId="0" fontId="21" fillId="62" borderId="130" xfId="28" applyFont="1" applyFill="1" applyBorder="1" applyAlignment="1">
      <alignment horizontal="center" vertical="center"/>
    </xf>
    <xf numFmtId="164" fontId="21" fillId="62" borderId="130" xfId="28" applyNumberFormat="1" applyFont="1" applyFill="1" applyBorder="1" applyAlignment="1">
      <alignment horizontal="right" vertical="center"/>
    </xf>
    <xf numFmtId="4" fontId="21" fillId="62" borderId="172" xfId="28" applyNumberFormat="1" applyFont="1" applyFill="1" applyBorder="1" applyAlignment="1">
      <alignment horizontal="right" vertical="center"/>
    </xf>
    <xf numFmtId="0" fontId="21" fillId="62" borderId="129" xfId="28" applyFont="1" applyFill="1" applyBorder="1" applyAlignment="1">
      <alignment horizontal="left" vertical="center"/>
    </xf>
    <xf numFmtId="2" fontId="21" fillId="62" borderId="129" xfId="28" applyNumberFormat="1" applyFont="1" applyFill="1" applyBorder="1" applyAlignment="1">
      <alignment horizontal="center" vertical="center"/>
    </xf>
    <xf numFmtId="0" fontId="21" fillId="4" borderId="131" xfId="170" applyFont="1" applyFill="1" applyBorder="1" applyAlignment="1">
      <alignment horizontal="right" vertical="center" wrapText="1"/>
    </xf>
    <xf numFmtId="0" fontId="21" fillId="4" borderId="131" xfId="170" applyFont="1" applyFill="1" applyBorder="1" applyAlignment="1">
      <alignment horizontal="center" vertical="center" wrapText="1"/>
    </xf>
    <xf numFmtId="0" fontId="21" fillId="4" borderId="173" xfId="28" applyNumberFormat="1" applyFont="1" applyFill="1" applyBorder="1" applyAlignment="1">
      <alignment horizontal="center" vertical="center"/>
    </xf>
    <xf numFmtId="0" fontId="22" fillId="0" borderId="173" xfId="28" applyNumberFormat="1" applyFont="1" applyFill="1" applyBorder="1" applyAlignment="1">
      <alignment horizontal="center" vertical="center"/>
    </xf>
    <xf numFmtId="0" fontId="21" fillId="62" borderId="131" xfId="170" applyFont="1" applyFill="1" applyBorder="1" applyAlignment="1">
      <alignment horizontal="right" vertical="center" wrapText="1"/>
    </xf>
    <xf numFmtId="0" fontId="21" fillId="62" borderId="129" xfId="170" applyFont="1" applyFill="1" applyBorder="1" applyAlignment="1">
      <alignment horizontal="center" vertical="center"/>
    </xf>
    <xf numFmtId="2" fontId="21" fillId="62" borderId="129" xfId="170" applyNumberFormat="1" applyFont="1" applyFill="1" applyBorder="1" applyAlignment="1">
      <alignment horizontal="center" vertical="center"/>
    </xf>
    <xf numFmtId="2" fontId="21" fillId="62" borderId="129" xfId="170" applyNumberFormat="1" applyFont="1" applyFill="1" applyBorder="1" applyAlignment="1">
      <alignment horizontal="right" vertical="center"/>
    </xf>
    <xf numFmtId="2" fontId="21" fillId="62" borderId="129" xfId="69" applyNumberFormat="1" applyFont="1" applyFill="1" applyBorder="1" applyAlignment="1">
      <alignment horizontal="right" vertical="center"/>
    </xf>
    <xf numFmtId="43" fontId="21" fillId="62" borderId="129" xfId="26" applyFont="1" applyFill="1" applyBorder="1" applyAlignment="1">
      <alignment vertical="center"/>
    </xf>
    <xf numFmtId="43" fontId="21" fillId="62" borderId="129" xfId="69" applyNumberFormat="1" applyFont="1" applyFill="1" applyBorder="1" applyAlignment="1">
      <alignment vertical="center"/>
    </xf>
    <xf numFmtId="164" fontId="21" fillId="62" borderId="169" xfId="28" applyNumberFormat="1" applyFont="1" applyFill="1" applyBorder="1" applyAlignment="1">
      <alignment horizontal="right" vertical="center"/>
    </xf>
    <xf numFmtId="164" fontId="21" fillId="4" borderId="276" xfId="28" applyNumberFormat="1" applyFont="1" applyFill="1" applyBorder="1" applyAlignment="1">
      <alignment horizontal="right" vertical="center"/>
    </xf>
    <xf numFmtId="0" fontId="21" fillId="4" borderId="174" xfId="170" applyFont="1" applyFill="1" applyBorder="1" applyAlignment="1">
      <alignment horizontal="center" vertical="center"/>
    </xf>
    <xf numFmtId="2" fontId="21" fillId="4" borderId="174" xfId="170" applyNumberFormat="1" applyFont="1" applyFill="1" applyBorder="1" applyAlignment="1">
      <alignment horizontal="center" vertical="center"/>
    </xf>
    <xf numFmtId="2" fontId="21" fillId="4" borderId="174" xfId="170" applyNumberFormat="1" applyFont="1" applyFill="1" applyBorder="1" applyAlignment="1">
      <alignment horizontal="right" vertical="center"/>
    </xf>
    <xf numFmtId="2" fontId="21" fillId="4" borderId="174" xfId="69" applyNumberFormat="1" applyFont="1" applyFill="1" applyBorder="1" applyAlignment="1">
      <alignment horizontal="right" vertical="center"/>
    </xf>
    <xf numFmtId="43" fontId="21" fillId="4" borderId="174" xfId="26" applyFont="1" applyFill="1" applyBorder="1" applyAlignment="1">
      <alignment vertical="center"/>
    </xf>
    <xf numFmtId="43" fontId="21" fillId="4" borderId="174" xfId="69" applyNumberFormat="1" applyFont="1" applyFill="1" applyBorder="1" applyAlignment="1">
      <alignment vertical="center"/>
    </xf>
    <xf numFmtId="0" fontId="21" fillId="4" borderId="174" xfId="170" applyFont="1" applyFill="1" applyBorder="1" applyAlignment="1">
      <alignment horizontal="center" vertical="center" wrapText="1"/>
    </xf>
    <xf numFmtId="0" fontId="21" fillId="4" borderId="134" xfId="170" applyFont="1" applyFill="1" applyBorder="1" applyAlignment="1">
      <alignment horizontal="center" vertical="center" wrapText="1"/>
    </xf>
    <xf numFmtId="0" fontId="21" fillId="0" borderId="279" xfId="28" applyFont="1" applyFill="1" applyBorder="1" applyAlignment="1">
      <alignment horizontal="center" vertical="center"/>
    </xf>
    <xf numFmtId="0" fontId="21" fillId="0" borderId="280" xfId="28" applyFont="1" applyFill="1" applyBorder="1" applyAlignment="1">
      <alignment horizontal="center" vertical="center" wrapText="1"/>
    </xf>
    <xf numFmtId="0" fontId="21" fillId="62" borderId="129" xfId="28" applyFont="1" applyFill="1" applyBorder="1" applyAlignment="1">
      <alignment horizontal="center" vertical="center" wrapText="1"/>
    </xf>
    <xf numFmtId="0" fontId="21" fillId="62" borderId="130" xfId="28" applyFont="1" applyFill="1" applyBorder="1" applyAlignment="1">
      <alignment horizontal="center" vertical="center" wrapText="1"/>
    </xf>
    <xf numFmtId="0" fontId="21" fillId="62" borderId="173" xfId="28" applyNumberFormat="1" applyFont="1" applyFill="1" applyBorder="1" applyAlignment="1">
      <alignment horizontal="center" vertical="center"/>
    </xf>
    <xf numFmtId="0" fontId="21" fillId="62" borderId="131" xfId="170" applyFont="1" applyFill="1" applyBorder="1" applyAlignment="1">
      <alignment horizontal="center" vertical="center" wrapText="1"/>
    </xf>
    <xf numFmtId="164" fontId="21" fillId="4" borderId="276" xfId="28" applyNumberFormat="1" applyFont="1" applyFill="1" applyBorder="1" applyAlignment="1">
      <alignment horizontal="center" vertical="center"/>
    </xf>
    <xf numFmtId="2" fontId="21" fillId="4" borderId="174" xfId="69" applyNumberFormat="1" applyFont="1" applyFill="1" applyBorder="1" applyAlignment="1">
      <alignment horizontal="center" vertical="center"/>
    </xf>
    <xf numFmtId="43" fontId="21" fillId="4" borderId="174" xfId="26" applyFont="1" applyFill="1" applyBorder="1" applyAlignment="1">
      <alignment horizontal="center" vertical="center"/>
    </xf>
    <xf numFmtId="43" fontId="21" fillId="4" borderId="174" xfId="69" applyNumberFormat="1" applyFont="1" applyFill="1" applyBorder="1" applyAlignment="1">
      <alignment horizontal="center" vertical="center"/>
    </xf>
    <xf numFmtId="0" fontId="21" fillId="29" borderId="173" xfId="28" applyNumberFormat="1" applyFont="1" applyFill="1" applyBorder="1" applyAlignment="1">
      <alignment horizontal="center" vertical="center"/>
    </xf>
    <xf numFmtId="0" fontId="21" fillId="29" borderId="131" xfId="170" applyFont="1" applyFill="1" applyBorder="1" applyAlignment="1">
      <alignment horizontal="center" vertical="center" wrapText="1"/>
    </xf>
    <xf numFmtId="0" fontId="21" fillId="29" borderId="129" xfId="170" applyFont="1" applyFill="1" applyBorder="1" applyAlignment="1">
      <alignment horizontal="center" vertical="center"/>
    </xf>
    <xf numFmtId="2" fontId="21" fillId="29" borderId="129" xfId="170" applyNumberFormat="1" applyFont="1" applyFill="1" applyBorder="1" applyAlignment="1">
      <alignment horizontal="center" vertical="center"/>
    </xf>
    <xf numFmtId="2" fontId="21" fillId="29" borderId="129" xfId="69" applyNumberFormat="1" applyFont="1" applyFill="1" applyBorder="1" applyAlignment="1">
      <alignment horizontal="center" vertical="center"/>
    </xf>
    <xf numFmtId="43" fontId="21" fillId="29" borderId="129" xfId="26" applyFont="1" applyFill="1" applyBorder="1" applyAlignment="1">
      <alignment horizontal="center" vertical="center"/>
    </xf>
    <xf numFmtId="43" fontId="21" fillId="29" borderId="129" xfId="69" applyNumberFormat="1" applyFont="1" applyFill="1" applyBorder="1" applyAlignment="1">
      <alignment horizontal="center" vertical="center"/>
    </xf>
    <xf numFmtId="164" fontId="21" fillId="29" borderId="169" xfId="28" applyNumberFormat="1" applyFont="1" applyFill="1" applyBorder="1" applyAlignment="1">
      <alignment horizontal="center" vertical="center"/>
    </xf>
    <xf numFmtId="43" fontId="21" fillId="29" borderId="129" xfId="26" applyNumberFormat="1" applyFont="1" applyFill="1" applyBorder="1" applyAlignment="1">
      <alignment horizontal="center" vertical="center"/>
    </xf>
    <xf numFmtId="43" fontId="21" fillId="4" borderId="174" xfId="26" applyNumberFormat="1" applyFont="1" applyFill="1" applyBorder="1" applyAlignment="1">
      <alignment horizontal="center" vertical="center"/>
    </xf>
    <xf numFmtId="164" fontId="21" fillId="0" borderId="174" xfId="28" applyNumberFormat="1" applyFont="1" applyFill="1" applyBorder="1" applyAlignment="1">
      <alignment horizontal="right" vertical="center"/>
    </xf>
    <xf numFmtId="4" fontId="21" fillId="0" borderId="276" xfId="28" applyNumberFormat="1" applyFont="1" applyFill="1" applyBorder="1" applyAlignment="1">
      <alignment horizontal="right" vertical="center"/>
    </xf>
    <xf numFmtId="0" fontId="21" fillId="0" borderId="173" xfId="28" applyNumberFormat="1" applyFont="1" applyFill="1" applyBorder="1" applyAlignment="1">
      <alignment horizontal="center" vertical="center"/>
    </xf>
    <xf numFmtId="0" fontId="21" fillId="0" borderId="129" xfId="170" applyFont="1" applyFill="1" applyBorder="1" applyAlignment="1">
      <alignment horizontal="center" vertical="center"/>
    </xf>
    <xf numFmtId="2" fontId="21" fillId="0" borderId="129" xfId="170" applyNumberFormat="1" applyFont="1" applyFill="1" applyBorder="1" applyAlignment="1">
      <alignment horizontal="center" vertical="center"/>
    </xf>
    <xf numFmtId="2" fontId="21" fillId="0" borderId="129" xfId="170" applyNumberFormat="1" applyFont="1" applyFill="1" applyBorder="1" applyAlignment="1">
      <alignment horizontal="right" vertical="center"/>
    </xf>
    <xf numFmtId="2" fontId="21" fillId="0" borderId="129" xfId="69" applyNumberFormat="1" applyFont="1" applyFill="1" applyBorder="1" applyAlignment="1">
      <alignment horizontal="right" vertical="center"/>
    </xf>
    <xf numFmtId="43" fontId="21" fillId="0" borderId="129" xfId="26" applyFont="1" applyFill="1" applyBorder="1" applyAlignment="1">
      <alignment vertical="center"/>
    </xf>
    <xf numFmtId="43" fontId="21" fillId="0" borderId="129" xfId="69" applyNumberFormat="1" applyFont="1" applyFill="1" applyBorder="1" applyAlignment="1">
      <alignment vertical="center"/>
    </xf>
    <xf numFmtId="164" fontId="21" fillId="0" borderId="169" xfId="28" applyNumberFormat="1" applyFont="1" applyFill="1" applyBorder="1" applyAlignment="1">
      <alignment horizontal="right" vertical="center"/>
    </xf>
    <xf numFmtId="0" fontId="22" fillId="0" borderId="283" xfId="170" applyFont="1" applyFill="1" applyBorder="1" applyAlignment="1">
      <alignment horizontal="right" vertical="center" wrapText="1"/>
    </xf>
    <xf numFmtId="0" fontId="21" fillId="0" borderId="283" xfId="170" applyFont="1" applyFill="1" applyBorder="1" applyAlignment="1">
      <alignment horizontal="right" vertical="center" wrapText="1"/>
    </xf>
    <xf numFmtId="0" fontId="22" fillId="0" borderId="155" xfId="170" applyFont="1" applyFill="1" applyBorder="1" applyAlignment="1">
      <alignment horizontal="center" vertical="center"/>
    </xf>
    <xf numFmtId="2" fontId="22" fillId="0" borderId="155" xfId="170" applyNumberFormat="1" applyFont="1" applyFill="1" applyBorder="1" applyAlignment="1">
      <alignment horizontal="center" vertical="center"/>
    </xf>
    <xf numFmtId="2" fontId="22" fillId="0" borderId="155" xfId="170" applyNumberFormat="1" applyFont="1" applyFill="1" applyBorder="1" applyAlignment="1">
      <alignment horizontal="right" vertical="center"/>
    </xf>
    <xf numFmtId="2" fontId="22" fillId="0" borderId="155" xfId="69" applyNumberFormat="1" applyFont="1" applyFill="1" applyBorder="1" applyAlignment="1">
      <alignment horizontal="right" vertical="center"/>
    </xf>
    <xf numFmtId="43" fontId="22" fillId="0" borderId="155" xfId="26" applyFont="1" applyFill="1" applyBorder="1" applyAlignment="1">
      <alignment vertical="center"/>
    </xf>
    <xf numFmtId="43" fontId="22" fillId="0" borderId="155" xfId="69" applyNumberFormat="1" applyFont="1" applyFill="1" applyBorder="1" applyAlignment="1">
      <alignment vertical="center"/>
    </xf>
    <xf numFmtId="0" fontId="21" fillId="4" borderId="282" xfId="28" applyFont="1" applyFill="1" applyBorder="1" applyAlignment="1">
      <alignment horizontal="center" vertical="center" wrapText="1"/>
    </xf>
    <xf numFmtId="0" fontId="21" fillId="4" borderId="282" xfId="28" applyFont="1" applyFill="1" applyBorder="1" applyAlignment="1">
      <alignment horizontal="center" vertical="center"/>
    </xf>
    <xf numFmtId="9" fontId="21" fillId="4" borderId="282" xfId="30" applyFont="1" applyFill="1" applyBorder="1" applyAlignment="1">
      <alignment horizontal="center" vertical="center"/>
    </xf>
    <xf numFmtId="2" fontId="21" fillId="4" borderId="282" xfId="28" applyNumberFormat="1" applyFont="1" applyFill="1" applyBorder="1" applyAlignment="1">
      <alignment horizontal="right" vertical="center"/>
    </xf>
    <xf numFmtId="164" fontId="21" fillId="4" borderId="282" xfId="28" applyNumberFormat="1" applyFont="1" applyFill="1" applyBorder="1" applyAlignment="1">
      <alignment horizontal="right" vertical="center"/>
    </xf>
    <xf numFmtId="164" fontId="22" fillId="0" borderId="156" xfId="28" applyNumberFormat="1" applyFont="1" applyFill="1" applyBorder="1" applyAlignment="1">
      <alignment horizontal="right" vertical="center"/>
    </xf>
    <xf numFmtId="4" fontId="21" fillId="4" borderId="284" xfId="28" applyNumberFormat="1" applyFont="1" applyFill="1" applyBorder="1" applyAlignment="1">
      <alignment horizontal="right" vertical="center"/>
    </xf>
    <xf numFmtId="0" fontId="22" fillId="0" borderId="286" xfId="28" applyNumberFormat="1" applyFont="1" applyFill="1" applyBorder="1" applyAlignment="1">
      <alignment horizontal="center"/>
    </xf>
    <xf numFmtId="0" fontId="21" fillId="4" borderId="285" xfId="28" applyFont="1" applyFill="1" applyBorder="1" applyAlignment="1">
      <alignment horizontal="center" vertical="center"/>
    </xf>
    <xf numFmtId="0" fontId="22" fillId="0" borderId="174" xfId="170" applyFont="1" applyFill="1" applyBorder="1" applyAlignment="1">
      <alignment horizontal="center" vertical="center"/>
    </xf>
    <xf numFmtId="2" fontId="22" fillId="0" borderId="174" xfId="170" applyNumberFormat="1" applyFont="1" applyFill="1" applyBorder="1" applyAlignment="1">
      <alignment horizontal="center" vertical="center"/>
    </xf>
    <xf numFmtId="2" fontId="22" fillId="0" borderId="174" xfId="69" applyNumberFormat="1" applyFont="1" applyFill="1" applyBorder="1" applyAlignment="1">
      <alignment horizontal="center" vertical="center"/>
    </xf>
    <xf numFmtId="43" fontId="22" fillId="0" borderId="174" xfId="26" applyNumberFormat="1" applyFont="1" applyFill="1" applyBorder="1" applyAlignment="1">
      <alignment horizontal="center" vertical="center"/>
    </xf>
    <xf numFmtId="43" fontId="22" fillId="0" borderId="174" xfId="26" applyFont="1" applyFill="1" applyBorder="1" applyAlignment="1">
      <alignment horizontal="center" vertical="center"/>
    </xf>
    <xf numFmtId="43" fontId="22" fillId="0" borderId="174" xfId="69" applyNumberFormat="1" applyFont="1" applyFill="1" applyBorder="1" applyAlignment="1">
      <alignment horizontal="center" vertical="center"/>
    </xf>
    <xf numFmtId="164" fontId="22" fillId="0" borderId="276" xfId="28" applyNumberFormat="1" applyFont="1" applyFill="1" applyBorder="1" applyAlignment="1">
      <alignment horizontal="center" vertical="center"/>
    </xf>
    <xf numFmtId="0" fontId="21" fillId="4" borderId="168" xfId="28" applyFont="1" applyFill="1" applyBorder="1" applyAlignment="1">
      <alignment horizontal="center" vertical="center"/>
    </xf>
    <xf numFmtId="0" fontId="21" fillId="4" borderId="168" xfId="28" applyFont="1" applyFill="1" applyBorder="1" applyAlignment="1">
      <alignment horizontal="center" vertical="center" wrapText="1"/>
    </xf>
    <xf numFmtId="9" fontId="21" fillId="4" borderId="129" xfId="30" applyFont="1" applyFill="1" applyBorder="1" applyAlignment="1">
      <alignment horizontal="center" vertical="center"/>
    </xf>
    <xf numFmtId="2" fontId="21" fillId="4" borderId="129" xfId="28" applyNumberFormat="1" applyFont="1" applyFill="1" applyBorder="1" applyAlignment="1">
      <alignment horizontal="right" vertical="center"/>
    </xf>
    <xf numFmtId="0" fontId="21" fillId="4" borderId="129" xfId="28" applyFont="1" applyFill="1" applyBorder="1" applyAlignment="1">
      <alignment horizontal="center" vertical="center"/>
    </xf>
    <xf numFmtId="164" fontId="21" fillId="4" borderId="129" xfId="28" applyNumberFormat="1" applyFont="1" applyFill="1" applyBorder="1" applyAlignment="1">
      <alignment horizontal="right" vertical="center"/>
    </xf>
    <xf numFmtId="4" fontId="21" fillId="4" borderId="169" xfId="28" applyNumberFormat="1" applyFont="1" applyFill="1" applyBorder="1" applyAlignment="1">
      <alignment horizontal="right" vertical="center"/>
    </xf>
    <xf numFmtId="175" fontId="21" fillId="0" borderId="129" xfId="169" applyFont="1" applyFill="1" applyBorder="1" applyAlignment="1">
      <alignment vertical="center"/>
    </xf>
    <xf numFmtId="0" fontId="21" fillId="0" borderId="174" xfId="170" applyFont="1" applyFill="1" applyBorder="1" applyAlignment="1">
      <alignment horizontal="right" vertical="center" wrapText="1"/>
    </xf>
    <xf numFmtId="2" fontId="22" fillId="0" borderId="174" xfId="170" applyNumberFormat="1" applyFont="1" applyFill="1" applyBorder="1" applyAlignment="1">
      <alignment horizontal="right" vertical="center"/>
    </xf>
    <xf numFmtId="2" fontId="22" fillId="0" borderId="174" xfId="69" applyNumberFormat="1" applyFont="1" applyFill="1" applyBorder="1" applyAlignment="1">
      <alignment horizontal="right" vertical="center"/>
    </xf>
    <xf numFmtId="43" fontId="22" fillId="0" borderId="174" xfId="26" applyNumberFormat="1" applyFont="1" applyFill="1" applyBorder="1" applyAlignment="1">
      <alignment vertical="center"/>
    </xf>
    <xf numFmtId="43" fontId="22" fillId="0" borderId="174" xfId="26" applyFont="1" applyFill="1" applyBorder="1" applyAlignment="1">
      <alignment vertical="center"/>
    </xf>
    <xf numFmtId="43" fontId="22" fillId="0" borderId="174" xfId="69" applyNumberFormat="1" applyFont="1" applyFill="1" applyBorder="1" applyAlignment="1">
      <alignment vertical="center"/>
    </xf>
    <xf numFmtId="164" fontId="22" fillId="0" borderId="276" xfId="28" applyNumberFormat="1" applyFont="1" applyFill="1" applyBorder="1" applyAlignment="1">
      <alignment horizontal="right" vertical="center"/>
    </xf>
    <xf numFmtId="4" fontId="22" fillId="0" borderId="129" xfId="28" applyNumberFormat="1" applyFont="1" applyFill="1" applyBorder="1" applyAlignment="1">
      <alignment horizontal="right" vertical="center"/>
    </xf>
    <xf numFmtId="2" fontId="22" fillId="0" borderId="129" xfId="30" applyNumberFormat="1" applyFont="1" applyFill="1" applyBorder="1" applyAlignment="1">
      <alignment horizontal="center" vertical="center"/>
    </xf>
    <xf numFmtId="4" fontId="22" fillId="0" borderId="169" xfId="28" applyNumberFormat="1" applyFont="1" applyFill="1" applyBorder="1" applyAlignment="1">
      <alignment horizontal="right" vertical="center"/>
    </xf>
    <xf numFmtId="0" fontId="20" fillId="0" borderId="154" xfId="31" applyFont="1" applyFill="1" applyBorder="1" applyAlignment="1">
      <alignment horizontal="center" vertical="center"/>
    </xf>
    <xf numFmtId="0" fontId="20" fillId="0" borderId="155" xfId="31" applyFont="1" applyFill="1" applyBorder="1" applyAlignment="1">
      <alignment horizontal="center" vertical="center"/>
    </xf>
    <xf numFmtId="0" fontId="20" fillId="0" borderId="156" xfId="31" applyFont="1" applyFill="1" applyBorder="1" applyAlignment="1">
      <alignment horizontal="center" vertical="center"/>
    </xf>
    <xf numFmtId="0" fontId="56" fillId="17" borderId="117" xfId="0" applyFont="1" applyFill="1" applyBorder="1" applyAlignment="1">
      <alignment horizontal="center" vertical="center" wrapText="1"/>
    </xf>
    <xf numFmtId="0" fontId="56" fillId="17" borderId="113" xfId="0" applyFont="1" applyFill="1" applyBorder="1" applyAlignment="1">
      <alignment horizontal="center" vertical="center" wrapText="1"/>
    </xf>
    <xf numFmtId="0" fontId="56" fillId="17" borderId="118" xfId="0" applyFont="1" applyFill="1" applyBorder="1" applyAlignment="1">
      <alignment horizontal="center" vertical="center" wrapText="1"/>
    </xf>
    <xf numFmtId="0" fontId="56" fillId="17" borderId="122" xfId="0" applyFont="1" applyFill="1" applyBorder="1" applyAlignment="1">
      <alignment horizontal="center" vertical="center" wrapText="1"/>
    </xf>
    <xf numFmtId="16" fontId="56" fillId="17" borderId="117" xfId="0" applyNumberFormat="1" applyFont="1" applyFill="1" applyBorder="1" applyAlignment="1">
      <alignment horizontal="center" vertical="center" wrapText="1"/>
    </xf>
    <xf numFmtId="16" fontId="56" fillId="17" borderId="113" xfId="0" applyNumberFormat="1" applyFont="1" applyFill="1" applyBorder="1" applyAlignment="1">
      <alignment horizontal="center" vertical="center" wrapText="1"/>
    </xf>
    <xf numFmtId="0" fontId="56" fillId="17" borderId="121" xfId="0" applyFont="1" applyFill="1" applyBorder="1" applyAlignment="1">
      <alignment horizontal="center" vertical="center" wrapText="1"/>
    </xf>
    <xf numFmtId="0" fontId="56" fillId="17" borderId="123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8" fillId="3" borderId="11" xfId="0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13" fillId="3" borderId="101" xfId="0" applyFont="1" applyFill="1" applyBorder="1" applyAlignment="1" applyProtection="1">
      <alignment horizontal="center"/>
      <protection locked="0"/>
    </xf>
    <xf numFmtId="0" fontId="13" fillId="3" borderId="102" xfId="0" applyFont="1" applyFill="1" applyBorder="1" applyAlignment="1" applyProtection="1">
      <alignment horizontal="center"/>
      <protection locked="0"/>
    </xf>
    <xf numFmtId="0" fontId="13" fillId="3" borderId="19" xfId="0" applyFont="1" applyFill="1" applyBorder="1" applyAlignment="1" applyProtection="1">
      <alignment horizontal="center"/>
      <protection locked="0"/>
    </xf>
    <xf numFmtId="10" fontId="13" fillId="3" borderId="101" xfId="30" applyNumberFormat="1" applyFont="1" applyFill="1" applyBorder="1" applyAlignment="1" applyProtection="1">
      <alignment horizontal="center"/>
      <protection locked="0"/>
    </xf>
    <xf numFmtId="10" fontId="13" fillId="3" borderId="104" xfId="30" applyNumberFormat="1" applyFont="1" applyFill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6" fillId="0" borderId="0" xfId="0" applyFont="1" applyBorder="1" applyAlignment="1" applyProtection="1">
      <alignment horizontal="center"/>
      <protection locked="0"/>
    </xf>
    <xf numFmtId="0" fontId="46" fillId="11" borderId="95" xfId="36" applyFont="1" applyFill="1" applyBorder="1" applyAlignment="1">
      <alignment horizontal="center" vertical="center" textRotation="180"/>
    </xf>
    <xf numFmtId="0" fontId="46" fillId="11" borderId="96" xfId="36" applyFont="1" applyFill="1" applyBorder="1" applyAlignment="1">
      <alignment horizontal="center" vertical="center" textRotation="180"/>
    </xf>
    <xf numFmtId="0" fontId="46" fillId="11" borderId="97" xfId="36" applyFont="1" applyFill="1" applyBorder="1" applyAlignment="1">
      <alignment horizontal="center" vertical="center" textRotation="180"/>
    </xf>
    <xf numFmtId="0" fontId="46" fillId="11" borderId="98" xfId="36" applyFont="1" applyFill="1" applyBorder="1" applyAlignment="1">
      <alignment horizontal="center" vertical="center" textRotation="180"/>
    </xf>
    <xf numFmtId="0" fontId="29" fillId="11" borderId="34" xfId="36" applyFont="1" applyFill="1" applyBorder="1" applyAlignment="1">
      <alignment horizontal="center" vertical="center" textRotation="180" wrapText="1"/>
    </xf>
    <xf numFmtId="0" fontId="29" fillId="11" borderId="38" xfId="36" applyFont="1" applyFill="1" applyBorder="1" applyAlignment="1">
      <alignment horizontal="center" vertical="center" textRotation="180" wrapText="1"/>
    </xf>
    <xf numFmtId="0" fontId="29" fillId="11" borderId="63" xfId="36" applyFont="1" applyFill="1" applyBorder="1" applyAlignment="1">
      <alignment horizontal="center" vertical="center" textRotation="180" wrapText="1"/>
    </xf>
    <xf numFmtId="0" fontId="29" fillId="11" borderId="35" xfId="36" applyFont="1" applyFill="1" applyBorder="1" applyAlignment="1">
      <alignment horizontal="center" vertical="center"/>
    </xf>
    <xf numFmtId="0" fontId="29" fillId="11" borderId="39" xfId="36" applyFont="1" applyFill="1" applyBorder="1" applyAlignment="1">
      <alignment horizontal="center" vertical="center"/>
    </xf>
    <xf numFmtId="0" fontId="29" fillId="0" borderId="34" xfId="36" applyFont="1" applyFill="1" applyBorder="1" applyAlignment="1">
      <alignment horizontal="center" vertical="center"/>
    </xf>
    <xf numFmtId="0" fontId="29" fillId="0" borderId="36" xfId="36" applyFont="1" applyFill="1" applyBorder="1" applyAlignment="1">
      <alignment horizontal="center" vertical="center"/>
    </xf>
    <xf numFmtId="0" fontId="29" fillId="0" borderId="37" xfId="36" applyFont="1" applyFill="1" applyBorder="1" applyAlignment="1">
      <alignment horizontal="center" vertical="center"/>
    </xf>
    <xf numFmtId="0" fontId="32" fillId="11" borderId="59" xfId="36" applyFont="1" applyFill="1" applyBorder="1" applyAlignment="1">
      <alignment horizontal="center" vertical="top"/>
    </xf>
    <xf numFmtId="0" fontId="32" fillId="11" borderId="55" xfId="36" applyFont="1" applyFill="1" applyBorder="1" applyAlignment="1">
      <alignment horizontal="justify" vertical="top"/>
    </xf>
    <xf numFmtId="0" fontId="32" fillId="0" borderId="59" xfId="36" applyFont="1" applyFill="1" applyBorder="1" applyAlignment="1">
      <alignment horizontal="center" vertical="top"/>
    </xf>
    <xf numFmtId="0" fontId="32" fillId="0" borderId="66" xfId="36" applyFont="1" applyFill="1" applyBorder="1" applyAlignment="1">
      <alignment horizontal="center" vertical="top"/>
    </xf>
    <xf numFmtId="0" fontId="32" fillId="0" borderId="55" xfId="36" applyFont="1" applyFill="1" applyBorder="1" applyAlignment="1">
      <alignment horizontal="justify" vertical="top"/>
    </xf>
    <xf numFmtId="0" fontId="32" fillId="0" borderId="67" xfId="36" applyFont="1" applyFill="1" applyBorder="1" applyAlignment="1">
      <alignment horizontal="justify" vertical="top"/>
    </xf>
    <xf numFmtId="0" fontId="38" fillId="11" borderId="72" xfId="36" applyFont="1" applyFill="1" applyBorder="1" applyAlignment="1">
      <alignment horizontal="left" vertical="center" textRotation="180"/>
    </xf>
    <xf numFmtId="0" fontId="38" fillId="11" borderId="75" xfId="36" applyFont="1" applyFill="1" applyBorder="1" applyAlignment="1">
      <alignment horizontal="left" vertical="center" textRotation="180"/>
    </xf>
    <xf numFmtId="0" fontId="38" fillId="11" borderId="99" xfId="36" applyFont="1" applyFill="1" applyBorder="1" applyAlignment="1">
      <alignment horizontal="left" vertical="center" textRotation="180"/>
    </xf>
    <xf numFmtId="0" fontId="29" fillId="11" borderId="93" xfId="36" applyFont="1" applyFill="1" applyBorder="1" applyAlignment="1">
      <alignment horizontal="left" vertical="center" wrapText="1"/>
    </xf>
    <xf numFmtId="0" fontId="29" fillId="11" borderId="94" xfId="36" applyFont="1" applyFill="1" applyBorder="1" applyAlignment="1">
      <alignment horizontal="left" vertical="center" wrapText="1"/>
    </xf>
    <xf numFmtId="0" fontId="32" fillId="11" borderId="44" xfId="36" applyFont="1" applyFill="1" applyBorder="1" applyAlignment="1">
      <alignment horizontal="center" vertical="top"/>
    </xf>
    <xf numFmtId="0" fontId="32" fillId="11" borderId="49" xfId="36" applyFont="1" applyFill="1" applyBorder="1" applyAlignment="1">
      <alignment horizontal="center" vertical="top"/>
    </xf>
    <xf numFmtId="0" fontId="32" fillId="11" borderId="45" xfId="36" applyFont="1" applyFill="1" applyBorder="1" applyAlignment="1">
      <alignment horizontal="left" vertical="top" wrapText="1"/>
    </xf>
    <xf numFmtId="0" fontId="32" fillId="11" borderId="50" xfId="36" applyFont="1" applyFill="1" applyBorder="1" applyAlignment="1">
      <alignment horizontal="left" vertical="top" wrapText="1"/>
    </xf>
    <xf numFmtId="0" fontId="29" fillId="11" borderId="0" xfId="36" applyFont="1" applyFill="1" applyBorder="1" applyAlignment="1">
      <alignment horizontal="center" vertical="center" textRotation="180"/>
    </xf>
    <xf numFmtId="0" fontId="29" fillId="11" borderId="31" xfId="36" applyFont="1" applyFill="1" applyBorder="1" applyAlignment="1">
      <alignment horizontal="center" vertical="center" textRotation="180"/>
    </xf>
    <xf numFmtId="0" fontId="32" fillId="11" borderId="45" xfId="36" applyFont="1" applyFill="1" applyBorder="1" applyAlignment="1">
      <alignment horizontal="center" vertical="top"/>
    </xf>
    <xf numFmtId="0" fontId="65" fillId="0" borderId="148" xfId="0" applyFont="1" applyBorder="1" applyAlignment="1">
      <alignment horizontal="center" vertical="center" wrapText="1"/>
    </xf>
    <xf numFmtId="0" fontId="65" fillId="0" borderId="142" xfId="0" applyFont="1" applyBorder="1" applyAlignment="1">
      <alignment horizontal="center" vertical="center" wrapText="1"/>
    </xf>
    <xf numFmtId="0" fontId="65" fillId="0" borderId="141" xfId="0" applyFont="1" applyBorder="1" applyAlignment="1">
      <alignment horizontal="center" vertical="center" wrapText="1"/>
    </xf>
    <xf numFmtId="0" fontId="66" fillId="0" borderId="148" xfId="0" applyFont="1" applyBorder="1" applyAlignment="1">
      <alignment horizontal="center" vertical="center" wrapText="1"/>
    </xf>
    <xf numFmtId="0" fontId="66" fillId="0" borderId="142" xfId="0" applyFont="1" applyBorder="1" applyAlignment="1">
      <alignment horizontal="center" vertical="center" wrapText="1"/>
    </xf>
    <xf numFmtId="0" fontId="66" fillId="0" borderId="141" xfId="0" applyFont="1" applyBorder="1" applyAlignment="1">
      <alignment horizontal="center" vertical="center" wrapText="1"/>
    </xf>
    <xf numFmtId="0" fontId="68" fillId="0" borderId="148" xfId="0" applyFont="1" applyBorder="1" applyAlignment="1">
      <alignment horizontal="center" vertical="center" wrapText="1"/>
    </xf>
    <xf numFmtId="0" fontId="68" fillId="0" borderId="142" xfId="0" applyFont="1" applyBorder="1" applyAlignment="1">
      <alignment horizontal="center" vertical="center" wrapText="1"/>
    </xf>
    <xf numFmtId="0" fontId="68" fillId="0" borderId="141" xfId="0" applyFont="1" applyBorder="1" applyAlignment="1">
      <alignment horizontal="center" vertical="center" wrapText="1"/>
    </xf>
    <xf numFmtId="0" fontId="65" fillId="0" borderId="150" xfId="0" applyFont="1" applyBorder="1" applyAlignment="1">
      <alignment horizontal="center" vertical="center" wrapText="1"/>
    </xf>
    <xf numFmtId="0" fontId="65" fillId="0" borderId="151" xfId="0" applyFont="1" applyBorder="1" applyAlignment="1">
      <alignment horizontal="center" vertical="center" wrapText="1"/>
    </xf>
    <xf numFmtId="0" fontId="65" fillId="0" borderId="152" xfId="0" applyFont="1" applyBorder="1" applyAlignment="1">
      <alignment horizontal="center" vertical="center" wrapText="1"/>
    </xf>
    <xf numFmtId="0" fontId="66" fillId="0" borderId="148" xfId="0" applyFont="1" applyBorder="1" applyAlignment="1">
      <alignment horizontal="justify" vertical="center" wrapText="1"/>
    </xf>
    <xf numFmtId="0" fontId="66" fillId="0" borderId="141" xfId="0" applyFont="1" applyBorder="1" applyAlignment="1">
      <alignment horizontal="justify" vertical="center" wrapText="1"/>
    </xf>
    <xf numFmtId="0" fontId="65" fillId="0" borderId="149" xfId="0" applyFont="1" applyBorder="1" applyAlignment="1">
      <alignment horizontal="center" vertical="center" wrapText="1"/>
    </xf>
    <xf numFmtId="0" fontId="65" fillId="0" borderId="146" xfId="0" applyFont="1" applyBorder="1" applyAlignment="1">
      <alignment horizontal="center" vertical="center" wrapText="1"/>
    </xf>
    <xf numFmtId="0" fontId="65" fillId="0" borderId="145" xfId="0" applyFont="1" applyBorder="1" applyAlignment="1">
      <alignment horizontal="center" vertical="center" wrapText="1"/>
    </xf>
    <xf numFmtId="0" fontId="66" fillId="0" borderId="150" xfId="0" applyFont="1" applyBorder="1" applyAlignment="1">
      <alignment horizontal="justify" vertical="center" wrapText="1"/>
    </xf>
    <xf numFmtId="0" fontId="66" fillId="0" borderId="151" xfId="0" applyFont="1" applyBorder="1" applyAlignment="1">
      <alignment horizontal="justify" vertical="center" wrapText="1"/>
    </xf>
    <xf numFmtId="0" fontId="66" fillId="0" borderId="152" xfId="0" applyFont="1" applyBorder="1" applyAlignment="1">
      <alignment horizontal="justify" vertical="center" wrapText="1"/>
    </xf>
    <xf numFmtId="0" fontId="67" fillId="0" borderId="148" xfId="0" applyFont="1" applyBorder="1" applyAlignment="1">
      <alignment horizontal="justify" vertical="center" wrapText="1"/>
    </xf>
    <xf numFmtId="0" fontId="67" fillId="0" borderId="142" xfId="0" applyFont="1" applyBorder="1" applyAlignment="1">
      <alignment horizontal="justify" vertical="center" wrapText="1"/>
    </xf>
    <xf numFmtId="0" fontId="67" fillId="0" borderId="141" xfId="0" applyFont="1" applyBorder="1" applyAlignment="1">
      <alignment horizontal="justify" vertical="center" wrapText="1"/>
    </xf>
    <xf numFmtId="0" fontId="65" fillId="0" borderId="150" xfId="0" applyFont="1" applyBorder="1" applyAlignment="1">
      <alignment vertical="center" wrapText="1"/>
    </xf>
    <xf numFmtId="0" fontId="65" fillId="0" borderId="152" xfId="0" applyFont="1" applyBorder="1" applyAlignment="1">
      <alignment vertical="center" wrapText="1"/>
    </xf>
    <xf numFmtId="0" fontId="66" fillId="24" borderId="148" xfId="0" applyFont="1" applyFill="1" applyBorder="1" applyAlignment="1">
      <alignment horizontal="center" vertical="center" wrapText="1"/>
    </xf>
    <xf numFmtId="0" fontId="66" fillId="24" borderId="142" xfId="0" applyFont="1" applyFill="1" applyBorder="1" applyAlignment="1">
      <alignment horizontal="center" vertical="center" wrapText="1"/>
    </xf>
    <xf numFmtId="0" fontId="66" fillId="24" borderId="141" xfId="0" applyFont="1" applyFill="1" applyBorder="1" applyAlignment="1">
      <alignment horizontal="center" vertical="center" wrapText="1"/>
    </xf>
    <xf numFmtId="0" fontId="66" fillId="0" borderId="142" xfId="0" applyFont="1" applyBorder="1" applyAlignment="1">
      <alignment horizontal="justify" vertical="center" wrapText="1"/>
    </xf>
    <xf numFmtId="0" fontId="68" fillId="0" borderId="150" xfId="0" applyFont="1" applyBorder="1" applyAlignment="1">
      <alignment horizontal="center" vertical="center" wrapText="1"/>
    </xf>
    <xf numFmtId="0" fontId="68" fillId="0" borderId="151" xfId="0" applyFont="1" applyBorder="1" applyAlignment="1">
      <alignment horizontal="center" vertical="center" wrapText="1"/>
    </xf>
    <xf numFmtId="0" fontId="68" fillId="0" borderId="152" xfId="0" applyFont="1" applyBorder="1" applyAlignment="1">
      <alignment horizontal="center" vertical="center" wrapText="1"/>
    </xf>
    <xf numFmtId="0" fontId="67" fillId="0" borderId="148" xfId="0" applyFont="1" applyBorder="1" applyAlignment="1">
      <alignment horizontal="center" vertical="center" wrapText="1"/>
    </xf>
    <xf numFmtId="0" fontId="67" fillId="0" borderId="142" xfId="0" applyFont="1" applyBorder="1" applyAlignment="1">
      <alignment horizontal="center" vertical="center" wrapText="1"/>
    </xf>
    <xf numFmtId="0" fontId="67" fillId="0" borderId="141" xfId="0" applyFont="1" applyBorder="1" applyAlignment="1">
      <alignment horizontal="center" vertical="center" wrapText="1"/>
    </xf>
    <xf numFmtId="0" fontId="66" fillId="23" borderId="148" xfId="0" applyFont="1" applyFill="1" applyBorder="1" applyAlignment="1">
      <alignment horizontal="center" vertical="center" wrapText="1"/>
    </xf>
    <xf numFmtId="0" fontId="66" fillId="23" borderId="142" xfId="0" applyFont="1" applyFill="1" applyBorder="1" applyAlignment="1">
      <alignment horizontal="center" vertical="center" wrapText="1"/>
    </xf>
    <xf numFmtId="0" fontId="66" fillId="23" borderId="141" xfId="0" applyFont="1" applyFill="1" applyBorder="1" applyAlignment="1">
      <alignment horizontal="center" vertical="center" wrapText="1"/>
    </xf>
  </cellXfs>
  <cellStyles count="3028">
    <cellStyle name="0,0_x000d__x000a_NA_x000d__x000a_" xfId="45"/>
    <cellStyle name="0,0_x000d__x000a_NA_x000d__x000a_ 2" xfId="46"/>
    <cellStyle name="20% - Ênfase1" xfId="224" builtinId="30" customBuiltin="1"/>
    <cellStyle name="20% - Ênfase2" xfId="228" builtinId="34" customBuiltin="1"/>
    <cellStyle name="20% - Ênfase3" xfId="232" builtinId="38" customBuiltin="1"/>
    <cellStyle name="20% - Ênfase4" xfId="236" builtinId="42" customBuiltin="1"/>
    <cellStyle name="20% - Ênfase5" xfId="240" builtinId="46" customBuiltin="1"/>
    <cellStyle name="20% - Ênfase6" xfId="244" builtinId="50" customBuiltin="1"/>
    <cellStyle name="40% - Ênfase1" xfId="225" builtinId="31" customBuiltin="1"/>
    <cellStyle name="40% - Ênfase2" xfId="229" builtinId="35" customBuiltin="1"/>
    <cellStyle name="40% - Ênfase3" xfId="233" builtinId="39" customBuiltin="1"/>
    <cellStyle name="40% - Ênfase4" xfId="237" builtinId="43" customBuiltin="1"/>
    <cellStyle name="40% - Ênfase5" xfId="241" builtinId="47" customBuiltin="1"/>
    <cellStyle name="40% - Ênfase6" xfId="245" builtinId="51" customBuiltin="1"/>
    <cellStyle name="60% - Ênfase1" xfId="226" builtinId="32" customBuiltin="1"/>
    <cellStyle name="60% - Ênfase2" xfId="230" builtinId="36" customBuiltin="1"/>
    <cellStyle name="60% - Ênfase3" xfId="234" builtinId="40" customBuiltin="1"/>
    <cellStyle name="60% - Ênfase4" xfId="238" builtinId="44" customBuiltin="1"/>
    <cellStyle name="60% - Ênfase5" xfId="242" builtinId="48" customBuiltin="1"/>
    <cellStyle name="60% - Ênfase6" xfId="246" builtinId="52" customBuiltin="1"/>
    <cellStyle name="Bom" xfId="211" builtinId="26" customBuiltin="1"/>
    <cellStyle name="Cálculo" xfId="216" builtinId="22" customBuiltin="1"/>
    <cellStyle name="Célula de Verificação" xfId="218" builtinId="23" customBuiltin="1"/>
    <cellStyle name="Célula Vinculada" xfId="217" builtinId="24" customBuiltin="1"/>
    <cellStyle name="Data" xfId="2"/>
    <cellStyle name="Data 2" xfId="171"/>
    <cellStyle name="Ênfase1" xfId="223" builtinId="29" customBuiltin="1"/>
    <cellStyle name="Ênfase2" xfId="227" builtinId="33" customBuiltin="1"/>
    <cellStyle name="Ênfase3" xfId="231" builtinId="37" customBuiltin="1"/>
    <cellStyle name="Ênfase4" xfId="235" builtinId="41" customBuiltin="1"/>
    <cellStyle name="Ênfase5" xfId="239" builtinId="45" customBuiltin="1"/>
    <cellStyle name="Ênfase6" xfId="243" builtinId="49" customBuiltin="1"/>
    <cellStyle name="Entrada" xfId="214" builtinId="20" customBuiltin="1"/>
    <cellStyle name="Estilo 1" xfId="47"/>
    <cellStyle name="Estilo 2" xfId="2266"/>
    <cellStyle name="Euro" xfId="48"/>
    <cellStyle name="Euro 2" xfId="49"/>
    <cellStyle name="Euro 3" xfId="50"/>
    <cellStyle name="Excel Built-in Normal" xfId="51"/>
    <cellStyle name="Excel Built-in Normal 1" xfId="52"/>
    <cellStyle name="Excel Built-in Normal 2" xfId="53"/>
    <cellStyle name="Fixo" xfId="3"/>
    <cellStyle name="Fixo 2" xfId="172"/>
    <cellStyle name="Hiperlink 2" xfId="54"/>
    <cellStyle name="Hyperlink 2" xfId="55"/>
    <cellStyle name="Hyperlink 3" xfId="56"/>
    <cellStyle name="Incorreto" xfId="212" builtinId="27" customBuiltin="1"/>
    <cellStyle name="Indefinido" xfId="57"/>
    <cellStyle name="Millares_ORC209" xfId="58"/>
    <cellStyle name="Moeda" xfId="27" builtinId="4"/>
    <cellStyle name="Moeda 10" xfId="365"/>
    <cellStyle name="Moeda 10 2" xfId="2407"/>
    <cellStyle name="Moeda 11" xfId="2268"/>
    <cellStyle name="Moeda 2" xfId="59"/>
    <cellStyle name="Moeda 2 31" xfId="166"/>
    <cellStyle name="Moeda 3" xfId="60"/>
    <cellStyle name="Moeda 3 2" xfId="61"/>
    <cellStyle name="Moeda 4" xfId="62"/>
    <cellStyle name="Moeda 5" xfId="63"/>
    <cellStyle name="Moeda 6" xfId="182"/>
    <cellStyle name="Moeda 6 2" xfId="259"/>
    <cellStyle name="Moeda 6 2 2" xfId="329"/>
    <cellStyle name="Moeda 6 2 2 2" xfId="550"/>
    <cellStyle name="Moeda 6 2 2 2 2" xfId="2592"/>
    <cellStyle name="Moeda 6 2 2 3" xfId="2372"/>
    <cellStyle name="Moeda 6 2 3" xfId="480"/>
    <cellStyle name="Moeda 6 2 3 2" xfId="2522"/>
    <cellStyle name="Moeda 6 2 4" xfId="2309"/>
    <cellStyle name="Moeda 6 3" xfId="293"/>
    <cellStyle name="Moeda 6 3 2" xfId="514"/>
    <cellStyle name="Moeda 6 3 2 2" xfId="2556"/>
    <cellStyle name="Moeda 6 3 3" xfId="2336"/>
    <cellStyle name="Moeda 6 4" xfId="431"/>
    <cellStyle name="Moeda 6 4 2" xfId="2473"/>
    <cellStyle name="Moeda 6 5" xfId="2278"/>
    <cellStyle name="Moeda 7" xfId="202"/>
    <cellStyle name="Moeda 7 2" xfId="313"/>
    <cellStyle name="Moeda 7 2 2" xfId="534"/>
    <cellStyle name="Moeda 7 2 2 2" xfId="2576"/>
    <cellStyle name="Moeda 7 2 3" xfId="2356"/>
    <cellStyle name="Moeda 7 3" xfId="450"/>
    <cellStyle name="Moeda 7 3 2" xfId="2492"/>
    <cellStyle name="Moeda 7 4" xfId="2296"/>
    <cellStyle name="Moeda 8" xfId="248"/>
    <cellStyle name="Moeda 8 2" xfId="319"/>
    <cellStyle name="Moeda 8 2 2" xfId="540"/>
    <cellStyle name="Moeda 8 2 2 2" xfId="2582"/>
    <cellStyle name="Moeda 8 2 3" xfId="2362"/>
    <cellStyle name="Moeda 8 3" xfId="470"/>
    <cellStyle name="Moeda 8 3 2" xfId="2512"/>
    <cellStyle name="Moeda 8 4" xfId="2300"/>
    <cellStyle name="Moeda 9" xfId="283"/>
    <cellStyle name="Moeda 9 2" xfId="504"/>
    <cellStyle name="Moeda 9 2 2" xfId="2546"/>
    <cellStyle name="Moeda 9 3" xfId="2326"/>
    <cellStyle name="Moeda0" xfId="4"/>
    <cellStyle name="Moeda0 2" xfId="173"/>
    <cellStyle name="Moneda_ORC209" xfId="64"/>
    <cellStyle name="Neutra" xfId="213" builtinId="28" customBuiltin="1"/>
    <cellStyle name="Normal" xfId="0" builtinId="0"/>
    <cellStyle name="Normal 10" xfId="65"/>
    <cellStyle name="Normal 10 2" xfId="66"/>
    <cellStyle name="Normal 10 2 2" xfId="165"/>
    <cellStyle name="Normal 10 2 3" xfId="167"/>
    <cellStyle name="Normal 11" xfId="33"/>
    <cellStyle name="Normal 11 2" xfId="163"/>
    <cellStyle name="Normal 12" xfId="67"/>
    <cellStyle name="Normal 12 2" xfId="68"/>
    <cellStyle name="Normal 13" xfId="162"/>
    <cellStyle name="Normal 13 3" xfId="352"/>
    <cellStyle name="Normal 165" xfId="5"/>
    <cellStyle name="Normal 165 2" xfId="28"/>
    <cellStyle name="Normal 165 2 2" xfId="170"/>
    <cellStyle name="Normal 2" xfId="6"/>
    <cellStyle name="Normal 2 2" xfId="31"/>
    <cellStyle name="Normal 2 2 2" xfId="36"/>
    <cellStyle name="Normal 2 2 3" xfId="69"/>
    <cellStyle name="Normal 2 2 3 2" xfId="169"/>
    <cellStyle name="Normal 2 2 4" xfId="41"/>
    <cellStyle name="Normal 2 3" xfId="70"/>
    <cellStyle name="Normal 2 3 2" xfId="71"/>
    <cellStyle name="Normal 2 3 3" xfId="72"/>
    <cellStyle name="Normal 2 4" xfId="73"/>
    <cellStyle name="Normal 2 4 2" xfId="74"/>
    <cellStyle name="Normal 2 4 3" xfId="75"/>
    <cellStyle name="Normal 2 5" xfId="76"/>
    <cellStyle name="Normal 2 5 2" xfId="77"/>
    <cellStyle name="Normal 2 5 3" xfId="78"/>
    <cellStyle name="Normal 2 6" xfId="79"/>
    <cellStyle name="Normal 2 6 2" xfId="80"/>
    <cellStyle name="Normal 2 6 3" xfId="81"/>
    <cellStyle name="Normal 2 7" xfId="82"/>
    <cellStyle name="Normal 2 7 2" xfId="83"/>
    <cellStyle name="Normal 2 7 2 2" xfId="84"/>
    <cellStyle name="Normal 2 7 2 2 2" xfId="85"/>
    <cellStyle name="Normal 2 7 2 2 3" xfId="86"/>
    <cellStyle name="Normal 2 7 2 3" xfId="87"/>
    <cellStyle name="Normal 2 7 2 4" xfId="88"/>
    <cellStyle name="Normal 2 7 3" xfId="89"/>
    <cellStyle name="Normal 2 7 4" xfId="90"/>
    <cellStyle name="Normal 2 8" xfId="91"/>
    <cellStyle name="Normal 2_Quantitativo SPDA" xfId="92"/>
    <cellStyle name="Normal 3" xfId="7"/>
    <cellStyle name="Normal 3 2" xfId="93"/>
    <cellStyle name="Normal 3 2 2" xfId="94"/>
    <cellStyle name="Normal 3 2 3" xfId="95"/>
    <cellStyle name="Normal 3 2 4" xfId="3026"/>
    <cellStyle name="Normal 3 3" xfId="96"/>
    <cellStyle name="Normal 3 3 2" xfId="97"/>
    <cellStyle name="Normal 3 3 3" xfId="98"/>
    <cellStyle name="Normal 3 3 4" xfId="168"/>
    <cellStyle name="Normal 3 4" xfId="99"/>
    <cellStyle name="Normal 3 4 2" xfId="100"/>
    <cellStyle name="Normal 3 4 3" xfId="101"/>
    <cellStyle name="Normal 3 5" xfId="102"/>
    <cellStyle name="Normal 3 5 2" xfId="103"/>
    <cellStyle name="Normal 3 5 2 2" xfId="104"/>
    <cellStyle name="Normal 3 5 2 3" xfId="105"/>
    <cellStyle name="Normal 3 5 3" xfId="106"/>
    <cellStyle name="Normal 3 5 4" xfId="107"/>
    <cellStyle name="Normal 3 6" xfId="108"/>
    <cellStyle name="Normal 3 6 2" xfId="109"/>
    <cellStyle name="Normal 3 6 3" xfId="110"/>
    <cellStyle name="Normal 3 7" xfId="111"/>
    <cellStyle name="Normal 3 8" xfId="112"/>
    <cellStyle name="Normal 3 9" xfId="113"/>
    <cellStyle name="Normal 3_PLANILHAS REDES EXTERNAS E ETE" xfId="114"/>
    <cellStyle name="Normal 4" xfId="8"/>
    <cellStyle name="Normal 4 2" xfId="115"/>
    <cellStyle name="Normal 5" xfId="9"/>
    <cellStyle name="Normal 6" xfId="10"/>
    <cellStyle name="Normal 7" xfId="1"/>
    <cellStyle name="Normal 7 2" xfId="116"/>
    <cellStyle name="Normal 8" xfId="34"/>
    <cellStyle name="Normal 8 2" xfId="40"/>
    <cellStyle name="Normal 9" xfId="37"/>
    <cellStyle name="Normal 9 2" xfId="117"/>
    <cellStyle name="Nota" xfId="220" builtinId="10" customBuiltin="1"/>
    <cellStyle name="Porcentagem" xfId="30" builtinId="5"/>
    <cellStyle name="Porcentagem 2" xfId="12"/>
    <cellStyle name="Porcentagem 2 2" xfId="13"/>
    <cellStyle name="Porcentagem 2 2 2" xfId="174"/>
    <cellStyle name="Porcentagem 3" xfId="14"/>
    <cellStyle name="Porcentagem 3 2" xfId="118"/>
    <cellStyle name="Porcentagem 3 2 2" xfId="3025"/>
    <cellStyle name="Porcentagem 3 3" xfId="119"/>
    <cellStyle name="Porcentagem 4" xfId="11"/>
    <cellStyle name="Porcentagem 4 2" xfId="38"/>
    <cellStyle name="Porcentagem 5" xfId="120"/>
    <cellStyle name="Porcentagem 5 2" xfId="43"/>
    <cellStyle name="Porcentagem 6" xfId="121"/>
    <cellStyle name="Porcentagem 7" xfId="122"/>
    <cellStyle name="Porcentagem 8" xfId="123"/>
    <cellStyle name="Saída" xfId="215" builtinId="21" customBuiltin="1"/>
    <cellStyle name="Separador de m" xfId="124"/>
    <cellStyle name="Separador de milhares" xfId="26" builtinId="3"/>
    <cellStyle name="Separador de milhares 10" xfId="125"/>
    <cellStyle name="Separador de milhares 10 2" xfId="185"/>
    <cellStyle name="Separador de milhares 10 2 2" xfId="262"/>
    <cellStyle name="Separador de milhares 10 2 2 2" xfId="332"/>
    <cellStyle name="Separador de milhares 10 2 2 2 2" xfId="553"/>
    <cellStyle name="Separador de milhares 10 2 2 2 2 2" xfId="1304"/>
    <cellStyle name="Separador de milhares 10 2 2 2 2 3" xfId="2595"/>
    <cellStyle name="Separador de milhares 10 2 2 2 3" xfId="1094"/>
    <cellStyle name="Separador de milhares 10 2 2 2 4" xfId="2375"/>
    <cellStyle name="Separador de milhares 10 2 2 3" xfId="483"/>
    <cellStyle name="Separador de milhares 10 2 2 3 2" xfId="1239"/>
    <cellStyle name="Separador de milhares 10 2 2 3 3" xfId="2525"/>
    <cellStyle name="Separador de milhares 10 2 2 4" xfId="1029"/>
    <cellStyle name="Separador de milhares 10 2 2 5" xfId="2312"/>
    <cellStyle name="Separador de milhares 10 2 3" xfId="296"/>
    <cellStyle name="Separador de milhares 10 2 3 2" xfId="517"/>
    <cellStyle name="Separador de milhares 10 2 3 2 2" xfId="1271"/>
    <cellStyle name="Separador de milhares 10 2 3 2 3" xfId="2559"/>
    <cellStyle name="Separador de milhares 10 2 3 3" xfId="1061"/>
    <cellStyle name="Separador de milhares 10 2 3 4" xfId="2339"/>
    <cellStyle name="Separador de milhares 10 2 4" xfId="434"/>
    <cellStyle name="Separador de milhares 10 2 4 2" xfId="1193"/>
    <cellStyle name="Separador de milhares 10 2 4 3" xfId="2476"/>
    <cellStyle name="Separador de milhares 10 2 5" xfId="996"/>
    <cellStyle name="Separador de milhares 10 2 6" xfId="2281"/>
    <cellStyle name="Separador de milhares 11" xfId="126"/>
    <cellStyle name="Separador de milhares 11 2" xfId="186"/>
    <cellStyle name="Separador de milhares 11 2 2" xfId="263"/>
    <cellStyle name="Separador de milhares 11 2 2 2" xfId="333"/>
    <cellStyle name="Separador de milhares 11 2 2 2 2" xfId="554"/>
    <cellStyle name="Separador de milhares 11 2 2 2 2 2" xfId="1305"/>
    <cellStyle name="Separador de milhares 11 2 2 2 2 3" xfId="2596"/>
    <cellStyle name="Separador de milhares 11 2 2 2 3" xfId="1095"/>
    <cellStyle name="Separador de milhares 11 2 2 2 4" xfId="2376"/>
    <cellStyle name="Separador de milhares 11 2 2 3" xfId="484"/>
    <cellStyle name="Separador de milhares 11 2 2 3 2" xfId="1240"/>
    <cellStyle name="Separador de milhares 11 2 2 3 3" xfId="2526"/>
    <cellStyle name="Separador de milhares 11 2 2 4" xfId="1030"/>
    <cellStyle name="Separador de milhares 11 2 2 5" xfId="2313"/>
    <cellStyle name="Separador de milhares 11 2 3" xfId="297"/>
    <cellStyle name="Separador de milhares 11 2 3 2" xfId="518"/>
    <cellStyle name="Separador de milhares 11 2 3 2 2" xfId="1272"/>
    <cellStyle name="Separador de milhares 11 2 3 2 3" xfId="2560"/>
    <cellStyle name="Separador de milhares 11 2 3 3" xfId="1062"/>
    <cellStyle name="Separador de milhares 11 2 3 4" xfId="2340"/>
    <cellStyle name="Separador de milhares 11 2 4" xfId="435"/>
    <cellStyle name="Separador de milhares 11 2 4 2" xfId="1194"/>
    <cellStyle name="Separador de milhares 11 2 4 3" xfId="2477"/>
    <cellStyle name="Separador de milhares 11 2 5" xfId="997"/>
    <cellStyle name="Separador de milhares 11 2 6" xfId="2282"/>
    <cellStyle name="Separador de milhares 12" xfId="3027"/>
    <cellStyle name="Separador de milhares 2" xfId="15"/>
    <cellStyle name="Separador de milhares 2 2" xfId="32"/>
    <cellStyle name="Separador de milhares 2 2 2" xfId="42"/>
    <cellStyle name="Separador de milhares 2 3" xfId="127"/>
    <cellStyle name="Separador de milhares 2 3 2" xfId="187"/>
    <cellStyle name="Separador de milhares 2 3 2 2" xfId="264"/>
    <cellStyle name="Separador de milhares 2 3 2 2 2" xfId="334"/>
    <cellStyle name="Separador de milhares 2 3 2 2 2 2" xfId="555"/>
    <cellStyle name="Separador de milhares 2 3 2 2 2 2 2" xfId="1306"/>
    <cellStyle name="Separador de milhares 2 3 2 2 2 2 3" xfId="2597"/>
    <cellStyle name="Separador de milhares 2 3 2 2 2 3" xfId="1096"/>
    <cellStyle name="Separador de milhares 2 3 2 2 2 4" xfId="2377"/>
    <cellStyle name="Separador de milhares 2 3 2 2 3" xfId="485"/>
    <cellStyle name="Separador de milhares 2 3 2 2 3 2" xfId="1241"/>
    <cellStyle name="Separador de milhares 2 3 2 2 3 3" xfId="2527"/>
    <cellStyle name="Separador de milhares 2 3 2 2 4" xfId="1031"/>
    <cellStyle name="Separador de milhares 2 3 2 2 5" xfId="2314"/>
    <cellStyle name="Separador de milhares 2 3 2 3" xfId="298"/>
    <cellStyle name="Separador de milhares 2 3 2 3 2" xfId="519"/>
    <cellStyle name="Separador de milhares 2 3 2 3 2 2" xfId="1273"/>
    <cellStyle name="Separador de milhares 2 3 2 3 2 3" xfId="2561"/>
    <cellStyle name="Separador de milhares 2 3 2 3 3" xfId="1063"/>
    <cellStyle name="Separador de milhares 2 3 2 3 4" xfId="2341"/>
    <cellStyle name="Separador de milhares 2 3 2 4" xfId="436"/>
    <cellStyle name="Separador de milhares 2 3 2 4 2" xfId="1195"/>
    <cellStyle name="Separador de milhares 2 3 2 4 3" xfId="2478"/>
    <cellStyle name="Separador de milhares 2 3 2 5" xfId="998"/>
    <cellStyle name="Separador de milhares 2 3 2 6" xfId="2283"/>
    <cellStyle name="Separador de milhares 2 4" xfId="128"/>
    <cellStyle name="Separador de milhares 2_DIGICOMP - Lista de Material - Cabeamento Estruturado" xfId="129"/>
    <cellStyle name="Separador de milhares 3" xfId="16"/>
    <cellStyle name="Separador de milhares 3 2" xfId="130"/>
    <cellStyle name="Separador de milhares 3 2 2" xfId="131"/>
    <cellStyle name="Separador de milhares 3 2 2 2" xfId="188"/>
    <cellStyle name="Separador de milhares 3 2 2 2 2" xfId="265"/>
    <cellStyle name="Separador de milhares 3 2 2 2 2 2" xfId="335"/>
    <cellStyle name="Separador de milhares 3 2 2 2 2 2 2" xfId="556"/>
    <cellStyle name="Separador de milhares 3 2 2 2 2 2 2 2" xfId="1307"/>
    <cellStyle name="Separador de milhares 3 2 2 2 2 2 2 3" xfId="2598"/>
    <cellStyle name="Separador de milhares 3 2 2 2 2 2 3" xfId="1097"/>
    <cellStyle name="Separador de milhares 3 2 2 2 2 2 4" xfId="2378"/>
    <cellStyle name="Separador de milhares 3 2 2 2 2 3" xfId="486"/>
    <cellStyle name="Separador de milhares 3 2 2 2 2 3 2" xfId="1242"/>
    <cellStyle name="Separador de milhares 3 2 2 2 2 3 3" xfId="2528"/>
    <cellStyle name="Separador de milhares 3 2 2 2 2 4" xfId="1032"/>
    <cellStyle name="Separador de milhares 3 2 2 2 2 5" xfId="2315"/>
    <cellStyle name="Separador de milhares 3 2 2 2 3" xfId="299"/>
    <cellStyle name="Separador de milhares 3 2 2 2 3 2" xfId="520"/>
    <cellStyle name="Separador de milhares 3 2 2 2 3 2 2" xfId="1274"/>
    <cellStyle name="Separador de milhares 3 2 2 2 3 2 3" xfId="2562"/>
    <cellStyle name="Separador de milhares 3 2 2 2 3 3" xfId="1064"/>
    <cellStyle name="Separador de milhares 3 2 2 2 3 4" xfId="2342"/>
    <cellStyle name="Separador de milhares 3 2 2 2 4" xfId="437"/>
    <cellStyle name="Separador de milhares 3 2 2 2 4 2" xfId="1196"/>
    <cellStyle name="Separador de milhares 3 2 2 2 4 3" xfId="2479"/>
    <cellStyle name="Separador de milhares 3 2 2 2 5" xfId="999"/>
    <cellStyle name="Separador de milhares 3 2 2 2 6" xfId="2284"/>
    <cellStyle name="Separador de milhares 3 3" xfId="175"/>
    <cellStyle name="Separador de milhares 3 3 2" xfId="253"/>
    <cellStyle name="Separador de milhares 3 3 2 2" xfId="323"/>
    <cellStyle name="Separador de milhares 3 3 2 2 2" xfId="544"/>
    <cellStyle name="Separador de milhares 3 3 2 2 2 2" xfId="1296"/>
    <cellStyle name="Separador de milhares 3 3 2 2 2 3" xfId="2586"/>
    <cellStyle name="Separador de milhares 3 3 2 2 3" xfId="1086"/>
    <cellStyle name="Separador de milhares 3 3 2 2 4" xfId="2366"/>
    <cellStyle name="Separador de milhares 3 3 2 3" xfId="474"/>
    <cellStyle name="Separador de milhares 3 3 2 3 2" xfId="1231"/>
    <cellStyle name="Separador de milhares 3 3 2 3 3" xfId="2516"/>
    <cellStyle name="Separador de milhares 3 3 2 4" xfId="1021"/>
    <cellStyle name="Separador de milhares 3 3 2 5" xfId="2303"/>
    <cellStyle name="Separador de milhares 3 3 3" xfId="287"/>
    <cellStyle name="Separador de milhares 3 3 3 2" xfId="508"/>
    <cellStyle name="Separador de milhares 3 3 3 2 2" xfId="1263"/>
    <cellStyle name="Separador de milhares 3 3 3 2 3" xfId="2550"/>
    <cellStyle name="Separador de milhares 3 3 3 3" xfId="1053"/>
    <cellStyle name="Separador de milhares 3 3 3 4" xfId="2330"/>
    <cellStyle name="Separador de milhares 3 3 4" xfId="425"/>
    <cellStyle name="Separador de milhares 3 3 4 2" xfId="1185"/>
    <cellStyle name="Separador de milhares 3 3 4 3" xfId="2467"/>
    <cellStyle name="Separador de milhares 3 3 5" xfId="988"/>
    <cellStyle name="Separador de milhares 3 3 6" xfId="2272"/>
    <cellStyle name="Separador de milhares 4" xfId="17"/>
    <cellStyle name="Separador de milhares 5" xfId="18"/>
    <cellStyle name="Separador de milhares 5 2" xfId="132"/>
    <cellStyle name="Separador de milhares 5 2 2" xfId="189"/>
    <cellStyle name="Separador de milhares 5 2 2 2" xfId="266"/>
    <cellStyle name="Separador de milhares 5 2 2 2 2" xfId="336"/>
    <cellStyle name="Separador de milhares 5 2 2 2 2 2" xfId="557"/>
    <cellStyle name="Separador de milhares 5 2 2 2 2 2 2" xfId="1308"/>
    <cellStyle name="Separador de milhares 5 2 2 2 2 2 3" xfId="2599"/>
    <cellStyle name="Separador de milhares 5 2 2 2 2 3" xfId="1098"/>
    <cellStyle name="Separador de milhares 5 2 2 2 2 4" xfId="2379"/>
    <cellStyle name="Separador de milhares 5 2 2 2 3" xfId="487"/>
    <cellStyle name="Separador de milhares 5 2 2 2 3 2" xfId="1243"/>
    <cellStyle name="Separador de milhares 5 2 2 2 3 3" xfId="2529"/>
    <cellStyle name="Separador de milhares 5 2 2 2 4" xfId="1033"/>
    <cellStyle name="Separador de milhares 5 2 2 2 5" xfId="2316"/>
    <cellStyle name="Separador de milhares 5 2 2 3" xfId="300"/>
    <cellStyle name="Separador de milhares 5 2 2 3 2" xfId="521"/>
    <cellStyle name="Separador de milhares 5 2 2 3 2 2" xfId="1275"/>
    <cellStyle name="Separador de milhares 5 2 2 3 2 3" xfId="2563"/>
    <cellStyle name="Separador de milhares 5 2 2 3 3" xfId="1065"/>
    <cellStyle name="Separador de milhares 5 2 2 3 4" xfId="2343"/>
    <cellStyle name="Separador de milhares 5 2 2 4" xfId="438"/>
    <cellStyle name="Separador de milhares 5 2 2 4 2" xfId="1197"/>
    <cellStyle name="Separador de milhares 5 2 2 4 3" xfId="2480"/>
    <cellStyle name="Separador de milhares 5 2 2 5" xfId="1000"/>
    <cellStyle name="Separador de milhares 5 2 2 6" xfId="2285"/>
    <cellStyle name="Separador de milhares 6" xfId="19"/>
    <cellStyle name="Separador de milhares 6 2" xfId="133"/>
    <cellStyle name="Separador de milhares 6 2 2" xfId="190"/>
    <cellStyle name="Separador de milhares 6 2 2 2" xfId="267"/>
    <cellStyle name="Separador de milhares 6 2 2 2 2" xfId="337"/>
    <cellStyle name="Separador de milhares 6 2 2 2 2 2" xfId="558"/>
    <cellStyle name="Separador de milhares 6 2 2 2 2 2 2" xfId="1309"/>
    <cellStyle name="Separador de milhares 6 2 2 2 2 2 3" xfId="2600"/>
    <cellStyle name="Separador de milhares 6 2 2 2 2 3" xfId="1099"/>
    <cellStyle name="Separador de milhares 6 2 2 2 2 4" xfId="2380"/>
    <cellStyle name="Separador de milhares 6 2 2 2 3" xfId="488"/>
    <cellStyle name="Separador de milhares 6 2 2 2 3 2" xfId="1244"/>
    <cellStyle name="Separador de milhares 6 2 2 2 3 3" xfId="2530"/>
    <cellStyle name="Separador de milhares 6 2 2 2 4" xfId="1034"/>
    <cellStyle name="Separador de milhares 6 2 2 2 5" xfId="2317"/>
    <cellStyle name="Separador de milhares 6 2 2 3" xfId="301"/>
    <cellStyle name="Separador de milhares 6 2 2 3 2" xfId="522"/>
    <cellStyle name="Separador de milhares 6 2 2 3 2 2" xfId="1276"/>
    <cellStyle name="Separador de milhares 6 2 2 3 2 3" xfId="2564"/>
    <cellStyle name="Separador de milhares 6 2 2 3 3" xfId="1066"/>
    <cellStyle name="Separador de milhares 6 2 2 3 4" xfId="2344"/>
    <cellStyle name="Separador de milhares 6 2 2 4" xfId="439"/>
    <cellStyle name="Separador de milhares 6 2 2 4 2" xfId="1198"/>
    <cellStyle name="Separador de milhares 6 2 2 4 3" xfId="2481"/>
    <cellStyle name="Separador de milhares 6 2 2 5" xfId="1001"/>
    <cellStyle name="Separador de milhares 6 2 2 6" xfId="2286"/>
    <cellStyle name="Separador de milhares 7" xfId="20"/>
    <cellStyle name="Separador de milhares 8" xfId="21"/>
    <cellStyle name="Separador de milhares 8 2" xfId="24"/>
    <cellStyle name="Separador de milhares 8 2 2" xfId="179"/>
    <cellStyle name="Separador de milhares 8 2 2 2" xfId="256"/>
    <cellStyle name="Separador de milhares 8 2 2 2 2" xfId="326"/>
    <cellStyle name="Separador de milhares 8 2 2 2 2 2" xfId="547"/>
    <cellStyle name="Separador de milhares 8 2 2 2 2 2 2" xfId="1299"/>
    <cellStyle name="Separador de milhares 8 2 2 2 2 2 3" xfId="2589"/>
    <cellStyle name="Separador de milhares 8 2 2 2 2 3" xfId="1089"/>
    <cellStyle name="Separador de milhares 8 2 2 2 2 4" xfId="2369"/>
    <cellStyle name="Separador de milhares 8 2 2 2 3" xfId="477"/>
    <cellStyle name="Separador de milhares 8 2 2 2 3 2" xfId="1234"/>
    <cellStyle name="Separador de milhares 8 2 2 2 3 3" xfId="2519"/>
    <cellStyle name="Separador de milhares 8 2 2 2 4" xfId="1024"/>
    <cellStyle name="Separador de milhares 8 2 2 2 5" xfId="2306"/>
    <cellStyle name="Separador de milhares 8 2 2 3" xfId="290"/>
    <cellStyle name="Separador de milhares 8 2 2 3 2" xfId="511"/>
    <cellStyle name="Separador de milhares 8 2 2 3 2 2" xfId="1266"/>
    <cellStyle name="Separador de milhares 8 2 2 3 2 3" xfId="2553"/>
    <cellStyle name="Separador de milhares 8 2 2 3 3" xfId="1056"/>
    <cellStyle name="Separador de milhares 8 2 2 3 4" xfId="2333"/>
    <cellStyle name="Separador de milhares 8 2 2 4" xfId="428"/>
    <cellStyle name="Separador de milhares 8 2 2 4 2" xfId="1188"/>
    <cellStyle name="Separador de milhares 8 2 2 4 3" xfId="2470"/>
    <cellStyle name="Separador de milhares 8 2 2 5" xfId="991"/>
    <cellStyle name="Separador de milhares 8 2 2 6" xfId="2275"/>
    <cellStyle name="Separador de milhares 8 3" xfId="39"/>
    <cellStyle name="Separador de milhares 8 4" xfId="176"/>
    <cellStyle name="Separador de milhares 8 4 2" xfId="254"/>
    <cellStyle name="Separador de milhares 8 4 2 2" xfId="324"/>
    <cellStyle name="Separador de milhares 8 4 2 2 2" xfId="545"/>
    <cellStyle name="Separador de milhares 8 4 2 2 2 2" xfId="1297"/>
    <cellStyle name="Separador de milhares 8 4 2 2 2 3" xfId="2587"/>
    <cellStyle name="Separador de milhares 8 4 2 2 3" xfId="1087"/>
    <cellStyle name="Separador de milhares 8 4 2 2 4" xfId="2367"/>
    <cellStyle name="Separador de milhares 8 4 2 3" xfId="475"/>
    <cellStyle name="Separador de milhares 8 4 2 3 2" xfId="1232"/>
    <cellStyle name="Separador de milhares 8 4 2 3 3" xfId="2517"/>
    <cellStyle name="Separador de milhares 8 4 2 4" xfId="1022"/>
    <cellStyle name="Separador de milhares 8 4 2 5" xfId="2304"/>
    <cellStyle name="Separador de milhares 8 4 3" xfId="288"/>
    <cellStyle name="Separador de milhares 8 4 3 2" xfId="509"/>
    <cellStyle name="Separador de milhares 8 4 3 2 2" xfId="1264"/>
    <cellStyle name="Separador de milhares 8 4 3 2 3" xfId="2551"/>
    <cellStyle name="Separador de milhares 8 4 3 3" xfId="1054"/>
    <cellStyle name="Separador de milhares 8 4 3 4" xfId="2331"/>
    <cellStyle name="Separador de milhares 8 4 4" xfId="426"/>
    <cellStyle name="Separador de milhares 8 4 4 2" xfId="1186"/>
    <cellStyle name="Separador de milhares 8 4 4 3" xfId="2468"/>
    <cellStyle name="Separador de milhares 8 4 5" xfId="989"/>
    <cellStyle name="Separador de milhares 8 4 6" xfId="2273"/>
    <cellStyle name="Separador de milhares 9" xfId="134"/>
    <cellStyle name="Separador de milhares 9 2" xfId="191"/>
    <cellStyle name="Separador de milhares 9 2 2" xfId="268"/>
    <cellStyle name="Separador de milhares 9 2 2 2" xfId="338"/>
    <cellStyle name="Separador de milhares 9 2 2 2 2" xfId="559"/>
    <cellStyle name="Separador de milhares 9 2 2 2 2 2" xfId="1310"/>
    <cellStyle name="Separador de milhares 9 2 2 2 2 3" xfId="2601"/>
    <cellStyle name="Separador de milhares 9 2 2 2 3" xfId="1100"/>
    <cellStyle name="Separador de milhares 9 2 2 2 4" xfId="2381"/>
    <cellStyle name="Separador de milhares 9 2 2 3" xfId="489"/>
    <cellStyle name="Separador de milhares 9 2 2 3 2" xfId="1245"/>
    <cellStyle name="Separador de milhares 9 2 2 3 3" xfId="2531"/>
    <cellStyle name="Separador de milhares 9 2 2 4" xfId="1035"/>
    <cellStyle name="Separador de milhares 9 2 2 5" xfId="2318"/>
    <cellStyle name="Separador de milhares 9 2 3" xfId="302"/>
    <cellStyle name="Separador de milhares 9 2 3 2" xfId="523"/>
    <cellStyle name="Separador de milhares 9 2 3 2 2" xfId="1277"/>
    <cellStyle name="Separador de milhares 9 2 3 2 3" xfId="2565"/>
    <cellStyle name="Separador de milhares 9 2 3 3" xfId="1067"/>
    <cellStyle name="Separador de milhares 9 2 3 4" xfId="2345"/>
    <cellStyle name="Separador de milhares 9 2 4" xfId="440"/>
    <cellStyle name="Separador de milhares 9 2 4 2" xfId="1199"/>
    <cellStyle name="Separador de milhares 9 2 4 3" xfId="2482"/>
    <cellStyle name="Separador de milhares 9 2 5" xfId="1002"/>
    <cellStyle name="Separador de milhares 9 2 6" xfId="2287"/>
    <cellStyle name="SUBTIT" xfId="135"/>
    <cellStyle name="SUBTIT 10" xfId="284"/>
    <cellStyle name="SUBTIT 10 10" xfId="760"/>
    <cellStyle name="SUBTIT 10 10 2" xfId="1511"/>
    <cellStyle name="SUBTIT 10 10 3" xfId="2043"/>
    <cellStyle name="SUBTIT 10 10 4" xfId="2802"/>
    <cellStyle name="SUBTIT 10 11" xfId="362"/>
    <cellStyle name="SUBTIT 10 11 2" xfId="1123"/>
    <cellStyle name="SUBTIT 10 11 3" xfId="1757"/>
    <cellStyle name="SUBTIT 10 11 4" xfId="2404"/>
    <cellStyle name="SUBTIT 10 12" xfId="804"/>
    <cellStyle name="SUBTIT 10 12 2" xfId="1555"/>
    <cellStyle name="SUBTIT 10 12 3" xfId="2087"/>
    <cellStyle name="SUBTIT 10 12 4" xfId="2846"/>
    <cellStyle name="SUBTIT 10 13" xfId="372"/>
    <cellStyle name="SUBTIT 10 13 2" xfId="1132"/>
    <cellStyle name="SUBTIT 10 13 3" xfId="1765"/>
    <cellStyle name="SUBTIT 10 13 4" xfId="2414"/>
    <cellStyle name="SUBTIT 10 14" xfId="844"/>
    <cellStyle name="SUBTIT 10 14 2" xfId="1595"/>
    <cellStyle name="SUBTIT 10 14 3" xfId="2127"/>
    <cellStyle name="SUBTIT 10 14 4" xfId="2886"/>
    <cellStyle name="SUBTIT 10 15" xfId="702"/>
    <cellStyle name="SUBTIT 10 15 2" xfId="1453"/>
    <cellStyle name="SUBTIT 10 15 3" xfId="1985"/>
    <cellStyle name="SUBTIT 10 15 4" xfId="2744"/>
    <cellStyle name="SUBTIT 10 16" xfId="603"/>
    <cellStyle name="SUBTIT 10 16 2" xfId="1354"/>
    <cellStyle name="SUBTIT 10 16 3" xfId="1886"/>
    <cellStyle name="SUBTIT 10 16 4" xfId="2645"/>
    <cellStyle name="SUBTIT 10 17" xfId="896"/>
    <cellStyle name="SUBTIT 10 17 2" xfId="1647"/>
    <cellStyle name="SUBTIT 10 17 3" xfId="2179"/>
    <cellStyle name="SUBTIT 10 17 4" xfId="2938"/>
    <cellStyle name="SUBTIT 10 18" xfId="915"/>
    <cellStyle name="SUBTIT 10 18 2" xfId="1666"/>
    <cellStyle name="SUBTIT 10 18 3" xfId="2198"/>
    <cellStyle name="SUBTIT 10 18 4" xfId="2957"/>
    <cellStyle name="SUBTIT 10 19" xfId="855"/>
    <cellStyle name="SUBTIT 10 19 2" xfId="1606"/>
    <cellStyle name="SUBTIT 10 19 3" xfId="2138"/>
    <cellStyle name="SUBTIT 10 19 4" xfId="2897"/>
    <cellStyle name="SUBTIT 10 2" xfId="505"/>
    <cellStyle name="SUBTIT 10 2 2" xfId="1260"/>
    <cellStyle name="SUBTIT 10 2 3" xfId="1842"/>
    <cellStyle name="SUBTIT 10 2 4" xfId="2547"/>
    <cellStyle name="SUBTIT 10 20" xfId="819"/>
    <cellStyle name="SUBTIT 10 20 2" xfId="1570"/>
    <cellStyle name="SUBTIT 10 20 3" xfId="2102"/>
    <cellStyle name="SUBTIT 10 20 4" xfId="2861"/>
    <cellStyle name="SUBTIT 10 21" xfId="577"/>
    <cellStyle name="SUBTIT 10 21 2" xfId="1328"/>
    <cellStyle name="SUBTIT 10 21 3" xfId="1860"/>
    <cellStyle name="SUBTIT 10 21 4" xfId="2619"/>
    <cellStyle name="SUBTIT 10 22" xfId="833"/>
    <cellStyle name="SUBTIT 10 22 2" xfId="1584"/>
    <cellStyle name="SUBTIT 10 22 3" xfId="2116"/>
    <cellStyle name="SUBTIT 10 22 4" xfId="2875"/>
    <cellStyle name="SUBTIT 10 23" xfId="602"/>
    <cellStyle name="SUBTIT 10 23 2" xfId="1353"/>
    <cellStyle name="SUBTIT 10 23 3" xfId="1885"/>
    <cellStyle name="SUBTIT 10 23 4" xfId="2644"/>
    <cellStyle name="SUBTIT 10 24" xfId="1050"/>
    <cellStyle name="SUBTIT 10 25" xfId="1734"/>
    <cellStyle name="SUBTIT 10 26" xfId="2327"/>
    <cellStyle name="SUBTIT 10 3" xfId="600"/>
    <cellStyle name="SUBTIT 10 3 2" xfId="1351"/>
    <cellStyle name="SUBTIT 10 3 3" xfId="1883"/>
    <cellStyle name="SUBTIT 10 3 4" xfId="2642"/>
    <cellStyle name="SUBTIT 10 4" xfId="632"/>
    <cellStyle name="SUBTIT 10 4 2" xfId="1383"/>
    <cellStyle name="SUBTIT 10 4 3" xfId="1915"/>
    <cellStyle name="SUBTIT 10 4 4" xfId="2674"/>
    <cellStyle name="SUBTIT 10 5" xfId="460"/>
    <cellStyle name="SUBTIT 10 5 2" xfId="1218"/>
    <cellStyle name="SUBTIT 10 5 3" xfId="1825"/>
    <cellStyle name="SUBTIT 10 5 4" xfId="2502"/>
    <cellStyle name="SUBTIT 10 6" xfId="596"/>
    <cellStyle name="SUBTIT 10 6 2" xfId="1347"/>
    <cellStyle name="SUBTIT 10 6 3" xfId="1879"/>
    <cellStyle name="SUBTIT 10 6 4" xfId="2638"/>
    <cellStyle name="SUBTIT 10 7" xfId="679"/>
    <cellStyle name="SUBTIT 10 7 2" xfId="1430"/>
    <cellStyle name="SUBTIT 10 7 3" xfId="1962"/>
    <cellStyle name="SUBTIT 10 7 4" xfId="2721"/>
    <cellStyle name="SUBTIT 10 8" xfId="576"/>
    <cellStyle name="SUBTIT 10 8 2" xfId="1327"/>
    <cellStyle name="SUBTIT 10 8 3" xfId="1859"/>
    <cellStyle name="SUBTIT 10 8 4" xfId="2618"/>
    <cellStyle name="SUBTIT 10 9" xfId="400"/>
    <cellStyle name="SUBTIT 10 9 2" xfId="1160"/>
    <cellStyle name="SUBTIT 10 9 3" xfId="1793"/>
    <cellStyle name="SUBTIT 10 9 4" xfId="2442"/>
    <cellStyle name="SUBTIT 11" xfId="412"/>
    <cellStyle name="SUBTIT 11 2" xfId="1172"/>
    <cellStyle name="SUBTIT 11 3" xfId="1805"/>
    <cellStyle name="SUBTIT 11 4" xfId="2454"/>
    <cellStyle name="SUBTIT 12" xfId="384"/>
    <cellStyle name="SUBTIT 12 2" xfId="1144"/>
    <cellStyle name="SUBTIT 12 3" xfId="1777"/>
    <cellStyle name="SUBTIT 12 4" xfId="2426"/>
    <cellStyle name="SUBTIT 13" xfId="395"/>
    <cellStyle name="SUBTIT 13 2" xfId="1155"/>
    <cellStyle name="SUBTIT 13 3" xfId="1788"/>
    <cellStyle name="SUBTIT 13 4" xfId="2437"/>
    <cellStyle name="SUBTIT 14" xfId="359"/>
    <cellStyle name="SUBTIT 14 2" xfId="1120"/>
    <cellStyle name="SUBTIT 14 3" xfId="1754"/>
    <cellStyle name="SUBTIT 14 4" xfId="2401"/>
    <cellStyle name="SUBTIT 15" xfId="635"/>
    <cellStyle name="SUBTIT 15 2" xfId="1386"/>
    <cellStyle name="SUBTIT 15 3" xfId="1918"/>
    <cellStyle name="SUBTIT 15 4" xfId="2677"/>
    <cellStyle name="SUBTIT 16" xfId="575"/>
    <cellStyle name="SUBTIT 16 2" xfId="1326"/>
    <cellStyle name="SUBTIT 16 3" xfId="1858"/>
    <cellStyle name="SUBTIT 16 4" xfId="2617"/>
    <cellStyle name="SUBTIT 17" xfId="409"/>
    <cellStyle name="SUBTIT 17 2" xfId="1169"/>
    <cellStyle name="SUBTIT 17 3" xfId="1802"/>
    <cellStyle name="SUBTIT 17 4" xfId="2451"/>
    <cellStyle name="SUBTIT 18" xfId="361"/>
    <cellStyle name="SUBTIT 18 2" xfId="1122"/>
    <cellStyle name="SUBTIT 18 3" xfId="1756"/>
    <cellStyle name="SUBTIT 18 4" xfId="2403"/>
    <cellStyle name="SUBTIT 19" xfId="665"/>
    <cellStyle name="SUBTIT 19 2" xfId="1416"/>
    <cellStyle name="SUBTIT 19 3" xfId="1948"/>
    <cellStyle name="SUBTIT 19 4" xfId="2707"/>
    <cellStyle name="SUBTIT 2" xfId="192"/>
    <cellStyle name="SUBTIT 2 10" xfId="657"/>
    <cellStyle name="SUBTIT 2 10 2" xfId="1408"/>
    <cellStyle name="SUBTIT 2 10 3" xfId="1940"/>
    <cellStyle name="SUBTIT 2 10 4" xfId="2699"/>
    <cellStyle name="SUBTIT 2 11" xfId="726"/>
    <cellStyle name="SUBTIT 2 11 2" xfId="1477"/>
    <cellStyle name="SUBTIT 2 11 3" xfId="2009"/>
    <cellStyle name="SUBTIT 2 11 4" xfId="2768"/>
    <cellStyle name="SUBTIT 2 12" xfId="464"/>
    <cellStyle name="SUBTIT 2 12 2" xfId="1222"/>
    <cellStyle name="SUBTIT 2 12 3" xfId="1829"/>
    <cellStyle name="SUBTIT 2 12 4" xfId="2506"/>
    <cellStyle name="SUBTIT 2 13" xfId="713"/>
    <cellStyle name="SUBTIT 2 13 2" xfId="1464"/>
    <cellStyle name="SUBTIT 2 13 3" xfId="1996"/>
    <cellStyle name="SUBTIT 2 13 4" xfId="2755"/>
    <cellStyle name="SUBTIT 2 14" xfId="817"/>
    <cellStyle name="SUBTIT 2 14 2" xfId="1568"/>
    <cellStyle name="SUBTIT 2 14 3" xfId="2100"/>
    <cellStyle name="SUBTIT 2 14 4" xfId="2859"/>
    <cellStyle name="SUBTIT 2 15" xfId="358"/>
    <cellStyle name="SUBTIT 2 15 2" xfId="1119"/>
    <cellStyle name="SUBTIT 2 15 3" xfId="1753"/>
    <cellStyle name="SUBTIT 2 15 4" xfId="2400"/>
    <cellStyle name="SUBTIT 2 16" xfId="636"/>
    <cellStyle name="SUBTIT 2 16 2" xfId="1387"/>
    <cellStyle name="SUBTIT 2 16 3" xfId="1919"/>
    <cellStyle name="SUBTIT 2 16 4" xfId="2678"/>
    <cellStyle name="SUBTIT 2 17" xfId="762"/>
    <cellStyle name="SUBTIT 2 17 2" xfId="1513"/>
    <cellStyle name="SUBTIT 2 17 3" xfId="2045"/>
    <cellStyle name="SUBTIT 2 17 4" xfId="2804"/>
    <cellStyle name="SUBTIT 2 18" xfId="725"/>
    <cellStyle name="SUBTIT 2 18 2" xfId="1476"/>
    <cellStyle name="SUBTIT 2 18 3" xfId="2008"/>
    <cellStyle name="SUBTIT 2 18 4" xfId="2767"/>
    <cellStyle name="SUBTIT 2 19" xfId="858"/>
    <cellStyle name="SUBTIT 2 19 2" xfId="1609"/>
    <cellStyle name="SUBTIT 2 19 3" xfId="2141"/>
    <cellStyle name="SUBTIT 2 19 4" xfId="2900"/>
    <cellStyle name="SUBTIT 2 2" xfId="269"/>
    <cellStyle name="SUBTIT 2 2 10" xfId="751"/>
    <cellStyle name="SUBTIT 2 2 10 2" xfId="1502"/>
    <cellStyle name="SUBTIT 2 2 10 3" xfId="2034"/>
    <cellStyle name="SUBTIT 2 2 10 4" xfId="2793"/>
    <cellStyle name="SUBTIT 2 2 11" xfId="385"/>
    <cellStyle name="SUBTIT 2 2 11 2" xfId="1145"/>
    <cellStyle name="SUBTIT 2 2 11 3" xfId="1778"/>
    <cellStyle name="SUBTIT 2 2 11 4" xfId="2427"/>
    <cellStyle name="SUBTIT 2 2 12" xfId="664"/>
    <cellStyle name="SUBTIT 2 2 12 2" xfId="1415"/>
    <cellStyle name="SUBTIT 2 2 12 3" xfId="1947"/>
    <cellStyle name="SUBTIT 2 2 12 4" xfId="2706"/>
    <cellStyle name="SUBTIT 2 2 13" xfId="740"/>
    <cellStyle name="SUBTIT 2 2 13 2" xfId="1491"/>
    <cellStyle name="SUBTIT 2 2 13 3" xfId="2023"/>
    <cellStyle name="SUBTIT 2 2 13 4" xfId="2782"/>
    <cellStyle name="SUBTIT 2 2 14" xfId="749"/>
    <cellStyle name="SUBTIT 2 2 14 2" xfId="1500"/>
    <cellStyle name="SUBTIT 2 2 14 3" xfId="2032"/>
    <cellStyle name="SUBTIT 2 2 14 4" xfId="2791"/>
    <cellStyle name="SUBTIT 2 2 15" xfId="889"/>
    <cellStyle name="SUBTIT 2 2 15 2" xfId="1640"/>
    <cellStyle name="SUBTIT 2 2 15 3" xfId="2172"/>
    <cellStyle name="SUBTIT 2 2 15 4" xfId="2931"/>
    <cellStyle name="SUBTIT 2 2 16" xfId="363"/>
    <cellStyle name="SUBTIT 2 2 16 2" xfId="1124"/>
    <cellStyle name="SUBTIT 2 2 16 3" xfId="1758"/>
    <cellStyle name="SUBTIT 2 2 16 4" xfId="2405"/>
    <cellStyle name="SUBTIT 2 2 17" xfId="917"/>
    <cellStyle name="SUBTIT 2 2 17 2" xfId="1668"/>
    <cellStyle name="SUBTIT 2 2 17 3" xfId="2200"/>
    <cellStyle name="SUBTIT 2 2 17 4" xfId="2959"/>
    <cellStyle name="SUBTIT 2 2 18" xfId="1036"/>
    <cellStyle name="SUBTIT 2 2 2" xfId="339"/>
    <cellStyle name="SUBTIT 2 2 2 10" xfId="782"/>
    <cellStyle name="SUBTIT 2 2 2 10 2" xfId="1533"/>
    <cellStyle name="SUBTIT 2 2 2 10 3" xfId="2065"/>
    <cellStyle name="SUBTIT 2 2 2 10 4" xfId="2824"/>
    <cellStyle name="SUBTIT 2 2 2 11" xfId="796"/>
    <cellStyle name="SUBTIT 2 2 2 11 2" xfId="1547"/>
    <cellStyle name="SUBTIT 2 2 2 11 3" xfId="2079"/>
    <cellStyle name="SUBTIT 2 2 2 11 4" xfId="2838"/>
    <cellStyle name="SUBTIT 2 2 2 12" xfId="823"/>
    <cellStyle name="SUBTIT 2 2 2 12 2" xfId="1574"/>
    <cellStyle name="SUBTIT 2 2 2 12 3" xfId="2106"/>
    <cellStyle name="SUBTIT 2 2 2 12 4" xfId="2865"/>
    <cellStyle name="SUBTIT 2 2 2 13" xfId="832"/>
    <cellStyle name="SUBTIT 2 2 2 13 2" xfId="1583"/>
    <cellStyle name="SUBTIT 2 2 2 13 3" xfId="2115"/>
    <cellStyle name="SUBTIT 2 2 2 13 4" xfId="2874"/>
    <cellStyle name="SUBTIT 2 2 2 14" xfId="857"/>
    <cellStyle name="SUBTIT 2 2 2 14 2" xfId="1608"/>
    <cellStyle name="SUBTIT 2 2 2 14 3" xfId="2140"/>
    <cellStyle name="SUBTIT 2 2 2 14 4" xfId="2899"/>
    <cellStyle name="SUBTIT 2 2 2 15" xfId="869"/>
    <cellStyle name="SUBTIT 2 2 2 15 2" xfId="1620"/>
    <cellStyle name="SUBTIT 2 2 2 15 3" xfId="2152"/>
    <cellStyle name="SUBTIT 2 2 2 15 4" xfId="2911"/>
    <cellStyle name="SUBTIT 2 2 2 16" xfId="877"/>
    <cellStyle name="SUBTIT 2 2 2 16 2" xfId="1628"/>
    <cellStyle name="SUBTIT 2 2 2 16 3" xfId="2160"/>
    <cellStyle name="SUBTIT 2 2 2 16 4" xfId="2919"/>
    <cellStyle name="SUBTIT 2 2 2 17" xfId="906"/>
    <cellStyle name="SUBTIT 2 2 2 17 2" xfId="1657"/>
    <cellStyle name="SUBTIT 2 2 2 17 3" xfId="2189"/>
    <cellStyle name="SUBTIT 2 2 2 17 4" xfId="2948"/>
    <cellStyle name="SUBTIT 2 2 2 18" xfId="929"/>
    <cellStyle name="SUBTIT 2 2 2 18 2" xfId="1680"/>
    <cellStyle name="SUBTIT 2 2 2 18 3" xfId="2212"/>
    <cellStyle name="SUBTIT 2 2 2 18 4" xfId="2971"/>
    <cellStyle name="SUBTIT 2 2 2 19" xfId="940"/>
    <cellStyle name="SUBTIT 2 2 2 19 2" xfId="1691"/>
    <cellStyle name="SUBTIT 2 2 2 19 3" xfId="2223"/>
    <cellStyle name="SUBTIT 2 2 2 19 4" xfId="2982"/>
    <cellStyle name="SUBTIT 2 2 2 2" xfId="560"/>
    <cellStyle name="SUBTIT 2 2 2 2 2" xfId="1311"/>
    <cellStyle name="SUBTIT 2 2 2 2 3" xfId="1849"/>
    <cellStyle name="SUBTIT 2 2 2 2 4" xfId="2602"/>
    <cellStyle name="SUBTIT 2 2 2 20" xfId="949"/>
    <cellStyle name="SUBTIT 2 2 2 20 2" xfId="1700"/>
    <cellStyle name="SUBTIT 2 2 2 20 3" xfId="2232"/>
    <cellStyle name="SUBTIT 2 2 2 20 4" xfId="2991"/>
    <cellStyle name="SUBTIT 2 2 2 21" xfId="956"/>
    <cellStyle name="SUBTIT 2 2 2 21 2" xfId="1707"/>
    <cellStyle name="SUBTIT 2 2 2 21 3" xfId="2239"/>
    <cellStyle name="SUBTIT 2 2 2 21 4" xfId="2998"/>
    <cellStyle name="SUBTIT 2 2 2 22" xfId="969"/>
    <cellStyle name="SUBTIT 2 2 2 22 2" xfId="1720"/>
    <cellStyle name="SUBTIT 2 2 2 22 3" xfId="2252"/>
    <cellStyle name="SUBTIT 2 2 2 22 4" xfId="3011"/>
    <cellStyle name="SUBTIT 2 2 2 23" xfId="976"/>
    <cellStyle name="SUBTIT 2 2 2 23 2" xfId="1727"/>
    <cellStyle name="SUBTIT 2 2 2 23 3" xfId="2259"/>
    <cellStyle name="SUBTIT 2 2 2 23 4" xfId="3018"/>
    <cellStyle name="SUBTIT 2 2 2 24" xfId="1101"/>
    <cellStyle name="SUBTIT 2 2 2 25" xfId="1741"/>
    <cellStyle name="SUBTIT 2 2 2 26" xfId="2382"/>
    <cellStyle name="SUBTIT 2 2 2 3" xfId="616"/>
    <cellStyle name="SUBTIT 2 2 2 3 2" xfId="1367"/>
    <cellStyle name="SUBTIT 2 2 2 3 3" xfId="1899"/>
    <cellStyle name="SUBTIT 2 2 2 3 4" xfId="2658"/>
    <cellStyle name="SUBTIT 2 2 2 4" xfId="656"/>
    <cellStyle name="SUBTIT 2 2 2 4 2" xfId="1407"/>
    <cellStyle name="SUBTIT 2 2 2 4 3" xfId="1939"/>
    <cellStyle name="SUBTIT 2 2 2 4 4" xfId="2698"/>
    <cellStyle name="SUBTIT 2 2 2 5" xfId="668"/>
    <cellStyle name="SUBTIT 2 2 2 5 2" xfId="1419"/>
    <cellStyle name="SUBTIT 2 2 2 5 3" xfId="1951"/>
    <cellStyle name="SUBTIT 2 2 2 5 4" xfId="2710"/>
    <cellStyle name="SUBTIT 2 2 2 6" xfId="357"/>
    <cellStyle name="SUBTIT 2 2 2 6 2" xfId="1118"/>
    <cellStyle name="SUBTIT 2 2 2 6 3" xfId="1752"/>
    <cellStyle name="SUBTIT 2 2 2 6 4" xfId="2399"/>
    <cellStyle name="SUBTIT 2 2 2 7" xfId="693"/>
    <cellStyle name="SUBTIT 2 2 2 7 2" xfId="1444"/>
    <cellStyle name="SUBTIT 2 2 2 7 3" xfId="1976"/>
    <cellStyle name="SUBTIT 2 2 2 7 4" xfId="2735"/>
    <cellStyle name="SUBTIT 2 2 2 8" xfId="704"/>
    <cellStyle name="SUBTIT 2 2 2 8 2" xfId="1455"/>
    <cellStyle name="SUBTIT 2 2 2 8 3" xfId="1987"/>
    <cellStyle name="SUBTIT 2 2 2 8 4" xfId="2746"/>
    <cellStyle name="SUBTIT 2 2 2 9" xfId="714"/>
    <cellStyle name="SUBTIT 2 2 2 9 2" xfId="1465"/>
    <cellStyle name="SUBTIT 2 2 2 9 3" xfId="1997"/>
    <cellStyle name="SUBTIT 2 2 2 9 4" xfId="2756"/>
    <cellStyle name="SUBTIT 2 2 3" xfId="490"/>
    <cellStyle name="SUBTIT 2 2 3 2" xfId="1246"/>
    <cellStyle name="SUBTIT 2 2 3 3" xfId="1835"/>
    <cellStyle name="SUBTIT 2 2 3 4" xfId="2532"/>
    <cellStyle name="SUBTIT 2 2 4" xfId="624"/>
    <cellStyle name="SUBTIT 2 2 4 2" xfId="1375"/>
    <cellStyle name="SUBTIT 2 2 4 3" xfId="1907"/>
    <cellStyle name="SUBTIT 2 2 4 4" xfId="2666"/>
    <cellStyle name="SUBTIT 2 2 5" xfId="379"/>
    <cellStyle name="SUBTIT 2 2 5 2" xfId="1139"/>
    <cellStyle name="SUBTIT 2 2 5 3" xfId="1772"/>
    <cellStyle name="SUBTIT 2 2 5 4" xfId="2421"/>
    <cellStyle name="SUBTIT 2 2 6" xfId="389"/>
    <cellStyle name="SUBTIT 2 2 6 2" xfId="1149"/>
    <cellStyle name="SUBTIT 2 2 6 3" xfId="1782"/>
    <cellStyle name="SUBTIT 2 2 6 4" xfId="2431"/>
    <cellStyle name="SUBTIT 2 2 7" xfId="680"/>
    <cellStyle name="SUBTIT 2 2 7 2" xfId="1431"/>
    <cellStyle name="SUBTIT 2 2 7 3" xfId="1963"/>
    <cellStyle name="SUBTIT 2 2 7 4" xfId="2722"/>
    <cellStyle name="SUBTIT 2 2 8" xfId="356"/>
    <cellStyle name="SUBTIT 2 2 8 2" xfId="1117"/>
    <cellStyle name="SUBTIT 2 2 8 3" xfId="1751"/>
    <cellStyle name="SUBTIT 2 2 8 4" xfId="2398"/>
    <cellStyle name="SUBTIT 2 2 9" xfId="601"/>
    <cellStyle name="SUBTIT 2 2 9 2" xfId="1352"/>
    <cellStyle name="SUBTIT 2 2 9 3" xfId="1884"/>
    <cellStyle name="SUBTIT 2 2 9 4" xfId="2643"/>
    <cellStyle name="SUBTIT 2 20" xfId="1003"/>
    <cellStyle name="SUBTIT 2 21" xfId="983"/>
    <cellStyle name="SUBTIT 2 22" xfId="2288"/>
    <cellStyle name="SUBTIT 2 3" xfId="303"/>
    <cellStyle name="SUBTIT 2 3 10" xfId="766"/>
    <cellStyle name="SUBTIT 2 3 10 2" xfId="1517"/>
    <cellStyle name="SUBTIT 2 3 10 3" xfId="2049"/>
    <cellStyle name="SUBTIT 2 3 10 4" xfId="2808"/>
    <cellStyle name="SUBTIT 2 3 11" xfId="736"/>
    <cellStyle name="SUBTIT 2 3 11 2" xfId="1487"/>
    <cellStyle name="SUBTIT 2 3 11 3" xfId="2019"/>
    <cellStyle name="SUBTIT 2 3 11 4" xfId="2778"/>
    <cellStyle name="SUBTIT 2 3 12" xfId="808"/>
    <cellStyle name="SUBTIT 2 3 12 2" xfId="1559"/>
    <cellStyle name="SUBTIT 2 3 12 3" xfId="2091"/>
    <cellStyle name="SUBTIT 2 3 12 4" xfId="2850"/>
    <cellStyle name="SUBTIT 2 3 13" xfId="761"/>
    <cellStyle name="SUBTIT 2 3 13 2" xfId="1512"/>
    <cellStyle name="SUBTIT 2 3 13 3" xfId="2044"/>
    <cellStyle name="SUBTIT 2 3 13 4" xfId="2803"/>
    <cellStyle name="SUBTIT 2 3 14" xfId="846"/>
    <cellStyle name="SUBTIT 2 3 14 2" xfId="1597"/>
    <cellStyle name="SUBTIT 2 3 14 3" xfId="2129"/>
    <cellStyle name="SUBTIT 2 3 14 4" xfId="2888"/>
    <cellStyle name="SUBTIT 2 3 15" xfId="633"/>
    <cellStyle name="SUBTIT 2 3 15 2" xfId="1384"/>
    <cellStyle name="SUBTIT 2 3 15 3" xfId="1916"/>
    <cellStyle name="SUBTIT 2 3 15 4" xfId="2675"/>
    <cellStyle name="SUBTIT 2 3 16" xfId="775"/>
    <cellStyle name="SUBTIT 2 3 16 2" xfId="1526"/>
    <cellStyle name="SUBTIT 2 3 16 3" xfId="2058"/>
    <cellStyle name="SUBTIT 2 3 16 4" xfId="2817"/>
    <cellStyle name="SUBTIT 2 3 17" xfId="900"/>
    <cellStyle name="SUBTIT 2 3 17 2" xfId="1651"/>
    <cellStyle name="SUBTIT 2 3 17 3" xfId="2183"/>
    <cellStyle name="SUBTIT 2 3 17 4" xfId="2942"/>
    <cellStyle name="SUBTIT 2 3 18" xfId="918"/>
    <cellStyle name="SUBTIT 2 3 18 2" xfId="1669"/>
    <cellStyle name="SUBTIT 2 3 18 3" xfId="2201"/>
    <cellStyle name="SUBTIT 2 3 18 4" xfId="2960"/>
    <cellStyle name="SUBTIT 2 3 19" xfId="779"/>
    <cellStyle name="SUBTIT 2 3 19 2" xfId="1530"/>
    <cellStyle name="SUBTIT 2 3 19 3" xfId="2062"/>
    <cellStyle name="SUBTIT 2 3 19 4" xfId="2821"/>
    <cellStyle name="SUBTIT 2 3 2" xfId="524"/>
    <cellStyle name="SUBTIT 2 3 2 2" xfId="1278"/>
    <cellStyle name="SUBTIT 2 3 2 3" xfId="1843"/>
    <cellStyle name="SUBTIT 2 3 2 4" xfId="2566"/>
    <cellStyle name="SUBTIT 2 3 20" xfId="922"/>
    <cellStyle name="SUBTIT 2 3 20 2" xfId="1673"/>
    <cellStyle name="SUBTIT 2 3 20 3" xfId="2205"/>
    <cellStyle name="SUBTIT 2 3 20 4" xfId="2964"/>
    <cellStyle name="SUBTIT 2 3 21" xfId="578"/>
    <cellStyle name="SUBTIT 2 3 21 2" xfId="1329"/>
    <cellStyle name="SUBTIT 2 3 21 3" xfId="1861"/>
    <cellStyle name="SUBTIT 2 3 21 4" xfId="2620"/>
    <cellStyle name="SUBTIT 2 3 22" xfId="963"/>
    <cellStyle name="SUBTIT 2 3 22 2" xfId="1714"/>
    <cellStyle name="SUBTIT 2 3 22 3" xfId="2246"/>
    <cellStyle name="SUBTIT 2 3 22 4" xfId="3005"/>
    <cellStyle name="SUBTIT 2 3 23" xfId="948"/>
    <cellStyle name="SUBTIT 2 3 23 2" xfId="1699"/>
    <cellStyle name="SUBTIT 2 3 23 3" xfId="2231"/>
    <cellStyle name="SUBTIT 2 3 23 4" xfId="2990"/>
    <cellStyle name="SUBTIT 2 3 24" xfId="1068"/>
    <cellStyle name="SUBTIT 2 3 25" xfId="1735"/>
    <cellStyle name="SUBTIT 2 3 26" xfId="2346"/>
    <cellStyle name="SUBTIT 2 3 3" xfId="605"/>
    <cellStyle name="SUBTIT 2 3 3 2" xfId="1356"/>
    <cellStyle name="SUBTIT 2 3 3 3" xfId="1888"/>
    <cellStyle name="SUBTIT 2 3 3 4" xfId="2647"/>
    <cellStyle name="SUBTIT 2 3 4" xfId="641"/>
    <cellStyle name="SUBTIT 2 3 4 2" xfId="1392"/>
    <cellStyle name="SUBTIT 2 3 4 3" xfId="1924"/>
    <cellStyle name="SUBTIT 2 3 4 4" xfId="2683"/>
    <cellStyle name="SUBTIT 2 3 5" xfId="574"/>
    <cellStyle name="SUBTIT 2 3 5 2" xfId="1325"/>
    <cellStyle name="SUBTIT 2 3 5 3" xfId="1857"/>
    <cellStyle name="SUBTIT 2 3 5 4" xfId="2616"/>
    <cellStyle name="SUBTIT 2 3 6" xfId="401"/>
    <cellStyle name="SUBTIT 2 3 6 2" xfId="1161"/>
    <cellStyle name="SUBTIT 2 3 6 3" xfId="1794"/>
    <cellStyle name="SUBTIT 2 3 6 4" xfId="2443"/>
    <cellStyle name="SUBTIT 2 3 7" xfId="614"/>
    <cellStyle name="SUBTIT 2 3 7 2" xfId="1365"/>
    <cellStyle name="SUBTIT 2 3 7 3" xfId="1897"/>
    <cellStyle name="SUBTIT 2 3 7 4" xfId="2656"/>
    <cellStyle name="SUBTIT 2 3 8" xfId="639"/>
    <cellStyle name="SUBTIT 2 3 8 2" xfId="1390"/>
    <cellStyle name="SUBTIT 2 3 8 3" xfId="1922"/>
    <cellStyle name="SUBTIT 2 3 8 4" xfId="2681"/>
    <cellStyle name="SUBTIT 2 3 9" xfId="380"/>
    <cellStyle name="SUBTIT 2 3 9 2" xfId="1140"/>
    <cellStyle name="SUBTIT 2 3 9 3" xfId="1773"/>
    <cellStyle name="SUBTIT 2 3 9 4" xfId="2422"/>
    <cellStyle name="SUBTIT 2 4" xfId="441"/>
    <cellStyle name="SUBTIT 2 4 2" xfId="1200"/>
    <cellStyle name="SUBTIT 2 4 3" xfId="1816"/>
    <cellStyle name="SUBTIT 2 4 4" xfId="2483"/>
    <cellStyle name="SUBTIT 2 5" xfId="381"/>
    <cellStyle name="SUBTIT 2 5 2" xfId="1141"/>
    <cellStyle name="SUBTIT 2 5 3" xfId="1774"/>
    <cellStyle name="SUBTIT 2 5 4" xfId="2423"/>
    <cellStyle name="SUBTIT 2 6" xfId="391"/>
    <cellStyle name="SUBTIT 2 6 2" xfId="1151"/>
    <cellStyle name="SUBTIT 2 6 3" xfId="1784"/>
    <cellStyle name="SUBTIT 2 6 4" xfId="2433"/>
    <cellStyle name="SUBTIT 2 7" xfId="375"/>
    <cellStyle name="SUBTIT 2 7 2" xfId="1135"/>
    <cellStyle name="SUBTIT 2 7 3" xfId="1768"/>
    <cellStyle name="SUBTIT 2 7 4" xfId="2417"/>
    <cellStyle name="SUBTIT 2 8" xfId="676"/>
    <cellStyle name="SUBTIT 2 8 2" xfId="1427"/>
    <cellStyle name="SUBTIT 2 8 3" xfId="1959"/>
    <cellStyle name="SUBTIT 2 8 4" xfId="2718"/>
    <cellStyle name="SUBTIT 2 9" xfId="369"/>
    <cellStyle name="SUBTIT 2 9 2" xfId="1129"/>
    <cellStyle name="SUBTIT 2 9 3" xfId="1762"/>
    <cellStyle name="SUBTIT 2 9 4" xfId="2411"/>
    <cellStyle name="SUBTIT 20" xfId="368"/>
    <cellStyle name="SUBTIT 20 2" xfId="1128"/>
    <cellStyle name="SUBTIT 20 3" xfId="1761"/>
    <cellStyle name="SUBTIT 20 4" xfId="2410"/>
    <cellStyle name="SUBTIT 21" xfId="640"/>
    <cellStyle name="SUBTIT 21 2" xfId="1391"/>
    <cellStyle name="SUBTIT 21 3" xfId="1923"/>
    <cellStyle name="SUBTIT 21 4" xfId="2682"/>
    <cellStyle name="SUBTIT 22" xfId="733"/>
    <cellStyle name="SUBTIT 22 2" xfId="1484"/>
    <cellStyle name="SUBTIT 22 3" xfId="2016"/>
    <cellStyle name="SUBTIT 22 4" xfId="2775"/>
    <cellStyle name="SUBTIT 23" xfId="594"/>
    <cellStyle name="SUBTIT 23 2" xfId="1345"/>
    <cellStyle name="SUBTIT 23 3" xfId="1877"/>
    <cellStyle name="SUBTIT 23 4" xfId="2636"/>
    <cellStyle name="SUBTIT 24" xfId="856"/>
    <cellStyle name="SUBTIT 24 2" xfId="1607"/>
    <cellStyle name="SUBTIT 24 3" xfId="2139"/>
    <cellStyle name="SUBTIT 24 4" xfId="2898"/>
    <cellStyle name="SUBTIT 25" xfId="867"/>
    <cellStyle name="SUBTIT 25 2" xfId="1618"/>
    <cellStyle name="SUBTIT 25 3" xfId="2150"/>
    <cellStyle name="SUBTIT 25 4" xfId="2909"/>
    <cellStyle name="SUBTIT 26" xfId="765"/>
    <cellStyle name="SUBTIT 26 2" xfId="1516"/>
    <cellStyle name="SUBTIT 26 3" xfId="2048"/>
    <cellStyle name="SUBTIT 26 4" xfId="2807"/>
    <cellStyle name="SUBTIT 27" xfId="634"/>
    <cellStyle name="SUBTIT 27 2" xfId="1385"/>
    <cellStyle name="SUBTIT 27 3" xfId="1917"/>
    <cellStyle name="SUBTIT 27 4" xfId="2676"/>
    <cellStyle name="SUBTIT 28" xfId="919"/>
    <cellStyle name="SUBTIT 28 2" xfId="1670"/>
    <cellStyle name="SUBTIT 28 3" xfId="2202"/>
    <cellStyle name="SUBTIT 28 4" xfId="2961"/>
    <cellStyle name="SUBTIT 29" xfId="677"/>
    <cellStyle name="SUBTIT 29 2" xfId="1428"/>
    <cellStyle name="SUBTIT 29 3" xfId="1960"/>
    <cellStyle name="SUBTIT 29 4" xfId="2719"/>
    <cellStyle name="SUBTIT 3" xfId="199"/>
    <cellStyle name="SUBTIT 3 10" xfId="398"/>
    <cellStyle name="SUBTIT 3 10 2" xfId="1158"/>
    <cellStyle name="SUBTIT 3 10 3" xfId="1791"/>
    <cellStyle name="SUBTIT 3 10 4" xfId="2440"/>
    <cellStyle name="SUBTIT 3 11" xfId="727"/>
    <cellStyle name="SUBTIT 3 11 2" xfId="1478"/>
    <cellStyle name="SUBTIT 3 11 3" xfId="2010"/>
    <cellStyle name="SUBTIT 3 11 4" xfId="2769"/>
    <cellStyle name="SUBTIT 3 12" xfId="705"/>
    <cellStyle name="SUBTIT 3 12 2" xfId="1456"/>
    <cellStyle name="SUBTIT 3 12 3" xfId="1988"/>
    <cellStyle name="SUBTIT 3 12 4" xfId="2747"/>
    <cellStyle name="SUBTIT 3 13" xfId="723"/>
    <cellStyle name="SUBTIT 3 13 2" xfId="1474"/>
    <cellStyle name="SUBTIT 3 13 3" xfId="2006"/>
    <cellStyle name="SUBTIT 3 13 4" xfId="2765"/>
    <cellStyle name="SUBTIT 3 14" xfId="418"/>
    <cellStyle name="SUBTIT 3 14 2" xfId="1178"/>
    <cellStyle name="SUBTIT 3 14 3" xfId="1811"/>
    <cellStyle name="SUBTIT 3 14 4" xfId="2460"/>
    <cellStyle name="SUBTIT 3 15" xfId="721"/>
    <cellStyle name="SUBTIT 3 15 2" xfId="1472"/>
    <cellStyle name="SUBTIT 3 15 3" xfId="2004"/>
    <cellStyle name="SUBTIT 3 15 4" xfId="2763"/>
    <cellStyle name="SUBTIT 3 16" xfId="747"/>
    <cellStyle name="SUBTIT 3 16 2" xfId="1498"/>
    <cellStyle name="SUBTIT 3 16 3" xfId="2030"/>
    <cellStyle name="SUBTIT 3 16 4" xfId="2789"/>
    <cellStyle name="SUBTIT 3 17" xfId="783"/>
    <cellStyle name="SUBTIT 3 17 2" xfId="1534"/>
    <cellStyle name="SUBTIT 3 17 3" xfId="2066"/>
    <cellStyle name="SUBTIT 3 17 4" xfId="2825"/>
    <cellStyle name="SUBTIT 3 18" xfId="939"/>
    <cellStyle name="SUBTIT 3 18 2" xfId="1690"/>
    <cellStyle name="SUBTIT 3 18 3" xfId="2222"/>
    <cellStyle name="SUBTIT 3 18 4" xfId="2981"/>
    <cellStyle name="SUBTIT 3 19" xfId="1010"/>
    <cellStyle name="SUBTIT 3 2" xfId="276"/>
    <cellStyle name="SUBTIT 3 2 10" xfId="753"/>
    <cellStyle name="SUBTIT 3 2 10 2" xfId="1504"/>
    <cellStyle name="SUBTIT 3 2 10 3" xfId="2036"/>
    <cellStyle name="SUBTIT 3 2 10 4" xfId="2795"/>
    <cellStyle name="SUBTIT 3 2 11" xfId="722"/>
    <cellStyle name="SUBTIT 3 2 11 2" xfId="1473"/>
    <cellStyle name="SUBTIT 3 2 11 3" xfId="2005"/>
    <cellStyle name="SUBTIT 3 2 11 4" xfId="2764"/>
    <cellStyle name="SUBTIT 3 2 12" xfId="404"/>
    <cellStyle name="SUBTIT 3 2 12 2" xfId="1164"/>
    <cellStyle name="SUBTIT 3 2 12 3" xfId="1797"/>
    <cellStyle name="SUBTIT 3 2 12 4" xfId="2446"/>
    <cellStyle name="SUBTIT 3 2 13" xfId="815"/>
    <cellStyle name="SUBTIT 3 2 13 2" xfId="1566"/>
    <cellStyle name="SUBTIT 3 2 13 3" xfId="2098"/>
    <cellStyle name="SUBTIT 3 2 13 4" xfId="2857"/>
    <cellStyle name="SUBTIT 3 2 14" xfId="748"/>
    <cellStyle name="SUBTIT 3 2 14 2" xfId="1499"/>
    <cellStyle name="SUBTIT 3 2 14 3" xfId="2031"/>
    <cellStyle name="SUBTIT 3 2 14 4" xfId="2790"/>
    <cellStyle name="SUBTIT 3 2 15" xfId="890"/>
    <cellStyle name="SUBTIT 3 2 15 2" xfId="1641"/>
    <cellStyle name="SUBTIT 3 2 15 3" xfId="2173"/>
    <cellStyle name="SUBTIT 3 2 15 4" xfId="2932"/>
    <cellStyle name="SUBTIT 3 2 16" xfId="821"/>
    <cellStyle name="SUBTIT 3 2 16 2" xfId="1572"/>
    <cellStyle name="SUBTIT 3 2 16 3" xfId="2104"/>
    <cellStyle name="SUBTIT 3 2 16 4" xfId="2863"/>
    <cellStyle name="SUBTIT 3 2 17" xfId="937"/>
    <cellStyle name="SUBTIT 3 2 17 2" xfId="1688"/>
    <cellStyle name="SUBTIT 3 2 17 3" xfId="2220"/>
    <cellStyle name="SUBTIT 3 2 17 4" xfId="2979"/>
    <cellStyle name="SUBTIT 3 2 18" xfId="1043"/>
    <cellStyle name="SUBTIT 3 2 2" xfId="346"/>
    <cellStyle name="SUBTIT 3 2 2 10" xfId="784"/>
    <cellStyle name="SUBTIT 3 2 2 10 2" xfId="1535"/>
    <cellStyle name="SUBTIT 3 2 2 10 3" xfId="2067"/>
    <cellStyle name="SUBTIT 3 2 2 10 4" xfId="2826"/>
    <cellStyle name="SUBTIT 3 2 2 11" xfId="797"/>
    <cellStyle name="SUBTIT 3 2 2 11 2" xfId="1548"/>
    <cellStyle name="SUBTIT 3 2 2 11 3" xfId="2080"/>
    <cellStyle name="SUBTIT 3 2 2 11 4" xfId="2839"/>
    <cellStyle name="SUBTIT 3 2 2 12" xfId="825"/>
    <cellStyle name="SUBTIT 3 2 2 12 2" xfId="1576"/>
    <cellStyle name="SUBTIT 3 2 2 12 3" xfId="2108"/>
    <cellStyle name="SUBTIT 3 2 2 12 4" xfId="2867"/>
    <cellStyle name="SUBTIT 3 2 2 13" xfId="834"/>
    <cellStyle name="SUBTIT 3 2 2 13 2" xfId="1585"/>
    <cellStyle name="SUBTIT 3 2 2 13 3" xfId="2117"/>
    <cellStyle name="SUBTIT 3 2 2 13 4" xfId="2876"/>
    <cellStyle name="SUBTIT 3 2 2 14" xfId="860"/>
    <cellStyle name="SUBTIT 3 2 2 14 2" xfId="1611"/>
    <cellStyle name="SUBTIT 3 2 2 14 3" xfId="2143"/>
    <cellStyle name="SUBTIT 3 2 2 14 4" xfId="2902"/>
    <cellStyle name="SUBTIT 3 2 2 15" xfId="871"/>
    <cellStyle name="SUBTIT 3 2 2 15 2" xfId="1622"/>
    <cellStyle name="SUBTIT 3 2 2 15 3" xfId="2154"/>
    <cellStyle name="SUBTIT 3 2 2 15 4" xfId="2913"/>
    <cellStyle name="SUBTIT 3 2 2 16" xfId="878"/>
    <cellStyle name="SUBTIT 3 2 2 16 2" xfId="1629"/>
    <cellStyle name="SUBTIT 3 2 2 16 3" xfId="2161"/>
    <cellStyle name="SUBTIT 3 2 2 16 4" xfId="2920"/>
    <cellStyle name="SUBTIT 3 2 2 17" xfId="908"/>
    <cellStyle name="SUBTIT 3 2 2 17 2" xfId="1659"/>
    <cellStyle name="SUBTIT 3 2 2 17 3" xfId="2191"/>
    <cellStyle name="SUBTIT 3 2 2 17 4" xfId="2950"/>
    <cellStyle name="SUBTIT 3 2 2 18" xfId="930"/>
    <cellStyle name="SUBTIT 3 2 2 18 2" xfId="1681"/>
    <cellStyle name="SUBTIT 3 2 2 18 3" xfId="2213"/>
    <cellStyle name="SUBTIT 3 2 2 18 4" xfId="2972"/>
    <cellStyle name="SUBTIT 3 2 2 19" xfId="942"/>
    <cellStyle name="SUBTIT 3 2 2 19 2" xfId="1693"/>
    <cellStyle name="SUBTIT 3 2 2 19 3" xfId="2225"/>
    <cellStyle name="SUBTIT 3 2 2 19 4" xfId="2984"/>
    <cellStyle name="SUBTIT 3 2 2 2" xfId="567"/>
    <cellStyle name="SUBTIT 3 2 2 2 2" xfId="1318"/>
    <cellStyle name="SUBTIT 3 2 2 2 3" xfId="1850"/>
    <cellStyle name="SUBTIT 3 2 2 2 4" xfId="2609"/>
    <cellStyle name="SUBTIT 3 2 2 20" xfId="950"/>
    <cellStyle name="SUBTIT 3 2 2 20 2" xfId="1701"/>
    <cellStyle name="SUBTIT 3 2 2 20 3" xfId="2233"/>
    <cellStyle name="SUBTIT 3 2 2 20 4" xfId="2992"/>
    <cellStyle name="SUBTIT 3 2 2 21" xfId="957"/>
    <cellStyle name="SUBTIT 3 2 2 21 2" xfId="1708"/>
    <cellStyle name="SUBTIT 3 2 2 21 3" xfId="2240"/>
    <cellStyle name="SUBTIT 3 2 2 21 4" xfId="2999"/>
    <cellStyle name="SUBTIT 3 2 2 22" xfId="970"/>
    <cellStyle name="SUBTIT 3 2 2 22 2" xfId="1721"/>
    <cellStyle name="SUBTIT 3 2 2 22 3" xfId="2253"/>
    <cellStyle name="SUBTIT 3 2 2 22 4" xfId="3012"/>
    <cellStyle name="SUBTIT 3 2 2 23" xfId="977"/>
    <cellStyle name="SUBTIT 3 2 2 23 2" xfId="1728"/>
    <cellStyle name="SUBTIT 3 2 2 23 3" xfId="2260"/>
    <cellStyle name="SUBTIT 3 2 2 23 4" xfId="3019"/>
    <cellStyle name="SUBTIT 3 2 2 24" xfId="1108"/>
    <cellStyle name="SUBTIT 3 2 2 25" xfId="1742"/>
    <cellStyle name="SUBTIT 3 2 2 26" xfId="2389"/>
    <cellStyle name="SUBTIT 3 2 2 3" xfId="617"/>
    <cellStyle name="SUBTIT 3 2 2 3 2" xfId="1368"/>
    <cellStyle name="SUBTIT 3 2 2 3 3" xfId="1900"/>
    <cellStyle name="SUBTIT 3 2 2 3 4" xfId="2659"/>
    <cellStyle name="SUBTIT 3 2 2 4" xfId="658"/>
    <cellStyle name="SUBTIT 3 2 2 4 2" xfId="1409"/>
    <cellStyle name="SUBTIT 3 2 2 4 3" xfId="1941"/>
    <cellStyle name="SUBTIT 3 2 2 4 4" xfId="2700"/>
    <cellStyle name="SUBTIT 3 2 2 5" xfId="670"/>
    <cellStyle name="SUBTIT 3 2 2 5 2" xfId="1421"/>
    <cellStyle name="SUBTIT 3 2 2 5 3" xfId="1953"/>
    <cellStyle name="SUBTIT 3 2 2 5 4" xfId="2712"/>
    <cellStyle name="SUBTIT 3 2 2 6" xfId="354"/>
    <cellStyle name="SUBTIT 3 2 2 6 2" xfId="1115"/>
    <cellStyle name="SUBTIT 3 2 2 6 3" xfId="1749"/>
    <cellStyle name="SUBTIT 3 2 2 6 4" xfId="2396"/>
    <cellStyle name="SUBTIT 3 2 2 7" xfId="696"/>
    <cellStyle name="SUBTIT 3 2 2 7 2" xfId="1447"/>
    <cellStyle name="SUBTIT 3 2 2 7 3" xfId="1979"/>
    <cellStyle name="SUBTIT 3 2 2 7 4" xfId="2738"/>
    <cellStyle name="SUBTIT 3 2 2 8" xfId="707"/>
    <cellStyle name="SUBTIT 3 2 2 8 2" xfId="1458"/>
    <cellStyle name="SUBTIT 3 2 2 8 3" xfId="1990"/>
    <cellStyle name="SUBTIT 3 2 2 8 4" xfId="2749"/>
    <cellStyle name="SUBTIT 3 2 2 9" xfId="715"/>
    <cellStyle name="SUBTIT 3 2 2 9 2" xfId="1466"/>
    <cellStyle name="SUBTIT 3 2 2 9 3" xfId="1998"/>
    <cellStyle name="SUBTIT 3 2 2 9 4" xfId="2757"/>
    <cellStyle name="SUBTIT 3 2 3" xfId="497"/>
    <cellStyle name="SUBTIT 3 2 3 2" xfId="1253"/>
    <cellStyle name="SUBTIT 3 2 3 3" xfId="1836"/>
    <cellStyle name="SUBTIT 3 2 3 4" xfId="2539"/>
    <cellStyle name="SUBTIT 3 2 4" xfId="626"/>
    <cellStyle name="SUBTIT 3 2 4 2" xfId="1377"/>
    <cellStyle name="SUBTIT 3 2 4 3" xfId="1909"/>
    <cellStyle name="SUBTIT 3 2 4 4" xfId="2668"/>
    <cellStyle name="SUBTIT 3 2 5" xfId="579"/>
    <cellStyle name="SUBTIT 3 2 5 2" xfId="1330"/>
    <cellStyle name="SUBTIT 3 2 5 3" xfId="1862"/>
    <cellStyle name="SUBTIT 3 2 5 4" xfId="2621"/>
    <cellStyle name="SUBTIT 3 2 6" xfId="653"/>
    <cellStyle name="SUBTIT 3 2 6 2" xfId="1404"/>
    <cellStyle name="SUBTIT 3 2 6 3" xfId="1936"/>
    <cellStyle name="SUBTIT 3 2 6 4" xfId="2695"/>
    <cellStyle name="SUBTIT 3 2 7" xfId="625"/>
    <cellStyle name="SUBTIT 3 2 7 2" xfId="1376"/>
    <cellStyle name="SUBTIT 3 2 7 3" xfId="1908"/>
    <cellStyle name="SUBTIT 3 2 7 4" xfId="2667"/>
    <cellStyle name="SUBTIT 3 2 8" xfId="666"/>
    <cellStyle name="SUBTIT 3 2 8 2" xfId="1417"/>
    <cellStyle name="SUBTIT 3 2 8 3" xfId="1949"/>
    <cellStyle name="SUBTIT 3 2 8 4" xfId="2708"/>
    <cellStyle name="SUBTIT 3 2 9" xfId="681"/>
    <cellStyle name="SUBTIT 3 2 9 2" xfId="1432"/>
    <cellStyle name="SUBTIT 3 2 9 3" xfId="1964"/>
    <cellStyle name="SUBTIT 3 2 9 4" xfId="2723"/>
    <cellStyle name="SUBTIT 3 3" xfId="310"/>
    <cellStyle name="SUBTIT 3 3 10" xfId="771"/>
    <cellStyle name="SUBTIT 3 3 10 2" xfId="1522"/>
    <cellStyle name="SUBTIT 3 3 10 3" xfId="2054"/>
    <cellStyle name="SUBTIT 3 3 10 4" xfId="2813"/>
    <cellStyle name="SUBTIT 3 3 11" xfId="743"/>
    <cellStyle name="SUBTIT 3 3 11 2" xfId="1494"/>
    <cellStyle name="SUBTIT 3 3 11 3" xfId="2026"/>
    <cellStyle name="SUBTIT 3 3 11 4" xfId="2785"/>
    <cellStyle name="SUBTIT 3 3 12" xfId="810"/>
    <cellStyle name="SUBTIT 3 3 12 2" xfId="1561"/>
    <cellStyle name="SUBTIT 3 3 12 3" xfId="2093"/>
    <cellStyle name="SUBTIT 3 3 12 4" xfId="2852"/>
    <cellStyle name="SUBTIT 3 3 13" xfId="746"/>
    <cellStyle name="SUBTIT 3 3 13 2" xfId="1497"/>
    <cellStyle name="SUBTIT 3 3 13 3" xfId="2029"/>
    <cellStyle name="SUBTIT 3 3 13 4" xfId="2788"/>
    <cellStyle name="SUBTIT 3 3 14" xfId="848"/>
    <cellStyle name="SUBTIT 3 3 14 2" xfId="1599"/>
    <cellStyle name="SUBTIT 3 3 14 3" xfId="2131"/>
    <cellStyle name="SUBTIT 3 3 14 4" xfId="2890"/>
    <cellStyle name="SUBTIT 3 3 15" xfId="742"/>
    <cellStyle name="SUBTIT 3 3 15 2" xfId="1493"/>
    <cellStyle name="SUBTIT 3 3 15 3" xfId="2025"/>
    <cellStyle name="SUBTIT 3 3 15 4" xfId="2784"/>
    <cellStyle name="SUBTIT 3 3 16" xfId="807"/>
    <cellStyle name="SUBTIT 3 3 16 2" xfId="1558"/>
    <cellStyle name="SUBTIT 3 3 16 3" xfId="2090"/>
    <cellStyle name="SUBTIT 3 3 16 4" xfId="2849"/>
    <cellStyle name="SUBTIT 3 3 17" xfId="901"/>
    <cellStyle name="SUBTIT 3 3 17 2" xfId="1652"/>
    <cellStyle name="SUBTIT 3 3 17 3" xfId="2184"/>
    <cellStyle name="SUBTIT 3 3 17 4" xfId="2943"/>
    <cellStyle name="SUBTIT 3 3 18" xfId="920"/>
    <cellStyle name="SUBTIT 3 3 18 2" xfId="1671"/>
    <cellStyle name="SUBTIT 3 3 18 3" xfId="2203"/>
    <cellStyle name="SUBTIT 3 3 18 4" xfId="2962"/>
    <cellStyle name="SUBTIT 3 3 19" xfId="406"/>
    <cellStyle name="SUBTIT 3 3 19 2" xfId="1166"/>
    <cellStyle name="SUBTIT 3 3 19 3" xfId="1799"/>
    <cellStyle name="SUBTIT 3 3 19 4" xfId="2448"/>
    <cellStyle name="SUBTIT 3 3 2" xfId="531"/>
    <cellStyle name="SUBTIT 3 3 2 2" xfId="1285"/>
    <cellStyle name="SUBTIT 3 3 2 3" xfId="1844"/>
    <cellStyle name="SUBTIT 3 3 2 4" xfId="2573"/>
    <cellStyle name="SUBTIT 3 3 20" xfId="899"/>
    <cellStyle name="SUBTIT 3 3 20 2" xfId="1650"/>
    <cellStyle name="SUBTIT 3 3 20 3" xfId="2182"/>
    <cellStyle name="SUBTIT 3 3 20 4" xfId="2941"/>
    <cellStyle name="SUBTIT 3 3 21" xfId="916"/>
    <cellStyle name="SUBTIT 3 3 21 2" xfId="1667"/>
    <cellStyle name="SUBTIT 3 3 21 3" xfId="2199"/>
    <cellStyle name="SUBTIT 3 3 21 4" xfId="2958"/>
    <cellStyle name="SUBTIT 3 3 22" xfId="964"/>
    <cellStyle name="SUBTIT 3 3 22 2" xfId="1715"/>
    <cellStyle name="SUBTIT 3 3 22 3" xfId="2247"/>
    <cellStyle name="SUBTIT 3 3 22 4" xfId="3006"/>
    <cellStyle name="SUBTIT 3 3 23" xfId="938"/>
    <cellStyle name="SUBTIT 3 3 23 2" xfId="1689"/>
    <cellStyle name="SUBTIT 3 3 23 3" xfId="2221"/>
    <cellStyle name="SUBTIT 3 3 23 4" xfId="2980"/>
    <cellStyle name="SUBTIT 3 3 24" xfId="1075"/>
    <cellStyle name="SUBTIT 3 3 25" xfId="1736"/>
    <cellStyle name="SUBTIT 3 3 26" xfId="2353"/>
    <cellStyle name="SUBTIT 3 3 3" xfId="606"/>
    <cellStyle name="SUBTIT 3 3 3 2" xfId="1357"/>
    <cellStyle name="SUBTIT 3 3 3 3" xfId="1889"/>
    <cellStyle name="SUBTIT 3 3 3 4" xfId="2648"/>
    <cellStyle name="SUBTIT 3 3 4" xfId="643"/>
    <cellStyle name="SUBTIT 3 3 4 2" xfId="1394"/>
    <cellStyle name="SUBTIT 3 3 4 3" xfId="1926"/>
    <cellStyle name="SUBTIT 3 3 4 4" xfId="2685"/>
    <cellStyle name="SUBTIT 3 3 5" xfId="360"/>
    <cellStyle name="SUBTIT 3 3 5 2" xfId="1121"/>
    <cellStyle name="SUBTIT 3 3 5 3" xfId="1755"/>
    <cellStyle name="SUBTIT 3 3 5 4" xfId="2402"/>
    <cellStyle name="SUBTIT 3 3 6" xfId="373"/>
    <cellStyle name="SUBTIT 3 3 6 2" xfId="1133"/>
    <cellStyle name="SUBTIT 3 3 6 3" xfId="1766"/>
    <cellStyle name="SUBTIT 3 3 6 4" xfId="2415"/>
    <cellStyle name="SUBTIT 3 3 7" xfId="586"/>
    <cellStyle name="SUBTIT 3 3 7 2" xfId="1337"/>
    <cellStyle name="SUBTIT 3 3 7 3" xfId="1869"/>
    <cellStyle name="SUBTIT 3 3 7 4" xfId="2628"/>
    <cellStyle name="SUBTIT 3 3 8" xfId="422"/>
    <cellStyle name="SUBTIT 3 3 8 2" xfId="1182"/>
    <cellStyle name="SUBTIT 3 3 8 3" xfId="1813"/>
    <cellStyle name="SUBTIT 3 3 8 4" xfId="2464"/>
    <cellStyle name="SUBTIT 3 3 9" xfId="463"/>
    <cellStyle name="SUBTIT 3 3 9 2" xfId="1221"/>
    <cellStyle name="SUBTIT 3 3 9 3" xfId="1828"/>
    <cellStyle name="SUBTIT 3 3 9 4" xfId="2505"/>
    <cellStyle name="SUBTIT 3 4" xfId="448"/>
    <cellStyle name="SUBTIT 3 4 2" xfId="1207"/>
    <cellStyle name="SUBTIT 3 4 3" xfId="1817"/>
    <cellStyle name="SUBTIT 3 4 4" xfId="2490"/>
    <cellStyle name="SUBTIT 3 5" xfId="366"/>
    <cellStyle name="SUBTIT 3 5 2" xfId="1126"/>
    <cellStyle name="SUBTIT 3 5 3" xfId="1759"/>
    <cellStyle name="SUBTIT 3 5 4" xfId="2408"/>
    <cellStyle name="SUBTIT 3 6" xfId="388"/>
    <cellStyle name="SUBTIT 3 6 2" xfId="1148"/>
    <cellStyle name="SUBTIT 3 6 3" xfId="1781"/>
    <cellStyle name="SUBTIT 3 6 4" xfId="2430"/>
    <cellStyle name="SUBTIT 3 7" xfId="378"/>
    <cellStyle name="SUBTIT 3 7 2" xfId="1138"/>
    <cellStyle name="SUBTIT 3 7 3" xfId="1771"/>
    <cellStyle name="SUBTIT 3 7 4" xfId="2420"/>
    <cellStyle name="SUBTIT 3 8" xfId="648"/>
    <cellStyle name="SUBTIT 3 8 2" xfId="1399"/>
    <cellStyle name="SUBTIT 3 8 3" xfId="1931"/>
    <cellStyle name="SUBTIT 3 8 4" xfId="2690"/>
    <cellStyle name="SUBTIT 3 9" xfId="423"/>
    <cellStyle name="SUBTIT 3 9 2" xfId="1183"/>
    <cellStyle name="SUBTIT 3 9 3" xfId="1814"/>
    <cellStyle name="SUBTIT 3 9 4" xfId="2465"/>
    <cellStyle name="SUBTIT 30" xfId="941"/>
    <cellStyle name="SUBTIT 30 2" xfId="1692"/>
    <cellStyle name="SUBTIT 30 3" xfId="2224"/>
    <cellStyle name="SUBTIT 30 4" xfId="2983"/>
    <cellStyle name="SUBTIT 31" xfId="897"/>
    <cellStyle name="SUBTIT 31 2" xfId="1648"/>
    <cellStyle name="SUBTIT 31 3" xfId="2180"/>
    <cellStyle name="SUBTIT 31 4" xfId="2939"/>
    <cellStyle name="SUBTIT 32" xfId="985"/>
    <cellStyle name="SUBTIT 33" xfId="2269"/>
    <cellStyle name="SUBTIT 4" xfId="204"/>
    <cellStyle name="SUBTIT 4 10" xfId="468"/>
    <cellStyle name="SUBTIT 4 10 2" xfId="1226"/>
    <cellStyle name="SUBTIT 4 10 3" xfId="1833"/>
    <cellStyle name="SUBTIT 4 10 4" xfId="2510"/>
    <cellStyle name="SUBTIT 4 11" xfId="729"/>
    <cellStyle name="SUBTIT 4 11 2" xfId="1480"/>
    <cellStyle name="SUBTIT 4 11 3" xfId="2012"/>
    <cellStyle name="SUBTIT 4 11 4" xfId="2771"/>
    <cellStyle name="SUBTIT 4 12" xfId="691"/>
    <cellStyle name="SUBTIT 4 12 2" xfId="1442"/>
    <cellStyle name="SUBTIT 4 12 3" xfId="1974"/>
    <cellStyle name="SUBTIT 4 12 4" xfId="2733"/>
    <cellStyle name="SUBTIT 4 13" xfId="744"/>
    <cellStyle name="SUBTIT 4 13 2" xfId="1495"/>
    <cellStyle name="SUBTIT 4 13 3" xfId="2027"/>
    <cellStyle name="SUBTIT 4 13 4" xfId="2786"/>
    <cellStyle name="SUBTIT 4 14" xfId="410"/>
    <cellStyle name="SUBTIT 4 14 2" xfId="1170"/>
    <cellStyle name="SUBTIT 4 14 3" xfId="1803"/>
    <cellStyle name="SUBTIT 4 14 4" xfId="2452"/>
    <cellStyle name="SUBTIT 4 15" xfId="703"/>
    <cellStyle name="SUBTIT 4 15 2" xfId="1454"/>
    <cellStyle name="SUBTIT 4 15 3" xfId="1986"/>
    <cellStyle name="SUBTIT 4 15 4" xfId="2745"/>
    <cellStyle name="SUBTIT 4 16" xfId="595"/>
    <cellStyle name="SUBTIT 4 16 2" xfId="1346"/>
    <cellStyle name="SUBTIT 4 16 3" xfId="1878"/>
    <cellStyle name="SUBTIT 4 16 4" xfId="2637"/>
    <cellStyle name="SUBTIT 4 17" xfId="459"/>
    <cellStyle name="SUBTIT 4 17 2" xfId="1217"/>
    <cellStyle name="SUBTIT 4 17 3" xfId="1824"/>
    <cellStyle name="SUBTIT 4 17 4" xfId="2501"/>
    <cellStyle name="SUBTIT 4 18" xfId="885"/>
    <cellStyle name="SUBTIT 4 18 2" xfId="1636"/>
    <cellStyle name="SUBTIT 4 18 3" xfId="2168"/>
    <cellStyle name="SUBTIT 4 18 4" xfId="2927"/>
    <cellStyle name="SUBTIT 4 19" xfId="1014"/>
    <cellStyle name="SUBTIT 4 2" xfId="279"/>
    <cellStyle name="SUBTIT 4 2 10" xfId="756"/>
    <cellStyle name="SUBTIT 4 2 10 2" xfId="1507"/>
    <cellStyle name="SUBTIT 4 2 10 3" xfId="2039"/>
    <cellStyle name="SUBTIT 4 2 10 4" xfId="2798"/>
    <cellStyle name="SUBTIT 4 2 11" xfId="377"/>
    <cellStyle name="SUBTIT 4 2 11 2" xfId="1137"/>
    <cellStyle name="SUBTIT 4 2 11 3" xfId="1770"/>
    <cellStyle name="SUBTIT 4 2 11 4" xfId="2419"/>
    <cellStyle name="SUBTIT 4 2 12" xfId="419"/>
    <cellStyle name="SUBTIT 4 2 12 2" xfId="1179"/>
    <cellStyle name="SUBTIT 4 2 12 3" xfId="1812"/>
    <cellStyle name="SUBTIT 4 2 12 4" xfId="2461"/>
    <cellStyle name="SUBTIT 4 2 13" xfId="841"/>
    <cellStyle name="SUBTIT 4 2 13 2" xfId="1592"/>
    <cellStyle name="SUBTIT 4 2 13 3" xfId="2124"/>
    <cellStyle name="SUBTIT 4 2 13 4" xfId="2883"/>
    <cellStyle name="SUBTIT 4 2 14" xfId="831"/>
    <cellStyle name="SUBTIT 4 2 14 2" xfId="1582"/>
    <cellStyle name="SUBTIT 4 2 14 3" xfId="2114"/>
    <cellStyle name="SUBTIT 4 2 14 4" xfId="2873"/>
    <cellStyle name="SUBTIT 4 2 15" xfId="893"/>
    <cellStyle name="SUBTIT 4 2 15 2" xfId="1644"/>
    <cellStyle name="SUBTIT 4 2 15 3" xfId="2176"/>
    <cellStyle name="SUBTIT 4 2 15 4" xfId="2935"/>
    <cellStyle name="SUBTIT 4 2 16" xfId="370"/>
    <cellStyle name="SUBTIT 4 2 16 2" xfId="1130"/>
    <cellStyle name="SUBTIT 4 2 16 3" xfId="1763"/>
    <cellStyle name="SUBTIT 4 2 16 4" xfId="2412"/>
    <cellStyle name="SUBTIT 4 2 17" xfId="868"/>
    <cellStyle name="SUBTIT 4 2 17 2" xfId="1619"/>
    <cellStyle name="SUBTIT 4 2 17 3" xfId="2151"/>
    <cellStyle name="SUBTIT 4 2 17 4" xfId="2910"/>
    <cellStyle name="SUBTIT 4 2 18" xfId="1046"/>
    <cellStyle name="SUBTIT 4 2 2" xfId="349"/>
    <cellStyle name="SUBTIT 4 2 2 10" xfId="787"/>
    <cellStyle name="SUBTIT 4 2 2 10 2" xfId="1538"/>
    <cellStyle name="SUBTIT 4 2 2 10 3" xfId="2070"/>
    <cellStyle name="SUBTIT 4 2 2 10 4" xfId="2829"/>
    <cellStyle name="SUBTIT 4 2 2 11" xfId="800"/>
    <cellStyle name="SUBTIT 4 2 2 11 2" xfId="1551"/>
    <cellStyle name="SUBTIT 4 2 2 11 3" xfId="2083"/>
    <cellStyle name="SUBTIT 4 2 2 11 4" xfId="2842"/>
    <cellStyle name="SUBTIT 4 2 2 12" xfId="828"/>
    <cellStyle name="SUBTIT 4 2 2 12 2" xfId="1579"/>
    <cellStyle name="SUBTIT 4 2 2 12 3" xfId="2111"/>
    <cellStyle name="SUBTIT 4 2 2 12 4" xfId="2870"/>
    <cellStyle name="SUBTIT 4 2 2 13" xfId="837"/>
    <cellStyle name="SUBTIT 4 2 2 13 2" xfId="1588"/>
    <cellStyle name="SUBTIT 4 2 2 13 3" xfId="2120"/>
    <cellStyle name="SUBTIT 4 2 2 13 4" xfId="2879"/>
    <cellStyle name="SUBTIT 4 2 2 14" xfId="863"/>
    <cellStyle name="SUBTIT 4 2 2 14 2" xfId="1614"/>
    <cellStyle name="SUBTIT 4 2 2 14 3" xfId="2146"/>
    <cellStyle name="SUBTIT 4 2 2 14 4" xfId="2905"/>
    <cellStyle name="SUBTIT 4 2 2 15" xfId="874"/>
    <cellStyle name="SUBTIT 4 2 2 15 2" xfId="1625"/>
    <cellStyle name="SUBTIT 4 2 2 15 3" xfId="2157"/>
    <cellStyle name="SUBTIT 4 2 2 15 4" xfId="2916"/>
    <cellStyle name="SUBTIT 4 2 2 16" xfId="881"/>
    <cellStyle name="SUBTIT 4 2 2 16 2" xfId="1632"/>
    <cellStyle name="SUBTIT 4 2 2 16 3" xfId="2164"/>
    <cellStyle name="SUBTIT 4 2 2 16 4" xfId="2923"/>
    <cellStyle name="SUBTIT 4 2 2 17" xfId="911"/>
    <cellStyle name="SUBTIT 4 2 2 17 2" xfId="1662"/>
    <cellStyle name="SUBTIT 4 2 2 17 3" xfId="2194"/>
    <cellStyle name="SUBTIT 4 2 2 17 4" xfId="2953"/>
    <cellStyle name="SUBTIT 4 2 2 18" xfId="933"/>
    <cellStyle name="SUBTIT 4 2 2 18 2" xfId="1684"/>
    <cellStyle name="SUBTIT 4 2 2 18 3" xfId="2216"/>
    <cellStyle name="SUBTIT 4 2 2 18 4" xfId="2975"/>
    <cellStyle name="SUBTIT 4 2 2 19" xfId="945"/>
    <cellStyle name="SUBTIT 4 2 2 19 2" xfId="1696"/>
    <cellStyle name="SUBTIT 4 2 2 19 3" xfId="2228"/>
    <cellStyle name="SUBTIT 4 2 2 19 4" xfId="2987"/>
    <cellStyle name="SUBTIT 4 2 2 2" xfId="570"/>
    <cellStyle name="SUBTIT 4 2 2 2 2" xfId="1321"/>
    <cellStyle name="SUBTIT 4 2 2 2 3" xfId="1853"/>
    <cellStyle name="SUBTIT 4 2 2 2 4" xfId="2612"/>
    <cellStyle name="SUBTIT 4 2 2 20" xfId="953"/>
    <cellStyle name="SUBTIT 4 2 2 20 2" xfId="1704"/>
    <cellStyle name="SUBTIT 4 2 2 20 3" xfId="2236"/>
    <cellStyle name="SUBTIT 4 2 2 20 4" xfId="2995"/>
    <cellStyle name="SUBTIT 4 2 2 21" xfId="960"/>
    <cellStyle name="SUBTIT 4 2 2 21 2" xfId="1711"/>
    <cellStyle name="SUBTIT 4 2 2 21 3" xfId="2243"/>
    <cellStyle name="SUBTIT 4 2 2 21 4" xfId="3002"/>
    <cellStyle name="SUBTIT 4 2 2 22" xfId="973"/>
    <cellStyle name="SUBTIT 4 2 2 22 2" xfId="1724"/>
    <cellStyle name="SUBTIT 4 2 2 22 3" xfId="2256"/>
    <cellStyle name="SUBTIT 4 2 2 22 4" xfId="3015"/>
    <cellStyle name="SUBTIT 4 2 2 23" xfId="980"/>
    <cellStyle name="SUBTIT 4 2 2 23 2" xfId="1731"/>
    <cellStyle name="SUBTIT 4 2 2 23 3" xfId="2263"/>
    <cellStyle name="SUBTIT 4 2 2 23 4" xfId="3022"/>
    <cellStyle name="SUBTIT 4 2 2 24" xfId="1111"/>
    <cellStyle name="SUBTIT 4 2 2 25" xfId="1745"/>
    <cellStyle name="SUBTIT 4 2 2 26" xfId="2392"/>
    <cellStyle name="SUBTIT 4 2 2 3" xfId="620"/>
    <cellStyle name="SUBTIT 4 2 2 3 2" xfId="1371"/>
    <cellStyle name="SUBTIT 4 2 2 3 3" xfId="1903"/>
    <cellStyle name="SUBTIT 4 2 2 3 4" xfId="2662"/>
    <cellStyle name="SUBTIT 4 2 2 4" xfId="661"/>
    <cellStyle name="SUBTIT 4 2 2 4 2" xfId="1412"/>
    <cellStyle name="SUBTIT 4 2 2 4 3" xfId="1944"/>
    <cellStyle name="SUBTIT 4 2 2 4 4" xfId="2703"/>
    <cellStyle name="SUBTIT 4 2 2 5" xfId="673"/>
    <cellStyle name="SUBTIT 4 2 2 5 2" xfId="1424"/>
    <cellStyle name="SUBTIT 4 2 2 5 3" xfId="1956"/>
    <cellStyle name="SUBTIT 4 2 2 5 4" xfId="2715"/>
    <cellStyle name="SUBTIT 4 2 2 6" xfId="390"/>
    <cellStyle name="SUBTIT 4 2 2 6 2" xfId="1150"/>
    <cellStyle name="SUBTIT 4 2 2 6 3" xfId="1783"/>
    <cellStyle name="SUBTIT 4 2 2 6 4" xfId="2432"/>
    <cellStyle name="SUBTIT 4 2 2 7" xfId="699"/>
    <cellStyle name="SUBTIT 4 2 2 7 2" xfId="1450"/>
    <cellStyle name="SUBTIT 4 2 2 7 3" xfId="1982"/>
    <cellStyle name="SUBTIT 4 2 2 7 4" xfId="2741"/>
    <cellStyle name="SUBTIT 4 2 2 8" xfId="710"/>
    <cellStyle name="SUBTIT 4 2 2 8 2" xfId="1461"/>
    <cellStyle name="SUBTIT 4 2 2 8 3" xfId="1993"/>
    <cellStyle name="SUBTIT 4 2 2 8 4" xfId="2752"/>
    <cellStyle name="SUBTIT 4 2 2 9" xfId="718"/>
    <cellStyle name="SUBTIT 4 2 2 9 2" xfId="1469"/>
    <cellStyle name="SUBTIT 4 2 2 9 3" xfId="2001"/>
    <cellStyle name="SUBTIT 4 2 2 9 4" xfId="2760"/>
    <cellStyle name="SUBTIT 4 2 3" xfId="500"/>
    <cellStyle name="SUBTIT 4 2 3 2" xfId="1256"/>
    <cellStyle name="SUBTIT 4 2 3 3" xfId="1839"/>
    <cellStyle name="SUBTIT 4 2 3 4" xfId="2542"/>
    <cellStyle name="SUBTIT 4 2 4" xfId="629"/>
    <cellStyle name="SUBTIT 4 2 4 2" xfId="1380"/>
    <cellStyle name="SUBTIT 4 2 4 3" xfId="1912"/>
    <cellStyle name="SUBTIT 4 2 4 4" xfId="2671"/>
    <cellStyle name="SUBTIT 4 2 5" xfId="407"/>
    <cellStyle name="SUBTIT 4 2 5 2" xfId="1167"/>
    <cellStyle name="SUBTIT 4 2 5 3" xfId="1800"/>
    <cellStyle name="SUBTIT 4 2 5 4" xfId="2449"/>
    <cellStyle name="SUBTIT 4 2 6" xfId="638"/>
    <cellStyle name="SUBTIT 4 2 6 2" xfId="1389"/>
    <cellStyle name="SUBTIT 4 2 6 3" xfId="1921"/>
    <cellStyle name="SUBTIT 4 2 6 4" xfId="2680"/>
    <cellStyle name="SUBTIT 4 2 7" xfId="598"/>
    <cellStyle name="SUBTIT 4 2 7 2" xfId="1349"/>
    <cellStyle name="SUBTIT 4 2 7 3" xfId="1881"/>
    <cellStyle name="SUBTIT 4 2 7 4" xfId="2640"/>
    <cellStyle name="SUBTIT 4 2 8" xfId="582"/>
    <cellStyle name="SUBTIT 4 2 8 2" xfId="1333"/>
    <cellStyle name="SUBTIT 4 2 8 3" xfId="1865"/>
    <cellStyle name="SUBTIT 4 2 8 4" xfId="2624"/>
    <cellStyle name="SUBTIT 4 2 9" xfId="408"/>
    <cellStyle name="SUBTIT 4 2 9 2" xfId="1168"/>
    <cellStyle name="SUBTIT 4 2 9 3" xfId="1801"/>
    <cellStyle name="SUBTIT 4 2 9 4" xfId="2450"/>
    <cellStyle name="SUBTIT 4 3" xfId="315"/>
    <cellStyle name="SUBTIT 4 3 10" xfId="774"/>
    <cellStyle name="SUBTIT 4 3 10 2" xfId="1525"/>
    <cellStyle name="SUBTIT 4 3 10 3" xfId="2057"/>
    <cellStyle name="SUBTIT 4 3 10 4" xfId="2816"/>
    <cellStyle name="SUBTIT 4 3 11" xfId="735"/>
    <cellStyle name="SUBTIT 4 3 11 2" xfId="1486"/>
    <cellStyle name="SUBTIT 4 3 11 3" xfId="2018"/>
    <cellStyle name="SUBTIT 4 3 11 4" xfId="2777"/>
    <cellStyle name="SUBTIT 4 3 12" xfId="814"/>
    <cellStyle name="SUBTIT 4 3 12 2" xfId="1565"/>
    <cellStyle name="SUBTIT 4 3 12 3" xfId="2097"/>
    <cellStyle name="SUBTIT 4 3 12 4" xfId="2856"/>
    <cellStyle name="SUBTIT 4 3 13" xfId="770"/>
    <cellStyle name="SUBTIT 4 3 13 2" xfId="1521"/>
    <cellStyle name="SUBTIT 4 3 13 3" xfId="2053"/>
    <cellStyle name="SUBTIT 4 3 13 4" xfId="2812"/>
    <cellStyle name="SUBTIT 4 3 14" xfId="851"/>
    <cellStyle name="SUBTIT 4 3 14 2" xfId="1602"/>
    <cellStyle name="SUBTIT 4 3 14 3" xfId="2134"/>
    <cellStyle name="SUBTIT 4 3 14 4" xfId="2893"/>
    <cellStyle name="SUBTIT 4 3 15" xfId="724"/>
    <cellStyle name="SUBTIT 4 3 15 2" xfId="1475"/>
    <cellStyle name="SUBTIT 4 3 15 3" xfId="2007"/>
    <cellStyle name="SUBTIT 4 3 15 4" xfId="2766"/>
    <cellStyle name="SUBTIT 4 3 16" xfId="759"/>
    <cellStyle name="SUBTIT 4 3 16 2" xfId="1510"/>
    <cellStyle name="SUBTIT 4 3 16 3" xfId="2042"/>
    <cellStyle name="SUBTIT 4 3 16 4" xfId="2801"/>
    <cellStyle name="SUBTIT 4 3 17" xfId="904"/>
    <cellStyle name="SUBTIT 4 3 17 2" xfId="1655"/>
    <cellStyle name="SUBTIT 4 3 17 3" xfId="2187"/>
    <cellStyle name="SUBTIT 4 3 17 4" xfId="2946"/>
    <cellStyle name="SUBTIT 4 3 18" xfId="924"/>
    <cellStyle name="SUBTIT 4 3 18 2" xfId="1675"/>
    <cellStyle name="SUBTIT 4 3 18 3" xfId="2207"/>
    <cellStyle name="SUBTIT 4 3 18 4" xfId="2966"/>
    <cellStyle name="SUBTIT 4 3 19" xfId="866"/>
    <cellStyle name="SUBTIT 4 3 19 2" xfId="1617"/>
    <cellStyle name="SUBTIT 4 3 19 3" xfId="2149"/>
    <cellStyle name="SUBTIT 4 3 19 4" xfId="2908"/>
    <cellStyle name="SUBTIT 4 3 2" xfId="536"/>
    <cellStyle name="SUBTIT 4 3 2 2" xfId="1289"/>
    <cellStyle name="SUBTIT 4 3 2 3" xfId="1847"/>
    <cellStyle name="SUBTIT 4 3 2 4" xfId="2578"/>
    <cellStyle name="SUBTIT 4 3 20" xfId="898"/>
    <cellStyle name="SUBTIT 4 3 20 2" xfId="1649"/>
    <cellStyle name="SUBTIT 4 3 20 3" xfId="2181"/>
    <cellStyle name="SUBTIT 4 3 20 4" xfId="2940"/>
    <cellStyle name="SUBTIT 4 3 21" xfId="791"/>
    <cellStyle name="SUBTIT 4 3 21 2" xfId="1542"/>
    <cellStyle name="SUBTIT 4 3 21 3" xfId="2074"/>
    <cellStyle name="SUBTIT 4 3 21 4" xfId="2833"/>
    <cellStyle name="SUBTIT 4 3 22" xfId="967"/>
    <cellStyle name="SUBTIT 4 3 22 2" xfId="1718"/>
    <cellStyle name="SUBTIT 4 3 22 3" xfId="2250"/>
    <cellStyle name="SUBTIT 4 3 22 4" xfId="3009"/>
    <cellStyle name="SUBTIT 4 3 23" xfId="764"/>
    <cellStyle name="SUBTIT 4 3 23 2" xfId="1515"/>
    <cellStyle name="SUBTIT 4 3 23 3" xfId="2047"/>
    <cellStyle name="SUBTIT 4 3 23 4" xfId="2806"/>
    <cellStyle name="SUBTIT 4 3 24" xfId="1079"/>
    <cellStyle name="SUBTIT 4 3 25" xfId="1739"/>
    <cellStyle name="SUBTIT 4 3 26" xfId="2358"/>
    <cellStyle name="SUBTIT 4 3 3" xfId="610"/>
    <cellStyle name="SUBTIT 4 3 3 2" xfId="1361"/>
    <cellStyle name="SUBTIT 4 3 3 3" xfId="1893"/>
    <cellStyle name="SUBTIT 4 3 3 4" xfId="2652"/>
    <cellStyle name="SUBTIT 4 3 4" xfId="646"/>
    <cellStyle name="SUBTIT 4 3 4 2" xfId="1397"/>
    <cellStyle name="SUBTIT 4 3 4 3" xfId="1929"/>
    <cellStyle name="SUBTIT 4 3 4 4" xfId="2688"/>
    <cellStyle name="SUBTIT 4 3 5" xfId="590"/>
    <cellStyle name="SUBTIT 4 3 5 2" xfId="1341"/>
    <cellStyle name="SUBTIT 4 3 5 3" xfId="1873"/>
    <cellStyle name="SUBTIT 4 3 5 4" xfId="2632"/>
    <cellStyle name="SUBTIT 4 3 6" xfId="465"/>
    <cellStyle name="SUBTIT 4 3 6 2" xfId="1223"/>
    <cellStyle name="SUBTIT 4 3 6 3" xfId="1830"/>
    <cellStyle name="SUBTIT 4 3 6 4" xfId="2507"/>
    <cellStyle name="SUBTIT 4 3 7" xfId="413"/>
    <cellStyle name="SUBTIT 4 3 7 2" xfId="1173"/>
    <cellStyle name="SUBTIT 4 3 7 3" xfId="1806"/>
    <cellStyle name="SUBTIT 4 3 7 4" xfId="2455"/>
    <cellStyle name="SUBTIT 4 3 8" xfId="642"/>
    <cellStyle name="SUBTIT 4 3 8 2" xfId="1393"/>
    <cellStyle name="SUBTIT 4 3 8 3" xfId="1925"/>
    <cellStyle name="SUBTIT 4 3 8 4" xfId="2684"/>
    <cellStyle name="SUBTIT 4 3 9" xfId="424"/>
    <cellStyle name="SUBTIT 4 3 9 2" xfId="1184"/>
    <cellStyle name="SUBTIT 4 3 9 3" xfId="1815"/>
    <cellStyle name="SUBTIT 4 3 9 4" xfId="2466"/>
    <cellStyle name="SUBTIT 4 4" xfId="452"/>
    <cellStyle name="SUBTIT 4 4 2" xfId="1210"/>
    <cellStyle name="SUBTIT 4 4 3" xfId="1819"/>
    <cellStyle name="SUBTIT 4 4 4" xfId="2494"/>
    <cellStyle name="SUBTIT 4 5" xfId="467"/>
    <cellStyle name="SUBTIT 4 5 2" xfId="1225"/>
    <cellStyle name="SUBTIT 4 5 3" xfId="1832"/>
    <cellStyle name="SUBTIT 4 5 4" xfId="2509"/>
    <cellStyle name="SUBTIT 4 6" xfId="353"/>
    <cellStyle name="SUBTIT 4 6 2" xfId="1114"/>
    <cellStyle name="SUBTIT 4 6 3" xfId="1748"/>
    <cellStyle name="SUBTIT 4 6 4" xfId="2395"/>
    <cellStyle name="SUBTIT 4 7" xfId="613"/>
    <cellStyle name="SUBTIT 4 7 2" xfId="1364"/>
    <cellStyle name="SUBTIT 4 7 3" xfId="1896"/>
    <cellStyle name="SUBTIT 4 7 4" xfId="2655"/>
    <cellStyle name="SUBTIT 4 8" xfId="355"/>
    <cellStyle name="SUBTIT 4 8 2" xfId="1116"/>
    <cellStyle name="SUBTIT 4 8 3" xfId="1750"/>
    <cellStyle name="SUBTIT 4 8 4" xfId="2397"/>
    <cellStyle name="SUBTIT 4 9" xfId="615"/>
    <cellStyle name="SUBTIT 4 9 2" xfId="1366"/>
    <cellStyle name="SUBTIT 4 9 3" xfId="1898"/>
    <cellStyle name="SUBTIT 4 9 4" xfId="2657"/>
    <cellStyle name="SUBTIT 5" xfId="200"/>
    <cellStyle name="SUBTIT 5 10" xfId="887"/>
    <cellStyle name="SUBTIT 5 10 2" xfId="1638"/>
    <cellStyle name="SUBTIT 5 10 3" xfId="2170"/>
    <cellStyle name="SUBTIT 5 10 4" xfId="2929"/>
    <cellStyle name="SUBTIT 5 11" xfId="822"/>
    <cellStyle name="SUBTIT 5 11 2" xfId="1573"/>
    <cellStyle name="SUBTIT 5 11 3" xfId="2105"/>
    <cellStyle name="SUBTIT 5 11 4" xfId="2864"/>
    <cellStyle name="SUBTIT 5 12" xfId="1011"/>
    <cellStyle name="SUBTIT 5 2" xfId="280"/>
    <cellStyle name="SUBTIT 5 2 10" xfId="757"/>
    <cellStyle name="SUBTIT 5 2 10 2" xfId="1508"/>
    <cellStyle name="SUBTIT 5 2 10 3" xfId="2040"/>
    <cellStyle name="SUBTIT 5 2 10 4" xfId="2799"/>
    <cellStyle name="SUBTIT 5 2 11" xfId="382"/>
    <cellStyle name="SUBTIT 5 2 11 2" xfId="1142"/>
    <cellStyle name="SUBTIT 5 2 11 3" xfId="1775"/>
    <cellStyle name="SUBTIT 5 2 11 4" xfId="2424"/>
    <cellStyle name="SUBTIT 5 2 12" xfId="732"/>
    <cellStyle name="SUBTIT 5 2 12 2" xfId="1483"/>
    <cellStyle name="SUBTIT 5 2 12 3" xfId="2015"/>
    <cellStyle name="SUBTIT 5 2 12 4" xfId="2774"/>
    <cellStyle name="SUBTIT 5 2 13" xfId="842"/>
    <cellStyle name="SUBTIT 5 2 13 2" xfId="1593"/>
    <cellStyle name="SUBTIT 5 2 13 3" xfId="2125"/>
    <cellStyle name="SUBTIT 5 2 13 4" xfId="2884"/>
    <cellStyle name="SUBTIT 5 2 14" xfId="767"/>
    <cellStyle name="SUBTIT 5 2 14 2" xfId="1518"/>
    <cellStyle name="SUBTIT 5 2 14 3" xfId="2050"/>
    <cellStyle name="SUBTIT 5 2 14 4" xfId="2809"/>
    <cellStyle name="SUBTIT 5 2 15" xfId="894"/>
    <cellStyle name="SUBTIT 5 2 15 2" xfId="1645"/>
    <cellStyle name="SUBTIT 5 2 15 3" xfId="2177"/>
    <cellStyle name="SUBTIT 5 2 15 4" xfId="2936"/>
    <cellStyle name="SUBTIT 5 2 16" xfId="852"/>
    <cellStyle name="SUBTIT 5 2 16 2" xfId="1603"/>
    <cellStyle name="SUBTIT 5 2 16 3" xfId="2135"/>
    <cellStyle name="SUBTIT 5 2 16 4" xfId="2894"/>
    <cellStyle name="SUBTIT 5 2 17" xfId="870"/>
    <cellStyle name="SUBTIT 5 2 17 2" xfId="1621"/>
    <cellStyle name="SUBTIT 5 2 17 3" xfId="2153"/>
    <cellStyle name="SUBTIT 5 2 17 4" xfId="2912"/>
    <cellStyle name="SUBTIT 5 2 18" xfId="1047"/>
    <cellStyle name="SUBTIT 5 2 2" xfId="350"/>
    <cellStyle name="SUBTIT 5 2 2 10" xfId="788"/>
    <cellStyle name="SUBTIT 5 2 2 10 2" xfId="1539"/>
    <cellStyle name="SUBTIT 5 2 2 10 3" xfId="2071"/>
    <cellStyle name="SUBTIT 5 2 2 10 4" xfId="2830"/>
    <cellStyle name="SUBTIT 5 2 2 11" xfId="801"/>
    <cellStyle name="SUBTIT 5 2 2 11 2" xfId="1552"/>
    <cellStyle name="SUBTIT 5 2 2 11 3" xfId="2084"/>
    <cellStyle name="SUBTIT 5 2 2 11 4" xfId="2843"/>
    <cellStyle name="SUBTIT 5 2 2 12" xfId="829"/>
    <cellStyle name="SUBTIT 5 2 2 12 2" xfId="1580"/>
    <cellStyle name="SUBTIT 5 2 2 12 3" xfId="2112"/>
    <cellStyle name="SUBTIT 5 2 2 12 4" xfId="2871"/>
    <cellStyle name="SUBTIT 5 2 2 13" xfId="838"/>
    <cellStyle name="SUBTIT 5 2 2 13 2" xfId="1589"/>
    <cellStyle name="SUBTIT 5 2 2 13 3" xfId="2121"/>
    <cellStyle name="SUBTIT 5 2 2 13 4" xfId="2880"/>
    <cellStyle name="SUBTIT 5 2 2 14" xfId="864"/>
    <cellStyle name="SUBTIT 5 2 2 14 2" xfId="1615"/>
    <cellStyle name="SUBTIT 5 2 2 14 3" xfId="2147"/>
    <cellStyle name="SUBTIT 5 2 2 14 4" xfId="2906"/>
    <cellStyle name="SUBTIT 5 2 2 15" xfId="875"/>
    <cellStyle name="SUBTIT 5 2 2 15 2" xfId="1626"/>
    <cellStyle name="SUBTIT 5 2 2 15 3" xfId="2158"/>
    <cellStyle name="SUBTIT 5 2 2 15 4" xfId="2917"/>
    <cellStyle name="SUBTIT 5 2 2 16" xfId="882"/>
    <cellStyle name="SUBTIT 5 2 2 16 2" xfId="1633"/>
    <cellStyle name="SUBTIT 5 2 2 16 3" xfId="2165"/>
    <cellStyle name="SUBTIT 5 2 2 16 4" xfId="2924"/>
    <cellStyle name="SUBTIT 5 2 2 17" xfId="912"/>
    <cellStyle name="SUBTIT 5 2 2 17 2" xfId="1663"/>
    <cellStyle name="SUBTIT 5 2 2 17 3" xfId="2195"/>
    <cellStyle name="SUBTIT 5 2 2 17 4" xfId="2954"/>
    <cellStyle name="SUBTIT 5 2 2 18" xfId="934"/>
    <cellStyle name="SUBTIT 5 2 2 18 2" xfId="1685"/>
    <cellStyle name="SUBTIT 5 2 2 18 3" xfId="2217"/>
    <cellStyle name="SUBTIT 5 2 2 18 4" xfId="2976"/>
    <cellStyle name="SUBTIT 5 2 2 19" xfId="946"/>
    <cellStyle name="SUBTIT 5 2 2 19 2" xfId="1697"/>
    <cellStyle name="SUBTIT 5 2 2 19 3" xfId="2229"/>
    <cellStyle name="SUBTIT 5 2 2 19 4" xfId="2988"/>
    <cellStyle name="SUBTIT 5 2 2 2" xfId="571"/>
    <cellStyle name="SUBTIT 5 2 2 2 2" xfId="1322"/>
    <cellStyle name="SUBTIT 5 2 2 2 3" xfId="1854"/>
    <cellStyle name="SUBTIT 5 2 2 2 4" xfId="2613"/>
    <cellStyle name="SUBTIT 5 2 2 20" xfId="954"/>
    <cellStyle name="SUBTIT 5 2 2 20 2" xfId="1705"/>
    <cellStyle name="SUBTIT 5 2 2 20 3" xfId="2237"/>
    <cellStyle name="SUBTIT 5 2 2 20 4" xfId="2996"/>
    <cellStyle name="SUBTIT 5 2 2 21" xfId="961"/>
    <cellStyle name="SUBTIT 5 2 2 21 2" xfId="1712"/>
    <cellStyle name="SUBTIT 5 2 2 21 3" xfId="2244"/>
    <cellStyle name="SUBTIT 5 2 2 21 4" xfId="3003"/>
    <cellStyle name="SUBTIT 5 2 2 22" xfId="974"/>
    <cellStyle name="SUBTIT 5 2 2 22 2" xfId="1725"/>
    <cellStyle name="SUBTIT 5 2 2 22 3" xfId="2257"/>
    <cellStyle name="SUBTIT 5 2 2 22 4" xfId="3016"/>
    <cellStyle name="SUBTIT 5 2 2 23" xfId="981"/>
    <cellStyle name="SUBTIT 5 2 2 23 2" xfId="1732"/>
    <cellStyle name="SUBTIT 5 2 2 23 3" xfId="2264"/>
    <cellStyle name="SUBTIT 5 2 2 23 4" xfId="3023"/>
    <cellStyle name="SUBTIT 5 2 2 24" xfId="1112"/>
    <cellStyle name="SUBTIT 5 2 2 25" xfId="1746"/>
    <cellStyle name="SUBTIT 5 2 2 26" xfId="2393"/>
    <cellStyle name="SUBTIT 5 2 2 3" xfId="621"/>
    <cellStyle name="SUBTIT 5 2 2 3 2" xfId="1372"/>
    <cellStyle name="SUBTIT 5 2 2 3 3" xfId="1904"/>
    <cellStyle name="SUBTIT 5 2 2 3 4" xfId="2663"/>
    <cellStyle name="SUBTIT 5 2 2 4" xfId="662"/>
    <cellStyle name="SUBTIT 5 2 2 4 2" xfId="1413"/>
    <cellStyle name="SUBTIT 5 2 2 4 3" xfId="1945"/>
    <cellStyle name="SUBTIT 5 2 2 4 4" xfId="2704"/>
    <cellStyle name="SUBTIT 5 2 2 5" xfId="674"/>
    <cellStyle name="SUBTIT 5 2 2 5 2" xfId="1425"/>
    <cellStyle name="SUBTIT 5 2 2 5 3" xfId="1957"/>
    <cellStyle name="SUBTIT 5 2 2 5 4" xfId="2716"/>
    <cellStyle name="SUBTIT 5 2 2 6" xfId="687"/>
    <cellStyle name="SUBTIT 5 2 2 6 2" xfId="1438"/>
    <cellStyle name="SUBTIT 5 2 2 6 3" xfId="1970"/>
    <cellStyle name="SUBTIT 5 2 2 6 4" xfId="2729"/>
    <cellStyle name="SUBTIT 5 2 2 7" xfId="700"/>
    <cellStyle name="SUBTIT 5 2 2 7 2" xfId="1451"/>
    <cellStyle name="SUBTIT 5 2 2 7 3" xfId="1983"/>
    <cellStyle name="SUBTIT 5 2 2 7 4" xfId="2742"/>
    <cellStyle name="SUBTIT 5 2 2 8" xfId="711"/>
    <cellStyle name="SUBTIT 5 2 2 8 2" xfId="1462"/>
    <cellStyle name="SUBTIT 5 2 2 8 3" xfId="1994"/>
    <cellStyle name="SUBTIT 5 2 2 8 4" xfId="2753"/>
    <cellStyle name="SUBTIT 5 2 2 9" xfId="719"/>
    <cellStyle name="SUBTIT 5 2 2 9 2" xfId="1470"/>
    <cellStyle name="SUBTIT 5 2 2 9 3" xfId="2002"/>
    <cellStyle name="SUBTIT 5 2 2 9 4" xfId="2761"/>
    <cellStyle name="SUBTIT 5 2 3" xfId="501"/>
    <cellStyle name="SUBTIT 5 2 3 2" xfId="1257"/>
    <cellStyle name="SUBTIT 5 2 3 3" xfId="1840"/>
    <cellStyle name="SUBTIT 5 2 3 4" xfId="2543"/>
    <cellStyle name="SUBTIT 5 2 4" xfId="630"/>
    <cellStyle name="SUBTIT 5 2 4 2" xfId="1381"/>
    <cellStyle name="SUBTIT 5 2 4 3" xfId="1913"/>
    <cellStyle name="SUBTIT 5 2 4 4" xfId="2672"/>
    <cellStyle name="SUBTIT 5 2 5" xfId="416"/>
    <cellStyle name="SUBTIT 5 2 5 2" xfId="1176"/>
    <cellStyle name="SUBTIT 5 2 5 3" xfId="1809"/>
    <cellStyle name="SUBTIT 5 2 5 4" xfId="2458"/>
    <cellStyle name="SUBTIT 5 2 6" xfId="411"/>
    <cellStyle name="SUBTIT 5 2 6 2" xfId="1171"/>
    <cellStyle name="SUBTIT 5 2 6 3" xfId="1804"/>
    <cellStyle name="SUBTIT 5 2 6 4" xfId="2453"/>
    <cellStyle name="SUBTIT 5 2 7" xfId="599"/>
    <cellStyle name="SUBTIT 5 2 7 2" xfId="1350"/>
    <cellStyle name="SUBTIT 5 2 7 3" xfId="1882"/>
    <cellStyle name="SUBTIT 5 2 7 4" xfId="2641"/>
    <cellStyle name="SUBTIT 5 2 8" xfId="683"/>
    <cellStyle name="SUBTIT 5 2 8 2" xfId="1434"/>
    <cellStyle name="SUBTIT 5 2 8 3" xfId="1966"/>
    <cellStyle name="SUBTIT 5 2 8 4" xfId="2725"/>
    <cellStyle name="SUBTIT 5 2 9" xfId="694"/>
    <cellStyle name="SUBTIT 5 2 9 2" xfId="1445"/>
    <cellStyle name="SUBTIT 5 2 9 3" xfId="1977"/>
    <cellStyle name="SUBTIT 5 2 9 4" xfId="2736"/>
    <cellStyle name="SUBTIT 5 3" xfId="311"/>
    <cellStyle name="SUBTIT 5 3 10" xfId="772"/>
    <cellStyle name="SUBTIT 5 3 10 2" xfId="1523"/>
    <cellStyle name="SUBTIT 5 3 10 3" xfId="2055"/>
    <cellStyle name="SUBTIT 5 3 10 4" xfId="2814"/>
    <cellStyle name="SUBTIT 5 3 11" xfId="741"/>
    <cellStyle name="SUBTIT 5 3 11 2" xfId="1492"/>
    <cellStyle name="SUBTIT 5 3 11 3" xfId="2024"/>
    <cellStyle name="SUBTIT 5 3 11 4" xfId="2783"/>
    <cellStyle name="SUBTIT 5 3 12" xfId="811"/>
    <cellStyle name="SUBTIT 5 3 12 2" xfId="1562"/>
    <cellStyle name="SUBTIT 5 3 12 3" xfId="2094"/>
    <cellStyle name="SUBTIT 5 3 12 4" xfId="2853"/>
    <cellStyle name="SUBTIT 5 3 13" xfId="768"/>
    <cellStyle name="SUBTIT 5 3 13 2" xfId="1519"/>
    <cellStyle name="SUBTIT 5 3 13 3" xfId="2051"/>
    <cellStyle name="SUBTIT 5 3 13 4" xfId="2810"/>
    <cellStyle name="SUBTIT 5 3 14" xfId="849"/>
    <cellStyle name="SUBTIT 5 3 14 2" xfId="1600"/>
    <cellStyle name="SUBTIT 5 3 14 3" xfId="2132"/>
    <cellStyle name="SUBTIT 5 3 14 4" xfId="2891"/>
    <cellStyle name="SUBTIT 5 3 15" xfId="682"/>
    <cellStyle name="SUBTIT 5 3 15 2" xfId="1433"/>
    <cellStyle name="SUBTIT 5 3 15 3" xfId="1965"/>
    <cellStyle name="SUBTIT 5 3 15 4" xfId="2724"/>
    <cellStyle name="SUBTIT 5 3 16" xfId="706"/>
    <cellStyle name="SUBTIT 5 3 16 2" xfId="1457"/>
    <cellStyle name="SUBTIT 5 3 16 3" xfId="1989"/>
    <cellStyle name="SUBTIT 5 3 16 4" xfId="2748"/>
    <cellStyle name="SUBTIT 5 3 17" xfId="902"/>
    <cellStyle name="SUBTIT 5 3 17 2" xfId="1653"/>
    <cellStyle name="SUBTIT 5 3 17 3" xfId="2185"/>
    <cellStyle name="SUBTIT 5 3 17 4" xfId="2944"/>
    <cellStyle name="SUBTIT 5 3 18" xfId="921"/>
    <cellStyle name="SUBTIT 5 3 18 2" xfId="1672"/>
    <cellStyle name="SUBTIT 5 3 18 3" xfId="2204"/>
    <cellStyle name="SUBTIT 5 3 18 4" xfId="2963"/>
    <cellStyle name="SUBTIT 5 3 19" xfId="580"/>
    <cellStyle name="SUBTIT 5 3 19 2" xfId="1331"/>
    <cellStyle name="SUBTIT 5 3 19 3" xfId="1863"/>
    <cellStyle name="SUBTIT 5 3 19 4" xfId="2622"/>
    <cellStyle name="SUBTIT 5 3 2" xfId="532"/>
    <cellStyle name="SUBTIT 5 3 2 2" xfId="1286"/>
    <cellStyle name="SUBTIT 5 3 2 3" xfId="1845"/>
    <cellStyle name="SUBTIT 5 3 2 4" xfId="2574"/>
    <cellStyle name="SUBTIT 5 3 20" xfId="907"/>
    <cellStyle name="SUBTIT 5 3 20 2" xfId="1658"/>
    <cellStyle name="SUBTIT 5 3 20 3" xfId="2190"/>
    <cellStyle name="SUBTIT 5 3 20 4" xfId="2949"/>
    <cellStyle name="SUBTIT 5 3 21" xfId="794"/>
    <cellStyle name="SUBTIT 5 3 21 2" xfId="1545"/>
    <cellStyle name="SUBTIT 5 3 21 3" xfId="2077"/>
    <cellStyle name="SUBTIT 5 3 21 4" xfId="2836"/>
    <cellStyle name="SUBTIT 5 3 22" xfId="965"/>
    <cellStyle name="SUBTIT 5 3 22 2" xfId="1716"/>
    <cellStyle name="SUBTIT 5 3 22 3" xfId="2248"/>
    <cellStyle name="SUBTIT 5 3 22 4" xfId="3007"/>
    <cellStyle name="SUBTIT 5 3 23" xfId="859"/>
    <cellStyle name="SUBTIT 5 3 23 2" xfId="1610"/>
    <cellStyle name="SUBTIT 5 3 23 3" xfId="2142"/>
    <cellStyle name="SUBTIT 5 3 23 4" xfId="2901"/>
    <cellStyle name="SUBTIT 5 3 24" xfId="1076"/>
    <cellStyle name="SUBTIT 5 3 25" xfId="1737"/>
    <cellStyle name="SUBTIT 5 3 26" xfId="2354"/>
    <cellStyle name="SUBTIT 5 3 3" xfId="607"/>
    <cellStyle name="SUBTIT 5 3 3 2" xfId="1358"/>
    <cellStyle name="SUBTIT 5 3 3 3" xfId="1890"/>
    <cellStyle name="SUBTIT 5 3 3 4" xfId="2649"/>
    <cellStyle name="SUBTIT 5 3 4" xfId="644"/>
    <cellStyle name="SUBTIT 5 3 4 2" xfId="1395"/>
    <cellStyle name="SUBTIT 5 3 4 3" xfId="1927"/>
    <cellStyle name="SUBTIT 5 3 4 4" xfId="2686"/>
    <cellStyle name="SUBTIT 5 3 5" xfId="374"/>
    <cellStyle name="SUBTIT 5 3 5 2" xfId="1134"/>
    <cellStyle name="SUBTIT 5 3 5 3" xfId="1767"/>
    <cellStyle name="SUBTIT 5 3 5 4" xfId="2416"/>
    <cellStyle name="SUBTIT 5 3 6" xfId="669"/>
    <cellStyle name="SUBTIT 5 3 6 2" xfId="1420"/>
    <cellStyle name="SUBTIT 5 3 6 3" xfId="1952"/>
    <cellStyle name="SUBTIT 5 3 6 4" xfId="2711"/>
    <cellStyle name="SUBTIT 5 3 7" xfId="589"/>
    <cellStyle name="SUBTIT 5 3 7 2" xfId="1340"/>
    <cellStyle name="SUBTIT 5 3 7 3" xfId="1872"/>
    <cellStyle name="SUBTIT 5 3 7 4" xfId="2631"/>
    <cellStyle name="SUBTIT 5 3 8" xfId="405"/>
    <cellStyle name="SUBTIT 5 3 8 2" xfId="1165"/>
    <cellStyle name="SUBTIT 5 3 8 3" xfId="1798"/>
    <cellStyle name="SUBTIT 5 3 8 4" xfId="2447"/>
    <cellStyle name="SUBTIT 5 3 9" xfId="654"/>
    <cellStyle name="SUBTIT 5 3 9 2" xfId="1405"/>
    <cellStyle name="SUBTIT 5 3 9 3" xfId="1937"/>
    <cellStyle name="SUBTIT 5 3 9 4" xfId="2696"/>
    <cellStyle name="SUBTIT 5 4" xfId="387"/>
    <cellStyle name="SUBTIT 5 4 2" xfId="1147"/>
    <cellStyle name="SUBTIT 5 4 3" xfId="1780"/>
    <cellStyle name="SUBTIT 5 4 4" xfId="2429"/>
    <cellStyle name="SUBTIT 5 5" xfId="685"/>
    <cellStyle name="SUBTIT 5 5 2" xfId="1436"/>
    <cellStyle name="SUBTIT 5 5 3" xfId="1968"/>
    <cellStyle name="SUBTIT 5 5 4" xfId="2727"/>
    <cellStyle name="SUBTIT 5 6" xfId="466"/>
    <cellStyle name="SUBTIT 5 6 2" xfId="1224"/>
    <cellStyle name="SUBTIT 5 6 3" xfId="1831"/>
    <cellStyle name="SUBTIT 5 6 4" xfId="2508"/>
    <cellStyle name="SUBTIT 5 7" xfId="730"/>
    <cellStyle name="SUBTIT 5 7 2" xfId="1481"/>
    <cellStyle name="SUBTIT 5 7 3" xfId="2013"/>
    <cellStyle name="SUBTIT 5 7 4" xfId="2772"/>
    <cellStyle name="SUBTIT 5 8" xfId="396"/>
    <cellStyle name="SUBTIT 5 8 2" xfId="1156"/>
    <cellStyle name="SUBTIT 5 8 3" xfId="1789"/>
    <cellStyle name="SUBTIT 5 8 4" xfId="2438"/>
    <cellStyle name="SUBTIT 5 9" xfId="763"/>
    <cellStyle name="SUBTIT 5 9 2" xfId="1514"/>
    <cellStyle name="SUBTIT 5 9 3" xfId="2046"/>
    <cellStyle name="SUBTIT 5 9 4" xfId="2805"/>
    <cellStyle name="SUBTIT 6" xfId="203"/>
    <cellStyle name="SUBTIT 6 10" xfId="692"/>
    <cellStyle name="SUBTIT 6 10 2" xfId="1443"/>
    <cellStyle name="SUBTIT 6 10 3" xfId="1975"/>
    <cellStyle name="SUBTIT 6 10 4" xfId="2734"/>
    <cellStyle name="SUBTIT 6 11" xfId="728"/>
    <cellStyle name="SUBTIT 6 11 2" xfId="1479"/>
    <cellStyle name="SUBTIT 6 11 3" xfId="2011"/>
    <cellStyle name="SUBTIT 6 11 4" xfId="2770"/>
    <cellStyle name="SUBTIT 6 12" xfId="392"/>
    <cellStyle name="SUBTIT 6 12 2" xfId="1152"/>
    <cellStyle name="SUBTIT 6 12 3" xfId="1785"/>
    <cellStyle name="SUBTIT 6 12 4" xfId="2434"/>
    <cellStyle name="SUBTIT 6 13" xfId="793"/>
    <cellStyle name="SUBTIT 6 13 2" xfId="1544"/>
    <cellStyle name="SUBTIT 6 13 3" xfId="2076"/>
    <cellStyle name="SUBTIT 6 13 4" xfId="2835"/>
    <cellStyle name="SUBTIT 6 14" xfId="812"/>
    <cellStyle name="SUBTIT 6 14 2" xfId="1563"/>
    <cellStyle name="SUBTIT 6 14 3" xfId="2095"/>
    <cellStyle name="SUBTIT 6 14 4" xfId="2854"/>
    <cellStyle name="SUBTIT 6 15" xfId="588"/>
    <cellStyle name="SUBTIT 6 15 2" xfId="1339"/>
    <cellStyle name="SUBTIT 6 15 3" xfId="1871"/>
    <cellStyle name="SUBTIT 6 15 4" xfId="2630"/>
    <cellStyle name="SUBTIT 6 16" xfId="805"/>
    <cellStyle name="SUBTIT 6 16 2" xfId="1556"/>
    <cellStyle name="SUBTIT 6 16 3" xfId="2088"/>
    <cellStyle name="SUBTIT 6 16 4" xfId="2847"/>
    <cellStyle name="SUBTIT 6 17" xfId="792"/>
    <cellStyle name="SUBTIT 6 17 2" xfId="1543"/>
    <cellStyle name="SUBTIT 6 17 3" xfId="2075"/>
    <cellStyle name="SUBTIT 6 17 4" xfId="2834"/>
    <cellStyle name="SUBTIT 6 18" xfId="926"/>
    <cellStyle name="SUBTIT 6 18 2" xfId="1677"/>
    <cellStyle name="SUBTIT 6 18 3" xfId="2209"/>
    <cellStyle name="SUBTIT 6 18 4" xfId="2968"/>
    <cellStyle name="SUBTIT 6 19" xfId="1013"/>
    <cellStyle name="SUBTIT 6 2" xfId="281"/>
    <cellStyle name="SUBTIT 6 2 10" xfId="758"/>
    <cellStyle name="SUBTIT 6 2 10 2" xfId="1509"/>
    <cellStyle name="SUBTIT 6 2 10 3" xfId="2041"/>
    <cellStyle name="SUBTIT 6 2 10 4" xfId="2800"/>
    <cellStyle name="SUBTIT 6 2 11" xfId="647"/>
    <cellStyle name="SUBTIT 6 2 11 2" xfId="1398"/>
    <cellStyle name="SUBTIT 6 2 11 3" xfId="1930"/>
    <cellStyle name="SUBTIT 6 2 11 4" xfId="2689"/>
    <cellStyle name="SUBTIT 6 2 12" xfId="738"/>
    <cellStyle name="SUBTIT 6 2 12 2" xfId="1489"/>
    <cellStyle name="SUBTIT 6 2 12 3" xfId="2021"/>
    <cellStyle name="SUBTIT 6 2 12 4" xfId="2780"/>
    <cellStyle name="SUBTIT 6 2 13" xfId="843"/>
    <cellStyle name="SUBTIT 6 2 13 2" xfId="1594"/>
    <cellStyle name="SUBTIT 6 2 13 3" xfId="2126"/>
    <cellStyle name="SUBTIT 6 2 13 4" xfId="2885"/>
    <cellStyle name="SUBTIT 6 2 14" xfId="776"/>
    <cellStyle name="SUBTIT 6 2 14 2" xfId="1527"/>
    <cellStyle name="SUBTIT 6 2 14 3" xfId="2059"/>
    <cellStyle name="SUBTIT 6 2 14 4" xfId="2818"/>
    <cellStyle name="SUBTIT 6 2 15" xfId="895"/>
    <cellStyle name="SUBTIT 6 2 15 2" xfId="1646"/>
    <cellStyle name="SUBTIT 6 2 15 3" xfId="2178"/>
    <cellStyle name="SUBTIT 6 2 15 4" xfId="2937"/>
    <cellStyle name="SUBTIT 6 2 16" xfId="914"/>
    <cellStyle name="SUBTIT 6 2 16 2" xfId="1665"/>
    <cellStyle name="SUBTIT 6 2 16 3" xfId="2197"/>
    <cellStyle name="SUBTIT 6 2 16 4" xfId="2956"/>
    <cellStyle name="SUBTIT 6 2 17" xfId="750"/>
    <cellStyle name="SUBTIT 6 2 17 2" xfId="1501"/>
    <cellStyle name="SUBTIT 6 2 17 3" xfId="2033"/>
    <cellStyle name="SUBTIT 6 2 17 4" xfId="2792"/>
    <cellStyle name="SUBTIT 6 2 18" xfId="1048"/>
    <cellStyle name="SUBTIT 6 2 2" xfId="351"/>
    <cellStyle name="SUBTIT 6 2 2 10" xfId="789"/>
    <cellStyle name="SUBTIT 6 2 2 10 2" xfId="1540"/>
    <cellStyle name="SUBTIT 6 2 2 10 3" xfId="2072"/>
    <cellStyle name="SUBTIT 6 2 2 10 4" xfId="2831"/>
    <cellStyle name="SUBTIT 6 2 2 11" xfId="802"/>
    <cellStyle name="SUBTIT 6 2 2 11 2" xfId="1553"/>
    <cellStyle name="SUBTIT 6 2 2 11 3" xfId="2085"/>
    <cellStyle name="SUBTIT 6 2 2 11 4" xfId="2844"/>
    <cellStyle name="SUBTIT 6 2 2 12" xfId="830"/>
    <cellStyle name="SUBTIT 6 2 2 12 2" xfId="1581"/>
    <cellStyle name="SUBTIT 6 2 2 12 3" xfId="2113"/>
    <cellStyle name="SUBTIT 6 2 2 12 4" xfId="2872"/>
    <cellStyle name="SUBTIT 6 2 2 13" xfId="839"/>
    <cellStyle name="SUBTIT 6 2 2 13 2" xfId="1590"/>
    <cellStyle name="SUBTIT 6 2 2 13 3" xfId="2122"/>
    <cellStyle name="SUBTIT 6 2 2 13 4" xfId="2881"/>
    <cellStyle name="SUBTIT 6 2 2 14" xfId="865"/>
    <cellStyle name="SUBTIT 6 2 2 14 2" xfId="1616"/>
    <cellStyle name="SUBTIT 6 2 2 14 3" xfId="2148"/>
    <cellStyle name="SUBTIT 6 2 2 14 4" xfId="2907"/>
    <cellStyle name="SUBTIT 6 2 2 15" xfId="876"/>
    <cellStyle name="SUBTIT 6 2 2 15 2" xfId="1627"/>
    <cellStyle name="SUBTIT 6 2 2 15 3" xfId="2159"/>
    <cellStyle name="SUBTIT 6 2 2 15 4" xfId="2918"/>
    <cellStyle name="SUBTIT 6 2 2 16" xfId="883"/>
    <cellStyle name="SUBTIT 6 2 2 16 2" xfId="1634"/>
    <cellStyle name="SUBTIT 6 2 2 16 3" xfId="2166"/>
    <cellStyle name="SUBTIT 6 2 2 16 4" xfId="2925"/>
    <cellStyle name="SUBTIT 6 2 2 17" xfId="913"/>
    <cellStyle name="SUBTIT 6 2 2 17 2" xfId="1664"/>
    <cellStyle name="SUBTIT 6 2 2 17 3" xfId="2196"/>
    <cellStyle name="SUBTIT 6 2 2 17 4" xfId="2955"/>
    <cellStyle name="SUBTIT 6 2 2 18" xfId="935"/>
    <cellStyle name="SUBTIT 6 2 2 18 2" xfId="1686"/>
    <cellStyle name="SUBTIT 6 2 2 18 3" xfId="2218"/>
    <cellStyle name="SUBTIT 6 2 2 18 4" xfId="2977"/>
    <cellStyle name="SUBTIT 6 2 2 19" xfId="947"/>
    <cellStyle name="SUBTIT 6 2 2 19 2" xfId="1698"/>
    <cellStyle name="SUBTIT 6 2 2 19 3" xfId="2230"/>
    <cellStyle name="SUBTIT 6 2 2 19 4" xfId="2989"/>
    <cellStyle name="SUBTIT 6 2 2 2" xfId="572"/>
    <cellStyle name="SUBTIT 6 2 2 2 2" xfId="1323"/>
    <cellStyle name="SUBTIT 6 2 2 2 3" xfId="1855"/>
    <cellStyle name="SUBTIT 6 2 2 2 4" xfId="2614"/>
    <cellStyle name="SUBTIT 6 2 2 20" xfId="955"/>
    <cellStyle name="SUBTIT 6 2 2 20 2" xfId="1706"/>
    <cellStyle name="SUBTIT 6 2 2 20 3" xfId="2238"/>
    <cellStyle name="SUBTIT 6 2 2 20 4" xfId="2997"/>
    <cellStyle name="SUBTIT 6 2 2 21" xfId="962"/>
    <cellStyle name="SUBTIT 6 2 2 21 2" xfId="1713"/>
    <cellStyle name="SUBTIT 6 2 2 21 3" xfId="2245"/>
    <cellStyle name="SUBTIT 6 2 2 21 4" xfId="3004"/>
    <cellStyle name="SUBTIT 6 2 2 22" xfId="975"/>
    <cellStyle name="SUBTIT 6 2 2 22 2" xfId="1726"/>
    <cellStyle name="SUBTIT 6 2 2 22 3" xfId="2258"/>
    <cellStyle name="SUBTIT 6 2 2 22 4" xfId="3017"/>
    <cellStyle name="SUBTIT 6 2 2 23" xfId="982"/>
    <cellStyle name="SUBTIT 6 2 2 23 2" xfId="1733"/>
    <cellStyle name="SUBTIT 6 2 2 23 3" xfId="2265"/>
    <cellStyle name="SUBTIT 6 2 2 23 4" xfId="3024"/>
    <cellStyle name="SUBTIT 6 2 2 24" xfId="1113"/>
    <cellStyle name="SUBTIT 6 2 2 25" xfId="1747"/>
    <cellStyle name="SUBTIT 6 2 2 26" xfId="2394"/>
    <cellStyle name="SUBTIT 6 2 2 3" xfId="622"/>
    <cellStyle name="SUBTIT 6 2 2 3 2" xfId="1373"/>
    <cellStyle name="SUBTIT 6 2 2 3 3" xfId="1905"/>
    <cellStyle name="SUBTIT 6 2 2 3 4" xfId="2664"/>
    <cellStyle name="SUBTIT 6 2 2 4" xfId="663"/>
    <cellStyle name="SUBTIT 6 2 2 4 2" xfId="1414"/>
    <cellStyle name="SUBTIT 6 2 2 4 3" xfId="1946"/>
    <cellStyle name="SUBTIT 6 2 2 4 4" xfId="2705"/>
    <cellStyle name="SUBTIT 6 2 2 5" xfId="675"/>
    <cellStyle name="SUBTIT 6 2 2 5 2" xfId="1426"/>
    <cellStyle name="SUBTIT 6 2 2 5 3" xfId="1958"/>
    <cellStyle name="SUBTIT 6 2 2 5 4" xfId="2717"/>
    <cellStyle name="SUBTIT 6 2 2 6" xfId="688"/>
    <cellStyle name="SUBTIT 6 2 2 6 2" xfId="1439"/>
    <cellStyle name="SUBTIT 6 2 2 6 3" xfId="1971"/>
    <cellStyle name="SUBTIT 6 2 2 6 4" xfId="2730"/>
    <cellStyle name="SUBTIT 6 2 2 7" xfId="701"/>
    <cellStyle name="SUBTIT 6 2 2 7 2" xfId="1452"/>
    <cellStyle name="SUBTIT 6 2 2 7 3" xfId="1984"/>
    <cellStyle name="SUBTIT 6 2 2 7 4" xfId="2743"/>
    <cellStyle name="SUBTIT 6 2 2 8" xfId="712"/>
    <cellStyle name="SUBTIT 6 2 2 8 2" xfId="1463"/>
    <cellStyle name="SUBTIT 6 2 2 8 3" xfId="1995"/>
    <cellStyle name="SUBTIT 6 2 2 8 4" xfId="2754"/>
    <cellStyle name="SUBTIT 6 2 2 9" xfId="720"/>
    <cellStyle name="SUBTIT 6 2 2 9 2" xfId="1471"/>
    <cellStyle name="SUBTIT 6 2 2 9 3" xfId="2003"/>
    <cellStyle name="SUBTIT 6 2 2 9 4" xfId="2762"/>
    <cellStyle name="SUBTIT 6 2 3" xfId="502"/>
    <cellStyle name="SUBTIT 6 2 3 2" xfId="1258"/>
    <cellStyle name="SUBTIT 6 2 3 3" xfId="1841"/>
    <cellStyle name="SUBTIT 6 2 3 4" xfId="2544"/>
    <cellStyle name="SUBTIT 6 2 4" xfId="631"/>
    <cellStyle name="SUBTIT 6 2 4 2" xfId="1382"/>
    <cellStyle name="SUBTIT 6 2 4 3" xfId="1914"/>
    <cellStyle name="SUBTIT 6 2 4 4" xfId="2673"/>
    <cellStyle name="SUBTIT 6 2 5" xfId="415"/>
    <cellStyle name="SUBTIT 6 2 5 2" xfId="1175"/>
    <cellStyle name="SUBTIT 6 2 5 3" xfId="1808"/>
    <cellStyle name="SUBTIT 6 2 5 4" xfId="2457"/>
    <cellStyle name="SUBTIT 6 2 6" xfId="462"/>
    <cellStyle name="SUBTIT 6 2 6 2" xfId="1220"/>
    <cellStyle name="SUBTIT 6 2 6 3" xfId="1827"/>
    <cellStyle name="SUBTIT 6 2 6 4" xfId="2504"/>
    <cellStyle name="SUBTIT 6 2 7" xfId="593"/>
    <cellStyle name="SUBTIT 6 2 7 2" xfId="1344"/>
    <cellStyle name="SUBTIT 6 2 7 3" xfId="1876"/>
    <cellStyle name="SUBTIT 6 2 7 4" xfId="2635"/>
    <cellStyle name="SUBTIT 6 2 8" xfId="397"/>
    <cellStyle name="SUBTIT 6 2 8 2" xfId="1157"/>
    <cellStyle name="SUBTIT 6 2 8 3" xfId="1790"/>
    <cellStyle name="SUBTIT 6 2 8 4" xfId="2439"/>
    <cellStyle name="SUBTIT 6 2 9" xfId="667"/>
    <cellStyle name="SUBTIT 6 2 9 2" xfId="1418"/>
    <cellStyle name="SUBTIT 6 2 9 3" xfId="1950"/>
    <cellStyle name="SUBTIT 6 2 9 4" xfId="2709"/>
    <cellStyle name="SUBTIT 6 3" xfId="314"/>
    <cellStyle name="SUBTIT 6 3 10" xfId="773"/>
    <cellStyle name="SUBTIT 6 3 10 2" xfId="1524"/>
    <cellStyle name="SUBTIT 6 3 10 3" xfId="2056"/>
    <cellStyle name="SUBTIT 6 3 10 4" xfId="2815"/>
    <cellStyle name="SUBTIT 6 3 11" xfId="737"/>
    <cellStyle name="SUBTIT 6 3 11 2" xfId="1488"/>
    <cellStyle name="SUBTIT 6 3 11 3" xfId="2020"/>
    <cellStyle name="SUBTIT 6 3 11 4" xfId="2779"/>
    <cellStyle name="SUBTIT 6 3 12" xfId="813"/>
    <cellStyle name="SUBTIT 6 3 12 2" xfId="1564"/>
    <cellStyle name="SUBTIT 6 3 12 3" xfId="2096"/>
    <cellStyle name="SUBTIT 6 3 12 4" xfId="2855"/>
    <cellStyle name="SUBTIT 6 3 13" xfId="752"/>
    <cellStyle name="SUBTIT 6 3 13 2" xfId="1503"/>
    <cellStyle name="SUBTIT 6 3 13 3" xfId="2035"/>
    <cellStyle name="SUBTIT 6 3 13 4" xfId="2794"/>
    <cellStyle name="SUBTIT 6 3 14" xfId="850"/>
    <cellStyle name="SUBTIT 6 3 14 2" xfId="1601"/>
    <cellStyle name="SUBTIT 6 3 14 3" xfId="2133"/>
    <cellStyle name="SUBTIT 6 3 14 4" xfId="2892"/>
    <cellStyle name="SUBTIT 6 3 15" xfId="734"/>
    <cellStyle name="SUBTIT 6 3 15 2" xfId="1485"/>
    <cellStyle name="SUBTIT 6 3 15 3" xfId="2017"/>
    <cellStyle name="SUBTIT 6 3 15 4" xfId="2776"/>
    <cellStyle name="SUBTIT 6 3 16" xfId="649"/>
    <cellStyle name="SUBTIT 6 3 16 2" xfId="1400"/>
    <cellStyle name="SUBTIT 6 3 16 3" xfId="1932"/>
    <cellStyle name="SUBTIT 6 3 16 4" xfId="2691"/>
    <cellStyle name="SUBTIT 6 3 17" xfId="903"/>
    <cellStyle name="SUBTIT 6 3 17 2" xfId="1654"/>
    <cellStyle name="SUBTIT 6 3 17 3" xfId="2186"/>
    <cellStyle name="SUBTIT 6 3 17 4" xfId="2945"/>
    <cellStyle name="SUBTIT 6 3 18" xfId="923"/>
    <cellStyle name="SUBTIT 6 3 18 2" xfId="1674"/>
    <cellStyle name="SUBTIT 6 3 18 3" xfId="2206"/>
    <cellStyle name="SUBTIT 6 3 18 4" xfId="2965"/>
    <cellStyle name="SUBTIT 6 3 19" xfId="803"/>
    <cellStyle name="SUBTIT 6 3 19 2" xfId="1554"/>
    <cellStyle name="SUBTIT 6 3 19 3" xfId="2086"/>
    <cellStyle name="SUBTIT 6 3 19 4" xfId="2845"/>
    <cellStyle name="SUBTIT 6 3 2" xfId="535"/>
    <cellStyle name="SUBTIT 6 3 2 2" xfId="1288"/>
    <cellStyle name="SUBTIT 6 3 2 3" xfId="1846"/>
    <cellStyle name="SUBTIT 6 3 2 4" xfId="2577"/>
    <cellStyle name="SUBTIT 6 3 20" xfId="854"/>
    <cellStyle name="SUBTIT 6 3 20 2" xfId="1605"/>
    <cellStyle name="SUBTIT 6 3 20 3" xfId="2137"/>
    <cellStyle name="SUBTIT 6 3 20 4" xfId="2896"/>
    <cellStyle name="SUBTIT 6 3 21" xfId="845"/>
    <cellStyle name="SUBTIT 6 3 21 2" xfId="1596"/>
    <cellStyle name="SUBTIT 6 3 21 3" xfId="2128"/>
    <cellStyle name="SUBTIT 6 3 21 4" xfId="2887"/>
    <cellStyle name="SUBTIT 6 3 22" xfId="966"/>
    <cellStyle name="SUBTIT 6 3 22 2" xfId="1717"/>
    <cellStyle name="SUBTIT 6 3 22 3" xfId="2249"/>
    <cellStyle name="SUBTIT 6 3 22 4" xfId="3008"/>
    <cellStyle name="SUBTIT 6 3 23" xfId="769"/>
    <cellStyle name="SUBTIT 6 3 23 2" xfId="1520"/>
    <cellStyle name="SUBTIT 6 3 23 3" xfId="2052"/>
    <cellStyle name="SUBTIT 6 3 23 4" xfId="2811"/>
    <cellStyle name="SUBTIT 6 3 24" xfId="1078"/>
    <cellStyle name="SUBTIT 6 3 25" xfId="1738"/>
    <cellStyle name="SUBTIT 6 3 26" xfId="2357"/>
    <cellStyle name="SUBTIT 6 3 3" xfId="609"/>
    <cellStyle name="SUBTIT 6 3 3 2" xfId="1360"/>
    <cellStyle name="SUBTIT 6 3 3 3" xfId="1892"/>
    <cellStyle name="SUBTIT 6 3 3 4" xfId="2651"/>
    <cellStyle name="SUBTIT 6 3 4" xfId="645"/>
    <cellStyle name="SUBTIT 6 3 4 2" xfId="1396"/>
    <cellStyle name="SUBTIT 6 3 4 3" xfId="1928"/>
    <cellStyle name="SUBTIT 6 3 4 4" xfId="2687"/>
    <cellStyle name="SUBTIT 6 3 5" xfId="581"/>
    <cellStyle name="SUBTIT 6 3 5 2" xfId="1332"/>
    <cellStyle name="SUBTIT 6 3 5 3" xfId="1864"/>
    <cellStyle name="SUBTIT 6 3 5 4" xfId="2623"/>
    <cellStyle name="SUBTIT 6 3 6" xfId="367"/>
    <cellStyle name="SUBTIT 6 3 6 2" xfId="1127"/>
    <cellStyle name="SUBTIT 6 3 6 3" xfId="1760"/>
    <cellStyle name="SUBTIT 6 3 6 4" xfId="2409"/>
    <cellStyle name="SUBTIT 6 3 7" xfId="403"/>
    <cellStyle name="SUBTIT 6 3 7 2" xfId="1163"/>
    <cellStyle name="SUBTIT 6 3 7 3" xfId="1796"/>
    <cellStyle name="SUBTIT 6 3 7 4" xfId="2445"/>
    <cellStyle name="SUBTIT 6 3 8" xfId="623"/>
    <cellStyle name="SUBTIT 6 3 8 2" xfId="1374"/>
    <cellStyle name="SUBTIT 6 3 8 3" xfId="1906"/>
    <cellStyle name="SUBTIT 6 3 8 4" xfId="2665"/>
    <cellStyle name="SUBTIT 6 3 9" xfId="393"/>
    <cellStyle name="SUBTIT 6 3 9 2" xfId="1153"/>
    <cellStyle name="SUBTIT 6 3 9 3" xfId="1786"/>
    <cellStyle name="SUBTIT 6 3 9 4" xfId="2435"/>
    <cellStyle name="SUBTIT 6 4" xfId="451"/>
    <cellStyle name="SUBTIT 6 4 2" xfId="1209"/>
    <cellStyle name="SUBTIT 6 4 3" xfId="1818"/>
    <cellStyle name="SUBTIT 6 4 4" xfId="2493"/>
    <cellStyle name="SUBTIT 6 5" xfId="608"/>
    <cellStyle name="SUBTIT 6 5 2" xfId="1359"/>
    <cellStyle name="SUBTIT 6 5 3" xfId="1891"/>
    <cellStyle name="SUBTIT 6 5 4" xfId="2650"/>
    <cellStyle name="SUBTIT 6 6" xfId="386"/>
    <cellStyle name="SUBTIT 6 6 2" xfId="1146"/>
    <cellStyle name="SUBTIT 6 6 3" xfId="1779"/>
    <cellStyle name="SUBTIT 6 6 4" xfId="2428"/>
    <cellStyle name="SUBTIT 6 7" xfId="457"/>
    <cellStyle name="SUBTIT 6 7 2" xfId="1215"/>
    <cellStyle name="SUBTIT 6 7 3" xfId="1822"/>
    <cellStyle name="SUBTIT 6 7 4" xfId="2499"/>
    <cellStyle name="SUBTIT 6 8" xfId="597"/>
    <cellStyle name="SUBTIT 6 8 2" xfId="1348"/>
    <cellStyle name="SUBTIT 6 8 3" xfId="1880"/>
    <cellStyle name="SUBTIT 6 8 4" xfId="2639"/>
    <cellStyle name="SUBTIT 6 9" xfId="587"/>
    <cellStyle name="SUBTIT 6 9 2" xfId="1338"/>
    <cellStyle name="SUBTIT 6 9 3" xfId="1870"/>
    <cellStyle name="SUBTIT 6 9 4" xfId="2629"/>
    <cellStyle name="SUBTIT 7" xfId="278"/>
    <cellStyle name="SUBTIT 7 10" xfId="755"/>
    <cellStyle name="SUBTIT 7 10 2" xfId="1506"/>
    <cellStyle name="SUBTIT 7 10 3" xfId="2038"/>
    <cellStyle name="SUBTIT 7 10 4" xfId="2797"/>
    <cellStyle name="SUBTIT 7 11" xfId="678"/>
    <cellStyle name="SUBTIT 7 11 2" xfId="1429"/>
    <cellStyle name="SUBTIT 7 11 3" xfId="1961"/>
    <cellStyle name="SUBTIT 7 11 4" xfId="2720"/>
    <cellStyle name="SUBTIT 7 12" xfId="781"/>
    <cellStyle name="SUBTIT 7 12 2" xfId="1532"/>
    <cellStyle name="SUBTIT 7 12 3" xfId="2064"/>
    <cellStyle name="SUBTIT 7 12 4" xfId="2823"/>
    <cellStyle name="SUBTIT 7 13" xfId="840"/>
    <cellStyle name="SUBTIT 7 13 2" xfId="1591"/>
    <cellStyle name="SUBTIT 7 13 3" xfId="2123"/>
    <cellStyle name="SUBTIT 7 13 4" xfId="2882"/>
    <cellStyle name="SUBTIT 7 14" xfId="777"/>
    <cellStyle name="SUBTIT 7 14 2" xfId="1528"/>
    <cellStyle name="SUBTIT 7 14 3" xfId="2060"/>
    <cellStyle name="SUBTIT 7 14 4" xfId="2819"/>
    <cellStyle name="SUBTIT 7 15" xfId="892"/>
    <cellStyle name="SUBTIT 7 15 2" xfId="1643"/>
    <cellStyle name="SUBTIT 7 15 3" xfId="2175"/>
    <cellStyle name="SUBTIT 7 15 4" xfId="2934"/>
    <cellStyle name="SUBTIT 7 16" xfId="458"/>
    <cellStyle name="SUBTIT 7 16 2" xfId="1216"/>
    <cellStyle name="SUBTIT 7 16 3" xfId="1823"/>
    <cellStyle name="SUBTIT 7 16 4" xfId="2500"/>
    <cellStyle name="SUBTIT 7 17" xfId="888"/>
    <cellStyle name="SUBTIT 7 17 2" xfId="1639"/>
    <cellStyle name="SUBTIT 7 17 3" xfId="2171"/>
    <cellStyle name="SUBTIT 7 17 4" xfId="2930"/>
    <cellStyle name="SUBTIT 7 18" xfId="1045"/>
    <cellStyle name="SUBTIT 7 2" xfId="348"/>
    <cellStyle name="SUBTIT 7 2 10" xfId="786"/>
    <cellStyle name="SUBTIT 7 2 10 2" xfId="1537"/>
    <cellStyle name="SUBTIT 7 2 10 3" xfId="2069"/>
    <cellStyle name="SUBTIT 7 2 10 4" xfId="2828"/>
    <cellStyle name="SUBTIT 7 2 11" xfId="799"/>
    <cellStyle name="SUBTIT 7 2 11 2" xfId="1550"/>
    <cellStyle name="SUBTIT 7 2 11 3" xfId="2082"/>
    <cellStyle name="SUBTIT 7 2 11 4" xfId="2841"/>
    <cellStyle name="SUBTIT 7 2 12" xfId="827"/>
    <cellStyle name="SUBTIT 7 2 12 2" xfId="1578"/>
    <cellStyle name="SUBTIT 7 2 12 3" xfId="2110"/>
    <cellStyle name="SUBTIT 7 2 12 4" xfId="2869"/>
    <cellStyle name="SUBTIT 7 2 13" xfId="836"/>
    <cellStyle name="SUBTIT 7 2 13 2" xfId="1587"/>
    <cellStyle name="SUBTIT 7 2 13 3" xfId="2119"/>
    <cellStyle name="SUBTIT 7 2 13 4" xfId="2878"/>
    <cellStyle name="SUBTIT 7 2 14" xfId="862"/>
    <cellStyle name="SUBTIT 7 2 14 2" xfId="1613"/>
    <cellStyle name="SUBTIT 7 2 14 3" xfId="2145"/>
    <cellStyle name="SUBTIT 7 2 14 4" xfId="2904"/>
    <cellStyle name="SUBTIT 7 2 15" xfId="873"/>
    <cellStyle name="SUBTIT 7 2 15 2" xfId="1624"/>
    <cellStyle name="SUBTIT 7 2 15 3" xfId="2156"/>
    <cellStyle name="SUBTIT 7 2 15 4" xfId="2915"/>
    <cellStyle name="SUBTIT 7 2 16" xfId="880"/>
    <cellStyle name="SUBTIT 7 2 16 2" xfId="1631"/>
    <cellStyle name="SUBTIT 7 2 16 3" xfId="2163"/>
    <cellStyle name="SUBTIT 7 2 16 4" xfId="2922"/>
    <cellStyle name="SUBTIT 7 2 17" xfId="910"/>
    <cellStyle name="SUBTIT 7 2 17 2" xfId="1661"/>
    <cellStyle name="SUBTIT 7 2 17 3" xfId="2193"/>
    <cellStyle name="SUBTIT 7 2 17 4" xfId="2952"/>
    <cellStyle name="SUBTIT 7 2 18" xfId="932"/>
    <cellStyle name="SUBTIT 7 2 18 2" xfId="1683"/>
    <cellStyle name="SUBTIT 7 2 18 3" xfId="2215"/>
    <cellStyle name="SUBTIT 7 2 18 4" xfId="2974"/>
    <cellStyle name="SUBTIT 7 2 19" xfId="944"/>
    <cellStyle name="SUBTIT 7 2 19 2" xfId="1695"/>
    <cellStyle name="SUBTIT 7 2 19 3" xfId="2227"/>
    <cellStyle name="SUBTIT 7 2 19 4" xfId="2986"/>
    <cellStyle name="SUBTIT 7 2 2" xfId="569"/>
    <cellStyle name="SUBTIT 7 2 2 2" xfId="1320"/>
    <cellStyle name="SUBTIT 7 2 2 3" xfId="1852"/>
    <cellStyle name="SUBTIT 7 2 2 4" xfId="2611"/>
    <cellStyle name="SUBTIT 7 2 20" xfId="952"/>
    <cellStyle name="SUBTIT 7 2 20 2" xfId="1703"/>
    <cellStyle name="SUBTIT 7 2 20 3" xfId="2235"/>
    <cellStyle name="SUBTIT 7 2 20 4" xfId="2994"/>
    <cellStyle name="SUBTIT 7 2 21" xfId="959"/>
    <cellStyle name="SUBTIT 7 2 21 2" xfId="1710"/>
    <cellStyle name="SUBTIT 7 2 21 3" xfId="2242"/>
    <cellStyle name="SUBTIT 7 2 21 4" xfId="3001"/>
    <cellStyle name="SUBTIT 7 2 22" xfId="972"/>
    <cellStyle name="SUBTIT 7 2 22 2" xfId="1723"/>
    <cellStyle name="SUBTIT 7 2 22 3" xfId="2255"/>
    <cellStyle name="SUBTIT 7 2 22 4" xfId="3014"/>
    <cellStyle name="SUBTIT 7 2 23" xfId="979"/>
    <cellStyle name="SUBTIT 7 2 23 2" xfId="1730"/>
    <cellStyle name="SUBTIT 7 2 23 3" xfId="2262"/>
    <cellStyle name="SUBTIT 7 2 23 4" xfId="3021"/>
    <cellStyle name="SUBTIT 7 2 24" xfId="1110"/>
    <cellStyle name="SUBTIT 7 2 25" xfId="1744"/>
    <cellStyle name="SUBTIT 7 2 26" xfId="2391"/>
    <cellStyle name="SUBTIT 7 2 3" xfId="619"/>
    <cellStyle name="SUBTIT 7 2 3 2" xfId="1370"/>
    <cellStyle name="SUBTIT 7 2 3 3" xfId="1902"/>
    <cellStyle name="SUBTIT 7 2 3 4" xfId="2661"/>
    <cellStyle name="SUBTIT 7 2 4" xfId="660"/>
    <cellStyle name="SUBTIT 7 2 4 2" xfId="1411"/>
    <cellStyle name="SUBTIT 7 2 4 3" xfId="1943"/>
    <cellStyle name="SUBTIT 7 2 4 4" xfId="2702"/>
    <cellStyle name="SUBTIT 7 2 5" xfId="672"/>
    <cellStyle name="SUBTIT 7 2 5 2" xfId="1423"/>
    <cellStyle name="SUBTIT 7 2 5 3" xfId="1955"/>
    <cellStyle name="SUBTIT 7 2 5 4" xfId="2714"/>
    <cellStyle name="SUBTIT 7 2 6" xfId="592"/>
    <cellStyle name="SUBTIT 7 2 6 2" xfId="1343"/>
    <cellStyle name="SUBTIT 7 2 6 3" xfId="1875"/>
    <cellStyle name="SUBTIT 7 2 6 4" xfId="2634"/>
    <cellStyle name="SUBTIT 7 2 7" xfId="698"/>
    <cellStyle name="SUBTIT 7 2 7 2" xfId="1449"/>
    <cellStyle name="SUBTIT 7 2 7 3" xfId="1981"/>
    <cellStyle name="SUBTIT 7 2 7 4" xfId="2740"/>
    <cellStyle name="SUBTIT 7 2 8" xfId="709"/>
    <cellStyle name="SUBTIT 7 2 8 2" xfId="1460"/>
    <cellStyle name="SUBTIT 7 2 8 3" xfId="1992"/>
    <cellStyle name="SUBTIT 7 2 8 4" xfId="2751"/>
    <cellStyle name="SUBTIT 7 2 9" xfId="717"/>
    <cellStyle name="SUBTIT 7 2 9 2" xfId="1468"/>
    <cellStyle name="SUBTIT 7 2 9 3" xfId="2000"/>
    <cellStyle name="SUBTIT 7 2 9 4" xfId="2759"/>
    <cellStyle name="SUBTIT 7 3" xfId="499"/>
    <cellStyle name="SUBTIT 7 3 2" xfId="1255"/>
    <cellStyle name="SUBTIT 7 3 3" xfId="1838"/>
    <cellStyle name="SUBTIT 7 3 4" xfId="2541"/>
    <cellStyle name="SUBTIT 7 4" xfId="628"/>
    <cellStyle name="SUBTIT 7 4 2" xfId="1379"/>
    <cellStyle name="SUBTIT 7 4 3" xfId="1911"/>
    <cellStyle name="SUBTIT 7 4 4" xfId="2670"/>
    <cellStyle name="SUBTIT 7 5" xfId="417"/>
    <cellStyle name="SUBTIT 7 5 2" xfId="1177"/>
    <cellStyle name="SUBTIT 7 5 3" xfId="1810"/>
    <cellStyle name="SUBTIT 7 5 4" xfId="2459"/>
    <cellStyle name="SUBTIT 7 6" xfId="383"/>
    <cellStyle name="SUBTIT 7 6 2" xfId="1143"/>
    <cellStyle name="SUBTIT 7 6 3" xfId="1776"/>
    <cellStyle name="SUBTIT 7 6 4" xfId="2425"/>
    <cellStyle name="SUBTIT 7 7" xfId="684"/>
    <cellStyle name="SUBTIT 7 7 2" xfId="1435"/>
    <cellStyle name="SUBTIT 7 7 3" xfId="1967"/>
    <cellStyle name="SUBTIT 7 7 4" xfId="2726"/>
    <cellStyle name="SUBTIT 7 8" xfId="686"/>
    <cellStyle name="SUBTIT 7 8 2" xfId="1437"/>
    <cellStyle name="SUBTIT 7 8 3" xfId="1969"/>
    <cellStyle name="SUBTIT 7 8 4" xfId="2728"/>
    <cellStyle name="SUBTIT 7 9" xfId="591"/>
    <cellStyle name="SUBTIT 7 9 2" xfId="1342"/>
    <cellStyle name="SUBTIT 7 9 3" xfId="1874"/>
    <cellStyle name="SUBTIT 7 9 4" xfId="2633"/>
    <cellStyle name="SUBTIT 8" xfId="277"/>
    <cellStyle name="SUBTIT 8 10" xfId="754"/>
    <cellStyle name="SUBTIT 8 10 2" xfId="1505"/>
    <cellStyle name="SUBTIT 8 10 3" xfId="2037"/>
    <cellStyle name="SUBTIT 8 10 4" xfId="2796"/>
    <cellStyle name="SUBTIT 8 11" xfId="695"/>
    <cellStyle name="SUBTIT 8 11 2" xfId="1446"/>
    <cellStyle name="SUBTIT 8 11 3" xfId="1978"/>
    <cellStyle name="SUBTIT 8 11 4" xfId="2737"/>
    <cellStyle name="SUBTIT 8 12" xfId="795"/>
    <cellStyle name="SUBTIT 8 12 2" xfId="1546"/>
    <cellStyle name="SUBTIT 8 12 3" xfId="2078"/>
    <cellStyle name="SUBTIT 8 12 4" xfId="2837"/>
    <cellStyle name="SUBTIT 8 13" xfId="690"/>
    <cellStyle name="SUBTIT 8 13 2" xfId="1441"/>
    <cellStyle name="SUBTIT 8 13 3" xfId="1973"/>
    <cellStyle name="SUBTIT 8 13 4" xfId="2732"/>
    <cellStyle name="SUBTIT 8 14" xfId="809"/>
    <cellStyle name="SUBTIT 8 14 2" xfId="1560"/>
    <cellStyle name="SUBTIT 8 14 3" xfId="2092"/>
    <cellStyle name="SUBTIT 8 14 4" xfId="2851"/>
    <cellStyle name="SUBTIT 8 15" xfId="891"/>
    <cellStyle name="SUBTIT 8 15 2" xfId="1642"/>
    <cellStyle name="SUBTIT 8 15 3" xfId="2174"/>
    <cellStyle name="SUBTIT 8 15 4" xfId="2933"/>
    <cellStyle name="SUBTIT 8 16" xfId="818"/>
    <cellStyle name="SUBTIT 8 16 2" xfId="1569"/>
    <cellStyle name="SUBTIT 8 16 3" xfId="2101"/>
    <cellStyle name="SUBTIT 8 16 4" xfId="2860"/>
    <cellStyle name="SUBTIT 8 17" xfId="936"/>
    <cellStyle name="SUBTIT 8 17 2" xfId="1687"/>
    <cellStyle name="SUBTIT 8 17 3" xfId="2219"/>
    <cellStyle name="SUBTIT 8 17 4" xfId="2978"/>
    <cellStyle name="SUBTIT 8 18" xfId="1044"/>
    <cellStyle name="SUBTIT 8 2" xfId="347"/>
    <cellStyle name="SUBTIT 8 2 10" xfId="785"/>
    <cellStyle name="SUBTIT 8 2 10 2" xfId="1536"/>
    <cellStyle name="SUBTIT 8 2 10 3" xfId="2068"/>
    <cellStyle name="SUBTIT 8 2 10 4" xfId="2827"/>
    <cellStyle name="SUBTIT 8 2 11" xfId="798"/>
    <cellStyle name="SUBTIT 8 2 11 2" xfId="1549"/>
    <cellStyle name="SUBTIT 8 2 11 3" xfId="2081"/>
    <cellStyle name="SUBTIT 8 2 11 4" xfId="2840"/>
    <cellStyle name="SUBTIT 8 2 12" xfId="826"/>
    <cellStyle name="SUBTIT 8 2 12 2" xfId="1577"/>
    <cellStyle name="SUBTIT 8 2 12 3" xfId="2109"/>
    <cellStyle name="SUBTIT 8 2 12 4" xfId="2868"/>
    <cellStyle name="SUBTIT 8 2 13" xfId="835"/>
    <cellStyle name="SUBTIT 8 2 13 2" xfId="1586"/>
    <cellStyle name="SUBTIT 8 2 13 3" xfId="2118"/>
    <cellStyle name="SUBTIT 8 2 13 4" xfId="2877"/>
    <cellStyle name="SUBTIT 8 2 14" xfId="861"/>
    <cellStyle name="SUBTIT 8 2 14 2" xfId="1612"/>
    <cellStyle name="SUBTIT 8 2 14 3" xfId="2144"/>
    <cellStyle name="SUBTIT 8 2 14 4" xfId="2903"/>
    <cellStyle name="SUBTIT 8 2 15" xfId="872"/>
    <cellStyle name="SUBTIT 8 2 15 2" xfId="1623"/>
    <cellStyle name="SUBTIT 8 2 15 3" xfId="2155"/>
    <cellStyle name="SUBTIT 8 2 15 4" xfId="2914"/>
    <cellStyle name="SUBTIT 8 2 16" xfId="879"/>
    <cellStyle name="SUBTIT 8 2 16 2" xfId="1630"/>
    <cellStyle name="SUBTIT 8 2 16 3" xfId="2162"/>
    <cellStyle name="SUBTIT 8 2 16 4" xfId="2921"/>
    <cellStyle name="SUBTIT 8 2 17" xfId="909"/>
    <cellStyle name="SUBTIT 8 2 17 2" xfId="1660"/>
    <cellStyle name="SUBTIT 8 2 17 3" xfId="2192"/>
    <cellStyle name="SUBTIT 8 2 17 4" xfId="2951"/>
    <cellStyle name="SUBTIT 8 2 18" xfId="931"/>
    <cellStyle name="SUBTIT 8 2 18 2" xfId="1682"/>
    <cellStyle name="SUBTIT 8 2 18 3" xfId="2214"/>
    <cellStyle name="SUBTIT 8 2 18 4" xfId="2973"/>
    <cellStyle name="SUBTIT 8 2 19" xfId="943"/>
    <cellStyle name="SUBTIT 8 2 19 2" xfId="1694"/>
    <cellStyle name="SUBTIT 8 2 19 3" xfId="2226"/>
    <cellStyle name="SUBTIT 8 2 19 4" xfId="2985"/>
    <cellStyle name="SUBTIT 8 2 2" xfId="568"/>
    <cellStyle name="SUBTIT 8 2 2 2" xfId="1319"/>
    <cellStyle name="SUBTIT 8 2 2 3" xfId="1851"/>
    <cellStyle name="SUBTIT 8 2 2 4" xfId="2610"/>
    <cellStyle name="SUBTIT 8 2 20" xfId="951"/>
    <cellStyle name="SUBTIT 8 2 20 2" xfId="1702"/>
    <cellStyle name="SUBTIT 8 2 20 3" xfId="2234"/>
    <cellStyle name="SUBTIT 8 2 20 4" xfId="2993"/>
    <cellStyle name="SUBTIT 8 2 21" xfId="958"/>
    <cellStyle name="SUBTIT 8 2 21 2" xfId="1709"/>
    <cellStyle name="SUBTIT 8 2 21 3" xfId="2241"/>
    <cellStyle name="SUBTIT 8 2 21 4" xfId="3000"/>
    <cellStyle name="SUBTIT 8 2 22" xfId="971"/>
    <cellStyle name="SUBTIT 8 2 22 2" xfId="1722"/>
    <cellStyle name="SUBTIT 8 2 22 3" xfId="2254"/>
    <cellStyle name="SUBTIT 8 2 22 4" xfId="3013"/>
    <cellStyle name="SUBTIT 8 2 23" xfId="978"/>
    <cellStyle name="SUBTIT 8 2 23 2" xfId="1729"/>
    <cellStyle name="SUBTIT 8 2 23 3" xfId="2261"/>
    <cellStyle name="SUBTIT 8 2 23 4" xfId="3020"/>
    <cellStyle name="SUBTIT 8 2 24" xfId="1109"/>
    <cellStyle name="SUBTIT 8 2 25" xfId="1743"/>
    <cellStyle name="SUBTIT 8 2 26" xfId="2390"/>
    <cellStyle name="SUBTIT 8 2 3" xfId="618"/>
    <cellStyle name="SUBTIT 8 2 3 2" xfId="1369"/>
    <cellStyle name="SUBTIT 8 2 3 3" xfId="1901"/>
    <cellStyle name="SUBTIT 8 2 3 4" xfId="2660"/>
    <cellStyle name="SUBTIT 8 2 4" xfId="659"/>
    <cellStyle name="SUBTIT 8 2 4 2" xfId="1410"/>
    <cellStyle name="SUBTIT 8 2 4 3" xfId="1942"/>
    <cellStyle name="SUBTIT 8 2 4 4" xfId="2701"/>
    <cellStyle name="SUBTIT 8 2 5" xfId="671"/>
    <cellStyle name="SUBTIT 8 2 5 2" xfId="1422"/>
    <cellStyle name="SUBTIT 8 2 5 3" xfId="1954"/>
    <cellStyle name="SUBTIT 8 2 5 4" xfId="2713"/>
    <cellStyle name="SUBTIT 8 2 6" xfId="402"/>
    <cellStyle name="SUBTIT 8 2 6 2" xfId="1162"/>
    <cellStyle name="SUBTIT 8 2 6 3" xfId="1795"/>
    <cellStyle name="SUBTIT 8 2 6 4" xfId="2444"/>
    <cellStyle name="SUBTIT 8 2 7" xfId="697"/>
    <cellStyle name="SUBTIT 8 2 7 2" xfId="1448"/>
    <cellStyle name="SUBTIT 8 2 7 3" xfId="1980"/>
    <cellStyle name="SUBTIT 8 2 7 4" xfId="2739"/>
    <cellStyle name="SUBTIT 8 2 8" xfId="708"/>
    <cellStyle name="SUBTIT 8 2 8 2" xfId="1459"/>
    <cellStyle name="SUBTIT 8 2 8 3" xfId="1991"/>
    <cellStyle name="SUBTIT 8 2 8 4" xfId="2750"/>
    <cellStyle name="SUBTIT 8 2 9" xfId="716"/>
    <cellStyle name="SUBTIT 8 2 9 2" xfId="1467"/>
    <cellStyle name="SUBTIT 8 2 9 3" xfId="1999"/>
    <cellStyle name="SUBTIT 8 2 9 4" xfId="2758"/>
    <cellStyle name="SUBTIT 8 3" xfId="498"/>
    <cellStyle name="SUBTIT 8 3 2" xfId="1254"/>
    <cellStyle name="SUBTIT 8 3 3" xfId="1837"/>
    <cellStyle name="SUBTIT 8 3 4" xfId="2540"/>
    <cellStyle name="SUBTIT 8 4" xfId="627"/>
    <cellStyle name="SUBTIT 8 4 2" xfId="1378"/>
    <cellStyle name="SUBTIT 8 4 3" xfId="1910"/>
    <cellStyle name="SUBTIT 8 4 4" xfId="2669"/>
    <cellStyle name="SUBTIT 8 5" xfId="604"/>
    <cellStyle name="SUBTIT 8 5 2" xfId="1355"/>
    <cellStyle name="SUBTIT 8 5 3" xfId="1887"/>
    <cellStyle name="SUBTIT 8 5 4" xfId="2646"/>
    <cellStyle name="SUBTIT 8 6" xfId="651"/>
    <cellStyle name="SUBTIT 8 6 2" xfId="1402"/>
    <cellStyle name="SUBTIT 8 6 3" xfId="1934"/>
    <cellStyle name="SUBTIT 8 6 4" xfId="2693"/>
    <cellStyle name="SUBTIT 8 7" xfId="652"/>
    <cellStyle name="SUBTIT 8 7 2" xfId="1403"/>
    <cellStyle name="SUBTIT 8 7 3" xfId="1935"/>
    <cellStyle name="SUBTIT 8 7 4" xfId="2694"/>
    <cellStyle name="SUBTIT 8 8" xfId="637"/>
    <cellStyle name="SUBTIT 8 8 2" xfId="1388"/>
    <cellStyle name="SUBTIT 8 8 3" xfId="1920"/>
    <cellStyle name="SUBTIT 8 8 4" xfId="2679"/>
    <cellStyle name="SUBTIT 8 9" xfId="399"/>
    <cellStyle name="SUBTIT 8 9 2" xfId="1159"/>
    <cellStyle name="SUBTIT 8 9 3" xfId="1792"/>
    <cellStyle name="SUBTIT 8 9 4" xfId="2441"/>
    <cellStyle name="SUBTIT 9" xfId="249"/>
    <cellStyle name="SUBTIT 9 10" xfId="745"/>
    <cellStyle name="SUBTIT 9 10 2" xfId="1496"/>
    <cellStyle name="SUBTIT 9 10 3" xfId="2028"/>
    <cellStyle name="SUBTIT 9 10 4" xfId="2787"/>
    <cellStyle name="SUBTIT 9 11" xfId="731"/>
    <cellStyle name="SUBTIT 9 11 2" xfId="1482"/>
    <cellStyle name="SUBTIT 9 11 3" xfId="2014"/>
    <cellStyle name="SUBTIT 9 11 4" xfId="2773"/>
    <cellStyle name="SUBTIT 9 12" xfId="455"/>
    <cellStyle name="SUBTIT 9 12 2" xfId="1213"/>
    <cellStyle name="SUBTIT 9 12 3" xfId="1820"/>
    <cellStyle name="SUBTIT 9 12 4" xfId="2497"/>
    <cellStyle name="SUBTIT 9 13" xfId="739"/>
    <cellStyle name="SUBTIT 9 13 2" xfId="1490"/>
    <cellStyle name="SUBTIT 9 13 3" xfId="2022"/>
    <cellStyle name="SUBTIT 9 13 4" xfId="2781"/>
    <cellStyle name="SUBTIT 9 14" xfId="585"/>
    <cellStyle name="SUBTIT 9 14 2" xfId="1336"/>
    <cellStyle name="SUBTIT 9 14 3" xfId="1868"/>
    <cellStyle name="SUBTIT 9 14 4" xfId="2627"/>
    <cellStyle name="SUBTIT 9 15" xfId="886"/>
    <cellStyle name="SUBTIT 9 15 2" xfId="1637"/>
    <cellStyle name="SUBTIT 9 15 3" xfId="2169"/>
    <cellStyle name="SUBTIT 9 15 4" xfId="2928"/>
    <cellStyle name="SUBTIT 9 16" xfId="884"/>
    <cellStyle name="SUBTIT 9 16 2" xfId="1635"/>
    <cellStyle name="SUBTIT 9 16 3" xfId="2167"/>
    <cellStyle name="SUBTIT 9 16 4" xfId="2926"/>
    <cellStyle name="SUBTIT 9 17" xfId="928"/>
    <cellStyle name="SUBTIT 9 17 2" xfId="1679"/>
    <cellStyle name="SUBTIT 9 17 3" xfId="2211"/>
    <cellStyle name="SUBTIT 9 17 4" xfId="2970"/>
    <cellStyle name="SUBTIT 9 18" xfId="1018"/>
    <cellStyle name="SUBTIT 9 2" xfId="320"/>
    <cellStyle name="SUBTIT 9 2 10" xfId="778"/>
    <cellStyle name="SUBTIT 9 2 10 2" xfId="1529"/>
    <cellStyle name="SUBTIT 9 2 10 3" xfId="2061"/>
    <cellStyle name="SUBTIT 9 2 10 4" xfId="2820"/>
    <cellStyle name="SUBTIT 9 2 11" xfId="790"/>
    <cellStyle name="SUBTIT 9 2 11 2" xfId="1541"/>
    <cellStyle name="SUBTIT 9 2 11 3" xfId="2073"/>
    <cellStyle name="SUBTIT 9 2 11 4" xfId="2832"/>
    <cellStyle name="SUBTIT 9 2 12" xfId="816"/>
    <cellStyle name="SUBTIT 9 2 12 2" xfId="1567"/>
    <cellStyle name="SUBTIT 9 2 12 3" xfId="2099"/>
    <cellStyle name="SUBTIT 9 2 12 4" xfId="2858"/>
    <cellStyle name="SUBTIT 9 2 13" xfId="780"/>
    <cellStyle name="SUBTIT 9 2 13 2" xfId="1531"/>
    <cellStyle name="SUBTIT 9 2 13 3" xfId="2063"/>
    <cellStyle name="SUBTIT 9 2 13 4" xfId="2822"/>
    <cellStyle name="SUBTIT 9 2 14" xfId="853"/>
    <cellStyle name="SUBTIT 9 2 14 2" xfId="1604"/>
    <cellStyle name="SUBTIT 9 2 14 3" xfId="2136"/>
    <cellStyle name="SUBTIT 9 2 14 4" xfId="2895"/>
    <cellStyle name="SUBTIT 9 2 15" xfId="689"/>
    <cellStyle name="SUBTIT 9 2 15 2" xfId="1440"/>
    <cellStyle name="SUBTIT 9 2 15 3" xfId="1972"/>
    <cellStyle name="SUBTIT 9 2 15 4" xfId="2731"/>
    <cellStyle name="SUBTIT 9 2 16" xfId="806"/>
    <cellStyle name="SUBTIT 9 2 16 2" xfId="1557"/>
    <cellStyle name="SUBTIT 9 2 16 3" xfId="2089"/>
    <cellStyle name="SUBTIT 9 2 16 4" xfId="2848"/>
    <cellStyle name="SUBTIT 9 2 17" xfId="905"/>
    <cellStyle name="SUBTIT 9 2 17 2" xfId="1656"/>
    <cellStyle name="SUBTIT 9 2 17 3" xfId="2188"/>
    <cellStyle name="SUBTIT 9 2 17 4" xfId="2947"/>
    <cellStyle name="SUBTIT 9 2 18" xfId="925"/>
    <cellStyle name="SUBTIT 9 2 18 2" xfId="1676"/>
    <cellStyle name="SUBTIT 9 2 18 3" xfId="2208"/>
    <cellStyle name="SUBTIT 9 2 18 4" xfId="2967"/>
    <cellStyle name="SUBTIT 9 2 19" xfId="824"/>
    <cellStyle name="SUBTIT 9 2 19 2" xfId="1575"/>
    <cellStyle name="SUBTIT 9 2 19 3" xfId="2107"/>
    <cellStyle name="SUBTIT 9 2 19 4" xfId="2866"/>
    <cellStyle name="SUBTIT 9 2 2" xfId="541"/>
    <cellStyle name="SUBTIT 9 2 2 2" xfId="1293"/>
    <cellStyle name="SUBTIT 9 2 2 3" xfId="1848"/>
    <cellStyle name="SUBTIT 9 2 2 4" xfId="2583"/>
    <cellStyle name="SUBTIT 9 2 20" xfId="820"/>
    <cellStyle name="SUBTIT 9 2 20 2" xfId="1571"/>
    <cellStyle name="SUBTIT 9 2 20 3" xfId="2103"/>
    <cellStyle name="SUBTIT 9 2 20 4" xfId="2862"/>
    <cellStyle name="SUBTIT 9 2 21" xfId="847"/>
    <cellStyle name="SUBTIT 9 2 21 2" xfId="1598"/>
    <cellStyle name="SUBTIT 9 2 21 3" xfId="2130"/>
    <cellStyle name="SUBTIT 9 2 21 4" xfId="2889"/>
    <cellStyle name="SUBTIT 9 2 22" xfId="968"/>
    <cellStyle name="SUBTIT 9 2 22 2" xfId="1719"/>
    <cellStyle name="SUBTIT 9 2 22 3" xfId="2251"/>
    <cellStyle name="SUBTIT 9 2 22 4" xfId="3010"/>
    <cellStyle name="SUBTIT 9 2 23" xfId="927"/>
    <cellStyle name="SUBTIT 9 2 23 2" xfId="1678"/>
    <cellStyle name="SUBTIT 9 2 23 3" xfId="2210"/>
    <cellStyle name="SUBTIT 9 2 23 4" xfId="2969"/>
    <cellStyle name="SUBTIT 9 2 24" xfId="1083"/>
    <cellStyle name="SUBTIT 9 2 25" xfId="1740"/>
    <cellStyle name="SUBTIT 9 2 26" xfId="2363"/>
    <cellStyle name="SUBTIT 9 2 3" xfId="612"/>
    <cellStyle name="SUBTIT 9 2 3 2" xfId="1363"/>
    <cellStyle name="SUBTIT 9 2 3 3" xfId="1895"/>
    <cellStyle name="SUBTIT 9 2 3 4" xfId="2654"/>
    <cellStyle name="SUBTIT 9 2 4" xfId="650"/>
    <cellStyle name="SUBTIT 9 2 4 2" xfId="1401"/>
    <cellStyle name="SUBTIT 9 2 4 3" xfId="1933"/>
    <cellStyle name="SUBTIT 9 2 4 4" xfId="2692"/>
    <cellStyle name="SUBTIT 9 2 5" xfId="584"/>
    <cellStyle name="SUBTIT 9 2 5 2" xfId="1335"/>
    <cellStyle name="SUBTIT 9 2 5 3" xfId="1867"/>
    <cellStyle name="SUBTIT 9 2 5 4" xfId="2626"/>
    <cellStyle name="SUBTIT 9 2 6" xfId="414"/>
    <cellStyle name="SUBTIT 9 2 6 2" xfId="1174"/>
    <cellStyle name="SUBTIT 9 2 6 3" xfId="1807"/>
    <cellStyle name="SUBTIT 9 2 6 4" xfId="2456"/>
    <cellStyle name="SUBTIT 9 2 7" xfId="573"/>
    <cellStyle name="SUBTIT 9 2 7 2" xfId="1324"/>
    <cellStyle name="SUBTIT 9 2 7 3" xfId="1856"/>
    <cellStyle name="SUBTIT 9 2 7 4" xfId="2615"/>
    <cellStyle name="SUBTIT 9 2 8" xfId="461"/>
    <cellStyle name="SUBTIT 9 2 8 2" xfId="1219"/>
    <cellStyle name="SUBTIT 9 2 8 3" xfId="1826"/>
    <cellStyle name="SUBTIT 9 2 8 4" xfId="2503"/>
    <cellStyle name="SUBTIT 9 2 9" xfId="371"/>
    <cellStyle name="SUBTIT 9 2 9 2" xfId="1131"/>
    <cellStyle name="SUBTIT 9 2 9 3" xfId="1764"/>
    <cellStyle name="SUBTIT 9 2 9 4" xfId="2413"/>
    <cellStyle name="SUBTIT 9 3" xfId="471"/>
    <cellStyle name="SUBTIT 9 3 2" xfId="1228"/>
    <cellStyle name="SUBTIT 9 3 3" xfId="1834"/>
    <cellStyle name="SUBTIT 9 3 4" xfId="2513"/>
    <cellStyle name="SUBTIT 9 4" xfId="583"/>
    <cellStyle name="SUBTIT 9 4 2" xfId="1334"/>
    <cellStyle name="SUBTIT 9 4 3" xfId="1866"/>
    <cellStyle name="SUBTIT 9 4 4" xfId="2625"/>
    <cellStyle name="SUBTIT 9 5" xfId="456"/>
    <cellStyle name="SUBTIT 9 5 2" xfId="1214"/>
    <cellStyle name="SUBTIT 9 5 3" xfId="1821"/>
    <cellStyle name="SUBTIT 9 5 4" xfId="2498"/>
    <cellStyle name="SUBTIT 9 6" xfId="655"/>
    <cellStyle name="SUBTIT 9 6 2" xfId="1406"/>
    <cellStyle name="SUBTIT 9 6 3" xfId="1938"/>
    <cellStyle name="SUBTIT 9 6 4" xfId="2697"/>
    <cellStyle name="SUBTIT 9 7" xfId="394"/>
    <cellStyle name="SUBTIT 9 7 2" xfId="1154"/>
    <cellStyle name="SUBTIT 9 7 3" xfId="1787"/>
    <cellStyle name="SUBTIT 9 7 4" xfId="2436"/>
    <cellStyle name="SUBTIT 9 8" xfId="611"/>
    <cellStyle name="SUBTIT 9 8 2" xfId="1362"/>
    <cellStyle name="SUBTIT 9 8 3" xfId="1894"/>
    <cellStyle name="SUBTIT 9 8 4" xfId="2653"/>
    <cellStyle name="SUBTIT 9 9" xfId="376"/>
    <cellStyle name="SUBTIT 9 9 2" xfId="1136"/>
    <cellStyle name="SUBTIT 9 9 3" xfId="1769"/>
    <cellStyle name="SUBTIT 9 9 4" xfId="2418"/>
    <cellStyle name="TableStyleLight1" xfId="35"/>
    <cellStyle name="Texto de Aviso" xfId="219" builtinId="11" customBuiltin="1"/>
    <cellStyle name="Texto Explicativo" xfId="221" builtinId="53" customBuiltin="1"/>
    <cellStyle name="Título 1" xfId="207" builtinId="16" customBuiltin="1"/>
    <cellStyle name="Título 1 1" xfId="136"/>
    <cellStyle name="Título 1 1 1" xfId="137"/>
    <cellStyle name="Título 1 1 1 1" xfId="138"/>
    <cellStyle name="Título 1 1 1 1 1" xfId="139"/>
    <cellStyle name="Título 1 1 1 1 1 1" xfId="140"/>
    <cellStyle name="Título 1 1 1 1 1 1 1" xfId="141"/>
    <cellStyle name="Título 1 1 1 1 1 1 1 1" xfId="142"/>
    <cellStyle name="Título 1 1 1 1 1 1 1 1 1" xfId="143"/>
    <cellStyle name="Título 1 1 1 1 1 1 1 1 1 1" xfId="144"/>
    <cellStyle name="Título 1 1 1 1 1 1 1 1 1 1 1" xfId="145"/>
    <cellStyle name="Título 1 1 1 1 1 1 1 1 1 1 1 1" xfId="146"/>
    <cellStyle name="Título 1 1 1 1 1 1 1 1 1 1 1 1 1" xfId="147"/>
    <cellStyle name="Título 1 1 1 1 1 1 1 1 1 1 1 1 1 1" xfId="148"/>
    <cellStyle name="Título 1 1 1 1 1 1 1 1 1 1 1 1 1 1 1" xfId="149"/>
    <cellStyle name="Título 1 1 1 1 1 1 1 1 1 1 1 1 1 1 1 1" xfId="150"/>
    <cellStyle name="Título 1 1 1 1 1 1 1 1 1 1 1 1 1 1 1 1 1" xfId="151"/>
    <cellStyle name="Título 1 1 1 1 1 1 1 1 1 1 1 1 1 1 1 1 1 1" xfId="152"/>
    <cellStyle name="Título 1 1 1 1 1 1 1 1 1 1 1 1 1 1 1 1 1 1 1" xfId="153"/>
    <cellStyle name="Título 1 1 1 1 1 1 1 1 1 1 1 1 1 1 1 1 1 1 1 1" xfId="154"/>
    <cellStyle name="Título 1 1 1 1 1 1 1 1 1 1 1 1 1 1 1 1 1 1 1 1 1" xfId="155"/>
    <cellStyle name="Título 2" xfId="208" builtinId="17" customBuiltin="1"/>
    <cellStyle name="Título 3" xfId="209" builtinId="18" customBuiltin="1"/>
    <cellStyle name="Título 4" xfId="210" builtinId="19" customBuiltin="1"/>
    <cellStyle name="Título 5" xfId="252"/>
    <cellStyle name="Total" xfId="222" builtinId="25" customBuiltin="1"/>
    <cellStyle name="Vírgula 10" xfId="156"/>
    <cellStyle name="Vírgula 10 2" xfId="157"/>
    <cellStyle name="Vírgula 10 2 2" xfId="194"/>
    <cellStyle name="Vírgula 10 2 2 2" xfId="271"/>
    <cellStyle name="Vírgula 10 2 2 2 2" xfId="341"/>
    <cellStyle name="Vírgula 10 2 2 2 2 2" xfId="562"/>
    <cellStyle name="Vírgula 10 2 2 2 2 2 2" xfId="1313"/>
    <cellStyle name="Vírgula 10 2 2 2 2 2 3" xfId="2604"/>
    <cellStyle name="Vírgula 10 2 2 2 2 3" xfId="1103"/>
    <cellStyle name="Vírgula 10 2 2 2 2 4" xfId="2384"/>
    <cellStyle name="Vírgula 10 2 2 2 3" xfId="492"/>
    <cellStyle name="Vírgula 10 2 2 2 3 2" xfId="1248"/>
    <cellStyle name="Vírgula 10 2 2 2 3 3" xfId="2534"/>
    <cellStyle name="Vírgula 10 2 2 2 4" xfId="1038"/>
    <cellStyle name="Vírgula 10 2 2 2 5" xfId="2320"/>
    <cellStyle name="Vírgula 10 2 2 3" xfId="305"/>
    <cellStyle name="Vírgula 10 2 2 3 2" xfId="526"/>
    <cellStyle name="Vírgula 10 2 2 3 2 2" xfId="1280"/>
    <cellStyle name="Vírgula 10 2 2 3 2 3" xfId="2568"/>
    <cellStyle name="Vírgula 10 2 2 3 3" xfId="1070"/>
    <cellStyle name="Vírgula 10 2 2 3 4" xfId="2348"/>
    <cellStyle name="Vírgula 10 2 2 4" xfId="443"/>
    <cellStyle name="Vírgula 10 2 2 4 2" xfId="1202"/>
    <cellStyle name="Vírgula 10 2 2 4 3" xfId="2485"/>
    <cellStyle name="Vírgula 10 2 2 5" xfId="1005"/>
    <cellStyle name="Vírgula 10 2 2 6" xfId="2290"/>
    <cellStyle name="Vírgula 10 2 3" xfId="206"/>
    <cellStyle name="Vírgula 10 2 3 2" xfId="317"/>
    <cellStyle name="Vírgula 10 2 3 2 2" xfId="538"/>
    <cellStyle name="Vírgula 10 2 3 2 2 2" xfId="1291"/>
    <cellStyle name="Vírgula 10 2 3 2 2 3" xfId="2580"/>
    <cellStyle name="Vírgula 10 2 3 2 3" xfId="1081"/>
    <cellStyle name="Vírgula 10 2 3 2 4" xfId="2360"/>
    <cellStyle name="Vírgula 10 2 3 3" xfId="454"/>
    <cellStyle name="Vírgula 10 2 3 3 2" xfId="1212"/>
    <cellStyle name="Vírgula 10 2 3 3 3" xfId="2496"/>
    <cellStyle name="Vírgula 10 2 3 4" xfId="1016"/>
    <cellStyle name="Vírgula 10 2 3 5" xfId="2298"/>
    <cellStyle name="Vírgula 10 2 4" xfId="251"/>
    <cellStyle name="Vírgula 10 2 4 2" xfId="322"/>
    <cellStyle name="Vírgula 10 2 4 2 2" xfId="543"/>
    <cellStyle name="Vírgula 10 2 4 2 2 2" xfId="1295"/>
    <cellStyle name="Vírgula 10 2 4 2 2 3" xfId="2585"/>
    <cellStyle name="Vírgula 10 2 4 2 3" xfId="1085"/>
    <cellStyle name="Vírgula 10 2 4 2 4" xfId="2365"/>
    <cellStyle name="Vírgula 10 2 4 3" xfId="473"/>
    <cellStyle name="Vírgula 10 2 4 3 2" xfId="1230"/>
    <cellStyle name="Vírgula 10 2 4 3 3" xfId="2515"/>
    <cellStyle name="Vírgula 10 2 4 4" xfId="1020"/>
    <cellStyle name="Vírgula 10 2 4 5" xfId="2302"/>
    <cellStyle name="Vírgula 10 2 5" xfId="286"/>
    <cellStyle name="Vírgula 10 2 5 2" xfId="507"/>
    <cellStyle name="Vírgula 10 2 5 2 2" xfId="1262"/>
    <cellStyle name="Vírgula 10 2 5 2 3" xfId="2549"/>
    <cellStyle name="Vírgula 10 2 5 3" xfId="1052"/>
    <cellStyle name="Vírgula 10 2 5 4" xfId="2329"/>
    <cellStyle name="Vírgula 10 2 6" xfId="421"/>
    <cellStyle name="Vírgula 10 2 6 2" xfId="1181"/>
    <cellStyle name="Vírgula 10 2 6 3" xfId="2463"/>
    <cellStyle name="Vírgula 10 2 7" xfId="987"/>
    <cellStyle name="Vírgula 10 2 8" xfId="2271"/>
    <cellStyle name="Vírgula 10 3" xfId="193"/>
    <cellStyle name="Vírgula 10 3 2" xfId="270"/>
    <cellStyle name="Vírgula 10 3 2 2" xfId="340"/>
    <cellStyle name="Vírgula 10 3 2 2 2" xfId="561"/>
    <cellStyle name="Vírgula 10 3 2 2 2 2" xfId="1312"/>
    <cellStyle name="Vírgula 10 3 2 2 2 3" xfId="2603"/>
    <cellStyle name="Vírgula 10 3 2 2 3" xfId="1102"/>
    <cellStyle name="Vírgula 10 3 2 2 4" xfId="2383"/>
    <cellStyle name="Vírgula 10 3 2 3" xfId="491"/>
    <cellStyle name="Vírgula 10 3 2 3 2" xfId="1247"/>
    <cellStyle name="Vírgula 10 3 2 3 3" xfId="2533"/>
    <cellStyle name="Vírgula 10 3 2 4" xfId="1037"/>
    <cellStyle name="Vírgula 10 3 2 5" xfId="2319"/>
    <cellStyle name="Vírgula 10 3 3" xfId="304"/>
    <cellStyle name="Vírgula 10 3 3 2" xfId="525"/>
    <cellStyle name="Vírgula 10 3 3 2 2" xfId="1279"/>
    <cellStyle name="Vírgula 10 3 3 2 3" xfId="2567"/>
    <cellStyle name="Vírgula 10 3 3 3" xfId="1069"/>
    <cellStyle name="Vírgula 10 3 3 4" xfId="2347"/>
    <cellStyle name="Vírgula 10 3 4" xfId="442"/>
    <cellStyle name="Vírgula 10 3 4 2" xfId="1201"/>
    <cellStyle name="Vírgula 10 3 4 3" xfId="2484"/>
    <cellStyle name="Vírgula 10 3 5" xfId="1004"/>
    <cellStyle name="Vírgula 10 3 6" xfId="2289"/>
    <cellStyle name="Vírgula 10 4" xfId="205"/>
    <cellStyle name="Vírgula 10 4 2" xfId="316"/>
    <cellStyle name="Vírgula 10 4 2 2" xfId="537"/>
    <cellStyle name="Vírgula 10 4 2 2 2" xfId="1290"/>
    <cellStyle name="Vírgula 10 4 2 2 3" xfId="2579"/>
    <cellStyle name="Vírgula 10 4 2 3" xfId="1080"/>
    <cellStyle name="Vírgula 10 4 2 4" xfId="2359"/>
    <cellStyle name="Vírgula 10 4 3" xfId="453"/>
    <cellStyle name="Vírgula 10 4 3 2" xfId="1211"/>
    <cellStyle name="Vírgula 10 4 3 3" xfId="2495"/>
    <cellStyle name="Vírgula 10 4 4" xfId="1015"/>
    <cellStyle name="Vírgula 10 4 5" xfId="2297"/>
    <cellStyle name="Vírgula 10 5" xfId="250"/>
    <cellStyle name="Vírgula 10 5 2" xfId="321"/>
    <cellStyle name="Vírgula 10 5 2 2" xfId="542"/>
    <cellStyle name="Vírgula 10 5 2 2 2" xfId="1294"/>
    <cellStyle name="Vírgula 10 5 2 2 3" xfId="2584"/>
    <cellStyle name="Vírgula 10 5 2 3" xfId="1084"/>
    <cellStyle name="Vírgula 10 5 2 4" xfId="2364"/>
    <cellStyle name="Vírgula 10 5 3" xfId="472"/>
    <cellStyle name="Vírgula 10 5 3 2" xfId="1229"/>
    <cellStyle name="Vírgula 10 5 3 3" xfId="2514"/>
    <cellStyle name="Vírgula 10 5 4" xfId="1019"/>
    <cellStyle name="Vírgula 10 5 5" xfId="2301"/>
    <cellStyle name="Vírgula 10 6" xfId="285"/>
    <cellStyle name="Vírgula 10 6 2" xfId="506"/>
    <cellStyle name="Vírgula 10 6 2 2" xfId="1261"/>
    <cellStyle name="Vírgula 10 6 2 3" xfId="2548"/>
    <cellStyle name="Vírgula 10 6 3" xfId="1051"/>
    <cellStyle name="Vírgula 10 6 4" xfId="2328"/>
    <cellStyle name="Vírgula 10 7" xfId="420"/>
    <cellStyle name="Vírgula 10 7 2" xfId="1180"/>
    <cellStyle name="Vírgula 10 7 3" xfId="2462"/>
    <cellStyle name="Vírgula 10 8" xfId="986"/>
    <cellStyle name="Vírgula 10 9" xfId="2270"/>
    <cellStyle name="Vírgula 11" xfId="201"/>
    <cellStyle name="Vírgula 11 2" xfId="312"/>
    <cellStyle name="Vírgula 11 2 2" xfId="533"/>
    <cellStyle name="Vírgula 11 2 2 2" xfId="1287"/>
    <cellStyle name="Vírgula 11 2 2 3" xfId="2575"/>
    <cellStyle name="Vírgula 11 2 3" xfId="1077"/>
    <cellStyle name="Vírgula 11 2 4" xfId="2355"/>
    <cellStyle name="Vírgula 11 3" xfId="449"/>
    <cellStyle name="Vírgula 11 3 2" xfId="1208"/>
    <cellStyle name="Vírgula 11 3 3" xfId="2491"/>
    <cellStyle name="Vírgula 11 4" xfId="1012"/>
    <cellStyle name="Vírgula 11 5" xfId="2295"/>
    <cellStyle name="Vírgula 12" xfId="247"/>
    <cellStyle name="Vírgula 12 2" xfId="318"/>
    <cellStyle name="Vírgula 12 2 2" xfId="539"/>
    <cellStyle name="Vírgula 12 2 2 2" xfId="1292"/>
    <cellStyle name="Vírgula 12 2 2 3" xfId="2581"/>
    <cellStyle name="Vírgula 12 2 3" xfId="1082"/>
    <cellStyle name="Vírgula 12 2 4" xfId="2361"/>
    <cellStyle name="Vírgula 12 3" xfId="469"/>
    <cellStyle name="Vírgula 12 3 2" xfId="1227"/>
    <cellStyle name="Vírgula 12 3 3" xfId="2511"/>
    <cellStyle name="Vírgula 12 4" xfId="1017"/>
    <cellStyle name="Vírgula 12 5" xfId="2299"/>
    <cellStyle name="Vírgula 13" xfId="282"/>
    <cellStyle name="Vírgula 13 2" xfId="503"/>
    <cellStyle name="Vírgula 13 2 2" xfId="1259"/>
    <cellStyle name="Vírgula 13 2 3" xfId="2545"/>
    <cellStyle name="Vírgula 13 3" xfId="1049"/>
    <cellStyle name="Vírgula 13 4" xfId="2325"/>
    <cellStyle name="Vírgula 14" xfId="364"/>
    <cellStyle name="Vírgula 14 2" xfId="1125"/>
    <cellStyle name="Vírgula 14 3" xfId="2406"/>
    <cellStyle name="Vírgula 15" xfId="984"/>
    <cellStyle name="Vírgula 16" xfId="2267"/>
    <cellStyle name="Vírgula 2" xfId="22"/>
    <cellStyle name="Vírgula 2 2" xfId="177"/>
    <cellStyle name="Vírgula 2 2 2" xfId="255"/>
    <cellStyle name="Vírgula 2 2 2 2" xfId="325"/>
    <cellStyle name="Vírgula 2 2 2 2 2" xfId="546"/>
    <cellStyle name="Vírgula 2 2 2 2 2 2" xfId="1298"/>
    <cellStyle name="Vírgula 2 2 2 2 2 3" xfId="2588"/>
    <cellStyle name="Vírgula 2 2 2 2 3" xfId="1088"/>
    <cellStyle name="Vírgula 2 2 2 2 4" xfId="2368"/>
    <cellStyle name="Vírgula 2 2 2 3" xfId="476"/>
    <cellStyle name="Vírgula 2 2 2 3 2" xfId="1233"/>
    <cellStyle name="Vírgula 2 2 2 3 3" xfId="2518"/>
    <cellStyle name="Vírgula 2 2 2 4" xfId="1023"/>
    <cellStyle name="Vírgula 2 2 2 5" xfId="2305"/>
    <cellStyle name="Vírgula 2 2 3" xfId="289"/>
    <cellStyle name="Vírgula 2 2 3 2" xfId="510"/>
    <cellStyle name="Vírgula 2 2 3 2 2" xfId="1265"/>
    <cellStyle name="Vírgula 2 2 3 2 3" xfId="2552"/>
    <cellStyle name="Vírgula 2 2 3 3" xfId="1055"/>
    <cellStyle name="Vírgula 2 2 3 4" xfId="2332"/>
    <cellStyle name="Vírgula 2 2 4" xfId="427"/>
    <cellStyle name="Vírgula 2 2 4 2" xfId="1187"/>
    <cellStyle name="Vírgula 2 2 4 3" xfId="2469"/>
    <cellStyle name="Vírgula 2 2 5" xfId="990"/>
    <cellStyle name="Vírgula 2 2 6" xfId="2274"/>
    <cellStyle name="Vírgula 3" xfId="25"/>
    <cellStyle name="Vírgula 3 2" xfId="29"/>
    <cellStyle name="Vírgula 3 2 2" xfId="183"/>
    <cellStyle name="Vírgula 3 2 2 2" xfId="260"/>
    <cellStyle name="Vírgula 3 2 2 2 2" xfId="330"/>
    <cellStyle name="Vírgula 3 2 2 2 2 2" xfId="551"/>
    <cellStyle name="Vírgula 3 2 2 2 2 2 2" xfId="1302"/>
    <cellStyle name="Vírgula 3 2 2 2 2 2 3" xfId="2593"/>
    <cellStyle name="Vírgula 3 2 2 2 2 3" xfId="1092"/>
    <cellStyle name="Vírgula 3 2 2 2 2 4" xfId="2373"/>
    <cellStyle name="Vírgula 3 2 2 2 3" xfId="481"/>
    <cellStyle name="Vírgula 3 2 2 2 3 2" xfId="1237"/>
    <cellStyle name="Vírgula 3 2 2 2 3 3" xfId="2523"/>
    <cellStyle name="Vírgula 3 2 2 2 4" xfId="1027"/>
    <cellStyle name="Vírgula 3 2 2 2 5" xfId="2310"/>
    <cellStyle name="Vírgula 3 2 2 3" xfId="294"/>
    <cellStyle name="Vírgula 3 2 2 3 2" xfId="515"/>
    <cellStyle name="Vírgula 3 2 2 3 2 2" xfId="1269"/>
    <cellStyle name="Vírgula 3 2 2 3 2 3" xfId="2557"/>
    <cellStyle name="Vírgula 3 2 2 3 3" xfId="1059"/>
    <cellStyle name="Vírgula 3 2 2 3 4" xfId="2337"/>
    <cellStyle name="Vírgula 3 2 2 4" xfId="432"/>
    <cellStyle name="Vírgula 3 2 2 4 2" xfId="1191"/>
    <cellStyle name="Vírgula 3 2 2 4 3" xfId="2474"/>
    <cellStyle name="Vírgula 3 2 2 5" xfId="994"/>
    <cellStyle name="Vírgula 3 2 2 6" xfId="2279"/>
    <cellStyle name="Vírgula 3 3" xfId="180"/>
    <cellStyle name="Vírgula 3 3 2" xfId="257"/>
    <cellStyle name="Vírgula 3 3 2 2" xfId="327"/>
    <cellStyle name="Vírgula 3 3 2 2 2" xfId="548"/>
    <cellStyle name="Vírgula 3 3 2 2 2 2" xfId="1300"/>
    <cellStyle name="Vírgula 3 3 2 2 2 3" xfId="2590"/>
    <cellStyle name="Vírgula 3 3 2 2 3" xfId="1090"/>
    <cellStyle name="Vírgula 3 3 2 2 4" xfId="2370"/>
    <cellStyle name="Vírgula 3 3 2 3" xfId="478"/>
    <cellStyle name="Vírgula 3 3 2 3 2" xfId="1235"/>
    <cellStyle name="Vírgula 3 3 2 3 3" xfId="2520"/>
    <cellStyle name="Vírgula 3 3 2 4" xfId="1025"/>
    <cellStyle name="Vírgula 3 3 2 5" xfId="2307"/>
    <cellStyle name="Vírgula 3 3 3" xfId="291"/>
    <cellStyle name="Vírgula 3 3 3 2" xfId="512"/>
    <cellStyle name="Vírgula 3 3 3 2 2" xfId="1267"/>
    <cellStyle name="Vírgula 3 3 3 2 3" xfId="2554"/>
    <cellStyle name="Vírgula 3 3 3 3" xfId="1057"/>
    <cellStyle name="Vírgula 3 3 3 4" xfId="2334"/>
    <cellStyle name="Vírgula 3 3 4" xfId="429"/>
    <cellStyle name="Vírgula 3 3 4 2" xfId="1189"/>
    <cellStyle name="Vírgula 3 3 4 3" xfId="2471"/>
    <cellStyle name="Vírgula 3 3 5" xfId="992"/>
    <cellStyle name="Vírgula 3 3 6" xfId="2276"/>
    <cellStyle name="Vírgula 4" xfId="44"/>
    <cellStyle name="Vírgula 4 2" xfId="164"/>
    <cellStyle name="Vírgula 4 3" xfId="184"/>
    <cellStyle name="Vírgula 4 3 2" xfId="261"/>
    <cellStyle name="Vírgula 4 3 2 2" xfId="331"/>
    <cellStyle name="Vírgula 4 3 2 2 2" xfId="552"/>
    <cellStyle name="Vírgula 4 3 2 2 2 2" xfId="1303"/>
    <cellStyle name="Vírgula 4 3 2 2 2 3" xfId="2594"/>
    <cellStyle name="Vírgula 4 3 2 2 3" xfId="1093"/>
    <cellStyle name="Vírgula 4 3 2 2 4" xfId="2374"/>
    <cellStyle name="Vírgula 4 3 2 3" xfId="482"/>
    <cellStyle name="Vírgula 4 3 2 3 2" xfId="1238"/>
    <cellStyle name="Vírgula 4 3 2 3 3" xfId="2524"/>
    <cellStyle name="Vírgula 4 3 2 4" xfId="1028"/>
    <cellStyle name="Vírgula 4 3 2 5" xfId="2311"/>
    <cellStyle name="Vírgula 4 3 3" xfId="295"/>
    <cellStyle name="Vírgula 4 3 3 2" xfId="516"/>
    <cellStyle name="Vírgula 4 3 3 2 2" xfId="1270"/>
    <cellStyle name="Vírgula 4 3 3 2 3" xfId="2558"/>
    <cellStyle name="Vírgula 4 3 3 3" xfId="1060"/>
    <cellStyle name="Vírgula 4 3 3 4" xfId="2338"/>
    <cellStyle name="Vírgula 4 3 4" xfId="433"/>
    <cellStyle name="Vírgula 4 3 4 2" xfId="1192"/>
    <cellStyle name="Vírgula 4 3 4 3" xfId="2475"/>
    <cellStyle name="Vírgula 4 3 5" xfId="995"/>
    <cellStyle name="Vírgula 4 3 6" xfId="2280"/>
    <cellStyle name="Vírgula 5" xfId="158"/>
    <cellStyle name="Vírgula 5 2" xfId="195"/>
    <cellStyle name="Vírgula 5 2 2" xfId="272"/>
    <cellStyle name="Vírgula 5 2 2 2" xfId="342"/>
    <cellStyle name="Vírgula 5 2 2 2 2" xfId="563"/>
    <cellStyle name="Vírgula 5 2 2 2 2 2" xfId="1314"/>
    <cellStyle name="Vírgula 5 2 2 2 2 3" xfId="2605"/>
    <cellStyle name="Vírgula 5 2 2 2 3" xfId="1104"/>
    <cellStyle name="Vírgula 5 2 2 2 4" xfId="2385"/>
    <cellStyle name="Vírgula 5 2 2 3" xfId="493"/>
    <cellStyle name="Vírgula 5 2 2 3 2" xfId="1249"/>
    <cellStyle name="Vírgula 5 2 2 3 3" xfId="2535"/>
    <cellStyle name="Vírgula 5 2 2 4" xfId="1039"/>
    <cellStyle name="Vírgula 5 2 2 5" xfId="2321"/>
    <cellStyle name="Vírgula 5 2 3" xfId="306"/>
    <cellStyle name="Vírgula 5 2 3 2" xfId="527"/>
    <cellStyle name="Vírgula 5 2 3 2 2" xfId="1281"/>
    <cellStyle name="Vírgula 5 2 3 2 3" xfId="2569"/>
    <cellStyle name="Vírgula 5 2 3 3" xfId="1071"/>
    <cellStyle name="Vírgula 5 2 3 4" xfId="2349"/>
    <cellStyle name="Vírgula 5 2 4" xfId="444"/>
    <cellStyle name="Vírgula 5 2 4 2" xfId="1203"/>
    <cellStyle name="Vírgula 5 2 4 3" xfId="2486"/>
    <cellStyle name="Vírgula 5 2 5" xfId="1006"/>
    <cellStyle name="Vírgula 5 2 6" xfId="2291"/>
    <cellStyle name="Vírgula 6" xfId="159"/>
    <cellStyle name="Vírgula 6 2" xfId="196"/>
    <cellStyle name="Vírgula 6 2 2" xfId="273"/>
    <cellStyle name="Vírgula 6 2 2 2" xfId="343"/>
    <cellStyle name="Vírgula 6 2 2 2 2" xfId="564"/>
    <cellStyle name="Vírgula 6 2 2 2 2 2" xfId="1315"/>
    <cellStyle name="Vírgula 6 2 2 2 2 3" xfId="2606"/>
    <cellStyle name="Vírgula 6 2 2 2 3" xfId="1105"/>
    <cellStyle name="Vírgula 6 2 2 2 4" xfId="2386"/>
    <cellStyle name="Vírgula 6 2 2 3" xfId="494"/>
    <cellStyle name="Vírgula 6 2 2 3 2" xfId="1250"/>
    <cellStyle name="Vírgula 6 2 2 3 3" xfId="2536"/>
    <cellStyle name="Vírgula 6 2 2 4" xfId="1040"/>
    <cellStyle name="Vírgula 6 2 2 5" xfId="2322"/>
    <cellStyle name="Vírgula 6 2 3" xfId="307"/>
    <cellStyle name="Vírgula 6 2 3 2" xfId="528"/>
    <cellStyle name="Vírgula 6 2 3 2 2" xfId="1282"/>
    <cellStyle name="Vírgula 6 2 3 2 3" xfId="2570"/>
    <cellStyle name="Vírgula 6 2 3 3" xfId="1072"/>
    <cellStyle name="Vírgula 6 2 3 4" xfId="2350"/>
    <cellStyle name="Vírgula 6 2 4" xfId="445"/>
    <cellStyle name="Vírgula 6 2 4 2" xfId="1204"/>
    <cellStyle name="Vírgula 6 2 4 3" xfId="2487"/>
    <cellStyle name="Vírgula 6 2 5" xfId="1007"/>
    <cellStyle name="Vírgula 6 2 6" xfId="2292"/>
    <cellStyle name="Vírgula 7" xfId="160"/>
    <cellStyle name="Vírgula 7 2" xfId="197"/>
    <cellStyle name="Vírgula 7 2 2" xfId="274"/>
    <cellStyle name="Vírgula 7 2 2 2" xfId="344"/>
    <cellStyle name="Vírgula 7 2 2 2 2" xfId="565"/>
    <cellStyle name="Vírgula 7 2 2 2 2 2" xfId="1316"/>
    <cellStyle name="Vírgula 7 2 2 2 2 3" xfId="2607"/>
    <cellStyle name="Vírgula 7 2 2 2 3" xfId="1106"/>
    <cellStyle name="Vírgula 7 2 2 2 4" xfId="2387"/>
    <cellStyle name="Vírgula 7 2 2 3" xfId="495"/>
    <cellStyle name="Vírgula 7 2 2 3 2" xfId="1251"/>
    <cellStyle name="Vírgula 7 2 2 3 3" xfId="2537"/>
    <cellStyle name="Vírgula 7 2 2 4" xfId="1041"/>
    <cellStyle name="Vírgula 7 2 2 5" xfId="2323"/>
    <cellStyle name="Vírgula 7 2 3" xfId="308"/>
    <cellStyle name="Vírgula 7 2 3 2" xfId="529"/>
    <cellStyle name="Vírgula 7 2 3 2 2" xfId="1283"/>
    <cellStyle name="Vírgula 7 2 3 2 3" xfId="2571"/>
    <cellStyle name="Vírgula 7 2 3 3" xfId="1073"/>
    <cellStyle name="Vírgula 7 2 3 4" xfId="2351"/>
    <cellStyle name="Vírgula 7 2 4" xfId="446"/>
    <cellStyle name="Vírgula 7 2 4 2" xfId="1205"/>
    <cellStyle name="Vírgula 7 2 4 3" xfId="2488"/>
    <cellStyle name="Vírgula 7 2 5" xfId="1008"/>
    <cellStyle name="Vírgula 7 2 6" xfId="2293"/>
    <cellStyle name="Vírgula 8" xfId="161"/>
    <cellStyle name="Vírgula 8 2" xfId="198"/>
    <cellStyle name="Vírgula 8 2 2" xfId="275"/>
    <cellStyle name="Vírgula 8 2 2 2" xfId="345"/>
    <cellStyle name="Vírgula 8 2 2 2 2" xfId="566"/>
    <cellStyle name="Vírgula 8 2 2 2 2 2" xfId="1317"/>
    <cellStyle name="Vírgula 8 2 2 2 2 3" xfId="2608"/>
    <cellStyle name="Vírgula 8 2 2 2 3" xfId="1107"/>
    <cellStyle name="Vírgula 8 2 2 2 4" xfId="2388"/>
    <cellStyle name="Vírgula 8 2 2 3" xfId="496"/>
    <cellStyle name="Vírgula 8 2 2 3 2" xfId="1252"/>
    <cellStyle name="Vírgula 8 2 2 3 3" xfId="2538"/>
    <cellStyle name="Vírgula 8 2 2 4" xfId="1042"/>
    <cellStyle name="Vírgula 8 2 2 5" xfId="2324"/>
    <cellStyle name="Vírgula 8 2 3" xfId="309"/>
    <cellStyle name="Vírgula 8 2 3 2" xfId="530"/>
    <cellStyle name="Vírgula 8 2 3 2 2" xfId="1284"/>
    <cellStyle name="Vírgula 8 2 3 2 3" xfId="2572"/>
    <cellStyle name="Vírgula 8 2 3 3" xfId="1074"/>
    <cellStyle name="Vírgula 8 2 3 4" xfId="2352"/>
    <cellStyle name="Vírgula 8 2 4" xfId="447"/>
    <cellStyle name="Vírgula 8 2 4 2" xfId="1206"/>
    <cellStyle name="Vírgula 8 2 4 3" xfId="2489"/>
    <cellStyle name="Vírgula 8 2 5" xfId="1009"/>
    <cellStyle name="Vírgula 8 2 6" xfId="2294"/>
    <cellStyle name="Vírgula 9" xfId="181"/>
    <cellStyle name="Vírgula 9 2" xfId="258"/>
    <cellStyle name="Vírgula 9 2 2" xfId="328"/>
    <cellStyle name="Vírgula 9 2 2 2" xfId="549"/>
    <cellStyle name="Vírgula 9 2 2 2 2" xfId="1301"/>
    <cellStyle name="Vírgula 9 2 2 2 3" xfId="2591"/>
    <cellStyle name="Vírgula 9 2 2 3" xfId="1091"/>
    <cellStyle name="Vírgula 9 2 2 4" xfId="2371"/>
    <cellStyle name="Vírgula 9 2 3" xfId="479"/>
    <cellStyle name="Vírgula 9 2 3 2" xfId="1236"/>
    <cellStyle name="Vírgula 9 2 3 3" xfId="2521"/>
    <cellStyle name="Vírgula 9 2 4" xfId="1026"/>
    <cellStyle name="Vírgula 9 2 5" xfId="2308"/>
    <cellStyle name="Vírgula 9 3" xfId="292"/>
    <cellStyle name="Vírgula 9 3 2" xfId="513"/>
    <cellStyle name="Vírgula 9 3 2 2" xfId="1268"/>
    <cellStyle name="Vírgula 9 3 2 3" xfId="2555"/>
    <cellStyle name="Vírgula 9 3 3" xfId="1058"/>
    <cellStyle name="Vírgula 9 3 4" xfId="2335"/>
    <cellStyle name="Vírgula 9 4" xfId="430"/>
    <cellStyle name="Vírgula 9 4 2" xfId="1190"/>
    <cellStyle name="Vírgula 9 4 3" xfId="2472"/>
    <cellStyle name="Vírgula 9 5" xfId="993"/>
    <cellStyle name="Vírgula 9 6" xfId="2277"/>
    <cellStyle name="Vírgula0" xfId="23"/>
    <cellStyle name="Vírgula0 2" xfId="178"/>
  </cellStyles>
  <dxfs count="829">
    <dxf>
      <font>
        <b/>
        <i val="0"/>
        <color auto="1"/>
      </font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24994659260841701"/>
        </patternFill>
      </fill>
      <border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theme="0" tint="-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C00000"/>
        </patternFill>
      </fill>
    </dxf>
    <dxf>
      <fill>
        <patternFill>
          <bgColor theme="5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3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6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externalLink" Target="externalLinks/externalLink4.xml"/><Relationship Id="rId5" Type="http://schemas.openxmlformats.org/officeDocument/2006/relationships/chartsheet" Target="chartsheets/sheet1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microsoft.com/office/2006/relationships/vbaProject" Target="vbaProject.bin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autoTitleDeleted val="1"/>
    <c:plotArea>
      <c:layout/>
      <c:barChart>
        <c:barDir val="col"/>
        <c:grouping val="clustered"/>
        <c:ser>
          <c:idx val="0"/>
          <c:order val="0"/>
          <c:tx>
            <c:v>GASTOS (R$)</c:v>
          </c:tx>
          <c:dLbls>
            <c:spPr>
              <a:noFill/>
              <a:ln>
                <a:noFill/>
              </a:ln>
              <a:effectLst/>
            </c:sp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0EE-4970-B8C4-CBEC8C5F1A37}"/>
            </c:ext>
          </c:extLst>
        </c:ser>
        <c:axId val="194338816"/>
        <c:axId val="194340352"/>
      </c:barChart>
      <c:catAx>
        <c:axId val="194338816"/>
        <c:scaling>
          <c:orientation val="minMax"/>
        </c:scaling>
        <c:axPos val="b"/>
        <c:numFmt formatCode="_(* #,##0.00_);_(* \(#,##0.00\);_(* &quot;-&quot;??_);_(@_)" sourceLinked="1"/>
        <c:tickLblPos val="nextTo"/>
        <c:crossAx val="194340352"/>
        <c:crosses val="autoZero"/>
        <c:auto val="1"/>
        <c:lblAlgn val="ctr"/>
        <c:lblOffset val="100"/>
      </c:catAx>
      <c:valAx>
        <c:axId val="194340352"/>
        <c:scaling>
          <c:orientation val="minMax"/>
        </c:scaling>
        <c:axPos val="l"/>
        <c:majorGridlines/>
        <c:numFmt formatCode="General" sourceLinked="1"/>
        <c:tickLblPos val="nextTo"/>
        <c:crossAx val="194338816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8740157499999996" l="0.511811024" r="0.511811024" t="0.78740157499999996" header="0.31496062000000058" footer="0.31496062000000058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/>
      <c:barChart>
        <c:barDir val="col"/>
        <c:grouping val="clustered"/>
        <c:ser>
          <c:idx val="0"/>
          <c:order val="0"/>
          <c:cat>
            <c:multiLvlStrRef>
              <c:f>#REF!</c:f>
            </c:multiLvlStrRef>
          </c:cat>
          <c:val>
            <c:numRef>
              <c:f>COMPOSIÇÕES!#REF!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6A2-48F9-8F39-2EC87A7A0654}"/>
            </c:ext>
          </c:extLst>
        </c:ser>
        <c:ser>
          <c:idx val="1"/>
          <c:order val="1"/>
          <c:cat>
            <c:multiLvlStrRef>
              <c:f>#REF!</c:f>
            </c:multiLvlStrRef>
          </c:cat>
          <c:val>
            <c:numRef>
              <c:f>COMPOSIÇÕES!#REF!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6A2-48F9-8F39-2EC87A7A0654}"/>
            </c:ext>
          </c:extLst>
        </c:ser>
        <c:axId val="126128896"/>
        <c:axId val="126130432"/>
      </c:barChart>
      <c:catAx>
        <c:axId val="126128896"/>
        <c:scaling>
          <c:orientation val="minMax"/>
        </c:scaling>
        <c:axPos val="b"/>
        <c:numFmt formatCode="General" sourceLinked="0"/>
        <c:tickLblPos val="nextTo"/>
        <c:crossAx val="126130432"/>
        <c:crosses val="autoZero"/>
        <c:auto val="1"/>
        <c:lblAlgn val="ctr"/>
        <c:lblOffset val="100"/>
      </c:catAx>
      <c:valAx>
        <c:axId val="126130432"/>
        <c:scaling>
          <c:orientation val="minMax"/>
        </c:scaling>
        <c:axPos val="l"/>
        <c:majorGridlines/>
        <c:numFmt formatCode="General" sourceLinked="1"/>
        <c:tickLblPos val="nextTo"/>
        <c:crossAx val="126128896"/>
        <c:crosses val="autoZero"/>
        <c:crossBetween val="between"/>
      </c:valAx>
    </c:plotArea>
    <c:legend>
      <c:legendPos val="r"/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2" workbookViewId="0" zoomToFit="1"/>
  </sheetViews>
  <customSheetViews>
    <customSheetView guid="{385977A3-6FE9-40C9-8548-2B73DA2662B2}" scale="122" state="hidden" zoomToFit="1">
      <pageMargins left="0.511811024" right="0.511811024" top="0.78740157499999996" bottom="0.78740157499999996" header="0.31496062000000002" footer="0.31496062000000002"/>
    </customSheetView>
    <customSheetView guid="{BF95D06F-A801-4955-B76D-3C2C36D85037}" scale="122" state="hidden" zoomToFit="1">
      <pageMargins left="0.511811024" right="0.511811024" top="0.78740157499999996" bottom="0.78740157499999996" header="0.31496062000000002" footer="0.31496062000000002"/>
    </customSheetView>
  </custom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1047750</xdr:colOff>
      <xdr:row>0</xdr:row>
      <xdr:rowOff>452437</xdr:rowOff>
    </xdr:from>
    <xdr:to>
      <xdr:col>1</xdr:col>
      <xdr:colOff>5212027</xdr:colOff>
      <xdr:row>0</xdr:row>
      <xdr:rowOff>2587623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3313" y="452437"/>
          <a:ext cx="4164277" cy="2135186"/>
        </a:xfrm>
        <a:prstGeom prst="rect">
          <a:avLst/>
        </a:prstGeom>
      </xdr:spPr>
    </xdr:pic>
    <xdr:clientData/>
  </xdr:twoCellAnchor>
  <xdr:twoCellAnchor editAs="oneCell">
    <xdr:from>
      <xdr:col>9</xdr:col>
      <xdr:colOff>79376</xdr:colOff>
      <xdr:row>0</xdr:row>
      <xdr:rowOff>299668</xdr:rowOff>
    </xdr:from>
    <xdr:to>
      <xdr:col>10</xdr:col>
      <xdr:colOff>1660506</xdr:colOff>
      <xdr:row>0</xdr:row>
      <xdr:rowOff>2439351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63501" y="299668"/>
          <a:ext cx="3343255" cy="2139683"/>
        </a:xfrm>
        <a:prstGeom prst="rect">
          <a:avLst/>
        </a:prstGeom>
      </xdr:spPr>
    </xdr:pic>
    <xdr:clientData/>
  </xdr:twoCellAnchor>
  <xdr:twoCellAnchor editAs="oneCell">
    <xdr:from>
      <xdr:col>7</xdr:col>
      <xdr:colOff>150813</xdr:colOff>
      <xdr:row>0</xdr:row>
      <xdr:rowOff>454708</xdr:rowOff>
    </xdr:from>
    <xdr:to>
      <xdr:col>8</xdr:col>
      <xdr:colOff>1675753</xdr:colOff>
      <xdr:row>0</xdr:row>
      <xdr:rowOff>2402181</xdr:rowOff>
    </xdr:to>
    <xdr:pic>
      <xdr:nvPicPr>
        <xdr:cNvPr id="4" name="Imagem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53563" y="454708"/>
          <a:ext cx="3287065" cy="19474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207818</xdr:colOff>
      <xdr:row>31</xdr:row>
      <xdr:rowOff>73847</xdr:rowOff>
    </xdr:from>
    <xdr:to>
      <xdr:col>10</xdr:col>
      <xdr:colOff>968580</xdr:colOff>
      <xdr:row>64</xdr:row>
      <xdr:rowOff>69273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857250</xdr:colOff>
      <xdr:row>0</xdr:row>
      <xdr:rowOff>258535</xdr:rowOff>
    </xdr:from>
    <xdr:to>
      <xdr:col>15</xdr:col>
      <xdr:colOff>938893</xdr:colOff>
      <xdr:row>0</xdr:row>
      <xdr:rowOff>721178</xdr:rowOff>
    </xdr:to>
    <xdr:sp macro="[0]!planresumolinha8" textlink="">
      <xdr:nvSpPr>
        <xdr:cNvPr id="3" name="Retângulo 2">
          <a:extLst>
            <a:ext uri="{FF2B5EF4-FFF2-40B4-BE49-F238E27FC236}">
              <a16:creationId xmlns="" xmlns:a16="http://schemas.microsoft.com/office/drawing/2014/main" id="{00000000-0008-0000-0C00-000003000000}"/>
            </a:ext>
          </a:extLst>
        </xdr:cNvPr>
        <xdr:cNvSpPr/>
      </xdr:nvSpPr>
      <xdr:spPr>
        <a:xfrm>
          <a:off x="14878050" y="258535"/>
          <a:ext cx="1681843" cy="462643"/>
        </a:xfrm>
        <a:prstGeom prst="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/>
            <a:t>REPLICAR</a:t>
          </a:r>
          <a:r>
            <a:rPr lang="pt-BR" sz="1100" baseline="0"/>
            <a:t> LINHA 8 PARA AS RESTANTES</a:t>
          </a:r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55</xdr:row>
      <xdr:rowOff>171450</xdr:rowOff>
    </xdr:from>
    <xdr:to>
      <xdr:col>1</xdr:col>
      <xdr:colOff>133350</xdr:colOff>
      <xdr:row>70</xdr:row>
      <xdr:rowOff>95250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0410825"/>
          <a:ext cx="523875" cy="278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36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91</xdr:row>
      <xdr:rowOff>171450</xdr:rowOff>
    </xdr:from>
    <xdr:to>
      <xdr:col>1</xdr:col>
      <xdr:colOff>133350</xdr:colOff>
      <xdr:row>103</xdr:row>
      <xdr:rowOff>180975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7268825"/>
          <a:ext cx="523875" cy="2295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36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025328" cy="6183443"/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-%20JUIZ%20FORA\CAMPUS%20G.%20VALADARES\CD%20CAMPUS%20AVAN&#199;ADO%20UFJF%20EM%20GOV.VALADARES\OR&#199;AMENTO\OR&#199;AMENTO\Q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ctor%20Leonardo/Desktop/Planilha%20Or&#231;ament&#225;ria-MAR&#199;O%202016-vergas%20estava%20errado-REV%20-%20Copi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6.54.215\Publico2\GODOY_REC\Cad%20pre&#231;os_montagem\05-03\Relat&#243;rio_Caderno%20Pre&#231;os_Mai03%20geral\Caderno%20Pre&#231;os_MAI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4\c\USUARIOS\Adriano%20L%20Silva\Servi&#231;os%20e%20Concess&#245;es\LF%20Equipamentos\Valuation%20Diverso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ANCO\MEDI&#199;&#213;ES%20DA%20OBRA\MED%2014%20e%2015\adm\OBRAS%20P&#218;BLICAS\OR&#199;AMENTO\CONCORR&#202;NCIA%2004_2002-CPL_AL\Or&#231;amento\SAA%20do%20Agreste-Planilha%20de%20SERVI&#199;OS%20-%20OR&#199;AMENT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c&#250;rio\C\Geotec\Projetos\Contecnica\Anel%20Vi&#225;rio\Atualiza&#231;&#227;o\Composi&#231;&#227;o%20custo\Instala&#231;&#227;o%20e%20manuten&#231;&#227;o%20de%20canteiro%20e%20mobiliza&#231;&#227;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.B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ANCO\MEDI&#199;&#213;ES%20DA%20OBRA\MED%2014%20e%2015\adm\OBRAS%20P&#218;BLICAS\OR&#199;AMENTO\CONCORR&#202;NCIA%2004_2002-CPL_AL\Or&#231;amento\SAA%20do%20Agreste-Materiais%20-%20OR&#199;AMENT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RCAMENTO\Plan&#237;lhas%20or&#231;ament&#225;rias\HOSPITAL%20METROPOLITANO\REV.FINAL\15%20CIDADES\ITAJOBI%20R1%20bu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balho/Documents/Trabalho/CONCLUIDOS/METAS%20ENTREGUES/8-RELAT&#211;RIO%20LOT.%20FERNANDES/ATUAL/FERNANDEZ%20RESTABELECIMENTO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Q8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CRON FIN  - 18 MESES "/>
      <sheetName val="RESUMO"/>
      <sheetName val="ORÇAMENTO"/>
      <sheetName val="Cotações"/>
      <sheetName val="CURVA ABC"/>
      <sheetName val="ITEM MAIOR"/>
      <sheetName val="COMPOSIÇÕES"/>
      <sheetName val="MEMORIA DE CALCULO"/>
      <sheetName val="ADM"/>
      <sheetName val="INCC"/>
      <sheetName val="LISTA"/>
      <sheetName val="ITEN DE MAIOR"/>
      <sheetName val="CRON FIN - 5 MESES"/>
      <sheetName val="auxiliar memoria"/>
      <sheetName val="SINAPI COMPOSIÇÕES"/>
      <sheetName val="SINAPI INSUMO"/>
      <sheetName val="ORSE"/>
      <sheetName val="SICRO"/>
      <sheetName val="SEINF CE"/>
      <sheetName val="SINAPI"/>
      <sheetName val="AR CONDICIONADO"/>
      <sheetName val="Gráf1"/>
      <sheetName val="Plan2"/>
      <sheetName val="Plan1"/>
    </sheetNames>
    <sheetDataSet>
      <sheetData sheetId="0"/>
      <sheetData sheetId="1"/>
      <sheetData sheetId="2">
        <row r="8">
          <cell r="A8" t="str">
            <v>1.2.1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55">
          <cell r="B155" t="str">
            <v>JA01</v>
          </cell>
          <cell r="C155">
            <v>1.5</v>
          </cell>
          <cell r="D155">
            <v>1</v>
          </cell>
          <cell r="E155">
            <v>1.1000000000000001</v>
          </cell>
        </row>
        <row r="156">
          <cell r="B156" t="str">
            <v>JA02</v>
          </cell>
          <cell r="C156">
            <v>1.3</v>
          </cell>
          <cell r="D156">
            <v>0.5</v>
          </cell>
          <cell r="E156">
            <v>1.6</v>
          </cell>
        </row>
        <row r="157">
          <cell r="B157" t="str">
            <v>JA03</v>
          </cell>
          <cell r="C157">
            <v>2</v>
          </cell>
          <cell r="D157">
            <v>1</v>
          </cell>
          <cell r="E157">
            <v>1.1000000000000001</v>
          </cell>
        </row>
        <row r="158">
          <cell r="B158" t="str">
            <v>JA04</v>
          </cell>
          <cell r="C158">
            <v>3.55</v>
          </cell>
          <cell r="D158">
            <v>1</v>
          </cell>
          <cell r="E158">
            <v>1.1000000000000001</v>
          </cell>
        </row>
        <row r="159">
          <cell r="B159" t="str">
            <v>JA05</v>
          </cell>
          <cell r="C159">
            <v>0.9</v>
          </cell>
          <cell r="D159">
            <v>0.5</v>
          </cell>
          <cell r="E159">
            <v>1.6</v>
          </cell>
        </row>
        <row r="160">
          <cell r="B160" t="str">
            <v>JA06</v>
          </cell>
          <cell r="C160">
            <v>0.8</v>
          </cell>
          <cell r="D160">
            <v>0.5</v>
          </cell>
          <cell r="E160">
            <v>1.6</v>
          </cell>
        </row>
        <row r="161">
          <cell r="B161" t="str">
            <v>JA07</v>
          </cell>
          <cell r="C161">
            <v>1</v>
          </cell>
          <cell r="D161">
            <v>0.5</v>
          </cell>
          <cell r="E161">
            <v>1.6</v>
          </cell>
        </row>
        <row r="162">
          <cell r="B162" t="str">
            <v>JA08</v>
          </cell>
          <cell r="C162">
            <v>1.5</v>
          </cell>
          <cell r="D162">
            <v>0.5</v>
          </cell>
          <cell r="E162">
            <v>1.6</v>
          </cell>
        </row>
        <row r="163">
          <cell r="B163" t="str">
            <v>JA09</v>
          </cell>
          <cell r="C163">
            <v>2</v>
          </cell>
          <cell r="D163">
            <v>0.5</v>
          </cell>
          <cell r="E163">
            <v>1.6</v>
          </cell>
        </row>
        <row r="164">
          <cell r="B164" t="str">
            <v>JA10</v>
          </cell>
          <cell r="C164">
            <v>4.9499999999999993</v>
          </cell>
          <cell r="D164">
            <v>1</v>
          </cell>
          <cell r="E164">
            <v>1.1000000000000001</v>
          </cell>
        </row>
        <row r="165">
          <cell r="B165" t="str">
            <v>JANELA DA RECEPÇÃO</v>
          </cell>
          <cell r="C165">
            <v>5.84</v>
          </cell>
          <cell r="D165">
            <v>2.1</v>
          </cell>
        </row>
        <row r="169">
          <cell r="B169" t="str">
            <v>B.1.EA-19</v>
          </cell>
          <cell r="C169">
            <v>4.4800000000000004</v>
          </cell>
          <cell r="D169">
            <v>1</v>
          </cell>
          <cell r="E169">
            <v>2.1</v>
          </cell>
        </row>
        <row r="170">
          <cell r="B170" t="str">
            <v>B.1.EA-20</v>
          </cell>
          <cell r="C170">
            <v>3.48</v>
          </cell>
          <cell r="D170">
            <v>1</v>
          </cell>
          <cell r="E170">
            <v>2.1</v>
          </cell>
        </row>
        <row r="171">
          <cell r="B171" t="str">
            <v>B.1.EA-21</v>
          </cell>
          <cell r="C171">
            <v>0.9</v>
          </cell>
          <cell r="D171">
            <v>2.1</v>
          </cell>
          <cell r="E171">
            <v>2.1</v>
          </cell>
        </row>
        <row r="172">
          <cell r="B172" t="str">
            <v>B.1.EA-21.1</v>
          </cell>
          <cell r="C172">
            <v>1</v>
          </cell>
          <cell r="D172">
            <v>2.1</v>
          </cell>
          <cell r="E172">
            <v>2.1</v>
          </cell>
        </row>
        <row r="173">
          <cell r="B173" t="str">
            <v>B.2.EA-22</v>
          </cell>
          <cell r="C173">
            <v>1.5</v>
          </cell>
          <cell r="D173">
            <v>2.5</v>
          </cell>
          <cell r="E173">
            <v>2.1</v>
          </cell>
        </row>
        <row r="174">
          <cell r="B174" t="str">
            <v>B.1.VT-02</v>
          </cell>
          <cell r="C174">
            <v>0.9</v>
          </cell>
          <cell r="D174">
            <v>0.9</v>
          </cell>
          <cell r="E174">
            <v>2.1</v>
          </cell>
        </row>
        <row r="175">
          <cell r="B175" t="str">
            <v>B.1.VT-01</v>
          </cell>
          <cell r="C175">
            <v>0.9</v>
          </cell>
          <cell r="D175">
            <v>0.9</v>
          </cell>
          <cell r="E175">
            <v>2.1</v>
          </cell>
        </row>
        <row r="176">
          <cell r="B176" t="str">
            <v>B.2.VT-01</v>
          </cell>
          <cell r="C176">
            <v>13.38</v>
          </cell>
          <cell r="D176">
            <v>2.7</v>
          </cell>
        </row>
        <row r="177">
          <cell r="B177" t="str">
            <v>G.1.EA-01</v>
          </cell>
          <cell r="C177">
            <v>0.8</v>
          </cell>
          <cell r="D177">
            <v>2.1</v>
          </cell>
        </row>
        <row r="178">
          <cell r="B178" t="str">
            <v>G.1.EA-02</v>
          </cell>
          <cell r="C178">
            <v>1.6</v>
          </cell>
          <cell r="D178">
            <v>2.1</v>
          </cell>
        </row>
        <row r="179">
          <cell r="B179" t="str">
            <v>G.1.EA-03</v>
          </cell>
          <cell r="C179">
            <v>5.7</v>
          </cell>
          <cell r="D179">
            <v>1.1000000000000001</v>
          </cell>
          <cell r="E179">
            <v>2.1</v>
          </cell>
        </row>
        <row r="180">
          <cell r="B180" t="str">
            <v>G.1.EA-04</v>
          </cell>
          <cell r="C180">
            <v>2.75</v>
          </cell>
          <cell r="D180">
            <v>1.1000000000000001</v>
          </cell>
          <cell r="E180">
            <v>2.1</v>
          </cell>
        </row>
        <row r="181">
          <cell r="B181" t="str">
            <v>G.1.EA-05</v>
          </cell>
          <cell r="C181">
            <v>1.1000000000000001</v>
          </cell>
          <cell r="D181">
            <v>2.5</v>
          </cell>
        </row>
        <row r="182">
          <cell r="B182" t="str">
            <v>G.1.VT-01</v>
          </cell>
          <cell r="C182">
            <v>0.8</v>
          </cell>
          <cell r="D182">
            <v>0.8</v>
          </cell>
          <cell r="E182">
            <v>2.1</v>
          </cell>
        </row>
        <row r="183">
          <cell r="B183" t="str">
            <v>G.1.EF-01</v>
          </cell>
          <cell r="C183">
            <v>1.65</v>
          </cell>
          <cell r="D183">
            <v>1.5</v>
          </cell>
        </row>
        <row r="184">
          <cell r="B184" t="str">
            <v>H.1.GX-01</v>
          </cell>
          <cell r="C184">
            <v>2.25</v>
          </cell>
          <cell r="D184">
            <v>1</v>
          </cell>
          <cell r="E184">
            <v>1.1000000000000001</v>
          </cell>
        </row>
        <row r="185">
          <cell r="B185" t="str">
            <v>H.1.GX-02</v>
          </cell>
          <cell r="C185">
            <v>1.2</v>
          </cell>
          <cell r="D185">
            <v>1</v>
          </cell>
          <cell r="E185">
            <v>1.1000000000000001</v>
          </cell>
        </row>
        <row r="186">
          <cell r="B186" t="str">
            <v>H.1.GX-03</v>
          </cell>
          <cell r="C186">
            <v>0.95</v>
          </cell>
          <cell r="D186">
            <v>1</v>
          </cell>
          <cell r="E186">
            <v>1.1000000000000001</v>
          </cell>
        </row>
        <row r="187">
          <cell r="B187" t="str">
            <v>H.1.VS-01</v>
          </cell>
          <cell r="C187">
            <v>1.5</v>
          </cell>
          <cell r="D187">
            <v>1</v>
          </cell>
          <cell r="E187">
            <v>1.1000000000000001</v>
          </cell>
        </row>
        <row r="188">
          <cell r="B188" t="str">
            <v>H.1.EA-01</v>
          </cell>
          <cell r="C188">
            <v>0.63</v>
          </cell>
          <cell r="D188">
            <v>0.9</v>
          </cell>
          <cell r="E188">
            <v>2.1</v>
          </cell>
        </row>
        <row r="189">
          <cell r="B189" t="str">
            <v>H.1.EA-02</v>
          </cell>
          <cell r="C189">
            <v>1.6</v>
          </cell>
          <cell r="D189">
            <v>0.9</v>
          </cell>
          <cell r="E189">
            <v>2.1</v>
          </cell>
        </row>
        <row r="190">
          <cell r="B190" t="str">
            <v>H.1.EA-03</v>
          </cell>
          <cell r="C190">
            <v>1.55</v>
          </cell>
          <cell r="D190">
            <v>0.9</v>
          </cell>
          <cell r="E190">
            <v>2.1</v>
          </cell>
        </row>
        <row r="191">
          <cell r="B191" t="str">
            <v>H.1.EA-04</v>
          </cell>
          <cell r="C191">
            <v>1.85</v>
          </cell>
          <cell r="D191">
            <v>0.9</v>
          </cell>
          <cell r="E191">
            <v>2.1</v>
          </cell>
        </row>
        <row r="192">
          <cell r="B192" t="str">
            <v>H.1.EA-05</v>
          </cell>
          <cell r="C192">
            <v>1.8</v>
          </cell>
          <cell r="D192">
            <v>0.9</v>
          </cell>
          <cell r="E192">
            <v>2.1</v>
          </cell>
        </row>
        <row r="193">
          <cell r="B193" t="str">
            <v>H.1.EA-06</v>
          </cell>
          <cell r="C193">
            <v>2.2000000000000002</v>
          </cell>
          <cell r="D193">
            <v>0.9</v>
          </cell>
          <cell r="E193">
            <v>2.1</v>
          </cell>
        </row>
        <row r="194">
          <cell r="B194" t="str">
            <v>H.1.EA-07</v>
          </cell>
          <cell r="C194">
            <v>2.1</v>
          </cell>
          <cell r="D194">
            <v>0.9</v>
          </cell>
          <cell r="E194">
            <v>2.1</v>
          </cell>
        </row>
        <row r="195">
          <cell r="B195" t="str">
            <v>H.1.EA-08</v>
          </cell>
          <cell r="C195">
            <v>4.45</v>
          </cell>
          <cell r="D195">
            <v>0.9</v>
          </cell>
          <cell r="E195">
            <v>2.1</v>
          </cell>
        </row>
        <row r="196">
          <cell r="B196" t="str">
            <v>H.1.EA-09</v>
          </cell>
          <cell r="C196">
            <v>5.65</v>
          </cell>
          <cell r="D196">
            <v>0.9</v>
          </cell>
          <cell r="E196">
            <v>2.1</v>
          </cell>
        </row>
        <row r="197">
          <cell r="B197" t="str">
            <v>H.1.EA-10</v>
          </cell>
          <cell r="C197">
            <v>4</v>
          </cell>
          <cell r="D197">
            <v>0.9</v>
          </cell>
          <cell r="E197">
            <v>2.1</v>
          </cell>
        </row>
        <row r="198">
          <cell r="B198" t="str">
            <v>H.1.VT-01</v>
          </cell>
          <cell r="C198">
            <v>0.8</v>
          </cell>
          <cell r="D198">
            <v>0.8</v>
          </cell>
          <cell r="E198">
            <v>2.1</v>
          </cell>
        </row>
        <row r="199">
          <cell r="B199" t="str">
            <v>J.1.VT-02</v>
          </cell>
          <cell r="C199">
            <v>6.58</v>
          </cell>
          <cell r="D199">
            <v>1.1000000000000001</v>
          </cell>
        </row>
        <row r="200">
          <cell r="B200" t="str">
            <v>J.1.VT-03</v>
          </cell>
          <cell r="C200">
            <v>0.5</v>
          </cell>
          <cell r="D200">
            <v>0.5</v>
          </cell>
          <cell r="E200">
            <v>1.6</v>
          </cell>
        </row>
        <row r="201">
          <cell r="B201" t="str">
            <v>E.1.VT-02</v>
          </cell>
          <cell r="C201">
            <v>0.5</v>
          </cell>
          <cell r="D201">
            <v>0.5</v>
          </cell>
          <cell r="E201">
            <v>1.5</v>
          </cell>
        </row>
        <row r="202">
          <cell r="B202" t="str">
            <v>E.1.VT-01</v>
          </cell>
          <cell r="C202">
            <v>6.85</v>
          </cell>
          <cell r="D202">
            <v>1.25</v>
          </cell>
        </row>
        <row r="203">
          <cell r="B203" t="str">
            <v>I.1.EA-01</v>
          </cell>
          <cell r="C203">
            <v>4.3499999999999996</v>
          </cell>
          <cell r="D203">
            <v>0.8</v>
          </cell>
          <cell r="E203">
            <v>2.1</v>
          </cell>
        </row>
        <row r="204">
          <cell r="B204" t="str">
            <v>I.1.EA-02</v>
          </cell>
          <cell r="C204">
            <v>2.75</v>
          </cell>
          <cell r="D204">
            <v>0.8</v>
          </cell>
          <cell r="E204">
            <v>2.1</v>
          </cell>
        </row>
        <row r="205">
          <cell r="B205" t="str">
            <v>I.1.EF-01</v>
          </cell>
          <cell r="C205">
            <v>4.5</v>
          </cell>
          <cell r="D205">
            <v>1.8</v>
          </cell>
          <cell r="E205">
            <v>1.1000000000000001</v>
          </cell>
        </row>
        <row r="206">
          <cell r="B206" t="str">
            <v>C.1.EA-01</v>
          </cell>
          <cell r="C206">
            <v>3.24</v>
          </cell>
          <cell r="D206">
            <v>0.9</v>
          </cell>
          <cell r="E206">
            <v>2.1</v>
          </cell>
        </row>
        <row r="207">
          <cell r="B207" t="str">
            <v>C.1.EA-02</v>
          </cell>
          <cell r="C207">
            <v>5.64</v>
          </cell>
          <cell r="D207">
            <v>0.9</v>
          </cell>
          <cell r="E207">
            <v>2.1</v>
          </cell>
        </row>
        <row r="208">
          <cell r="B208" t="str">
            <v>C.1.EA-03</v>
          </cell>
          <cell r="C208">
            <v>5.7</v>
          </cell>
          <cell r="D208">
            <v>0.9</v>
          </cell>
          <cell r="E208">
            <v>2.1</v>
          </cell>
        </row>
        <row r="209">
          <cell r="B209" t="str">
            <v>C.1.EA-04</v>
          </cell>
          <cell r="C209">
            <v>5.8</v>
          </cell>
          <cell r="D209">
            <v>0.9</v>
          </cell>
          <cell r="E209">
            <v>2.1</v>
          </cell>
        </row>
        <row r="210">
          <cell r="B210" t="str">
            <v>C.1.EA-05</v>
          </cell>
          <cell r="C210">
            <v>7.3</v>
          </cell>
          <cell r="D210">
            <v>0.9</v>
          </cell>
          <cell r="E210">
            <v>2.1</v>
          </cell>
        </row>
        <row r="211">
          <cell r="B211" t="str">
            <v>C.1.EA-06</v>
          </cell>
          <cell r="C211">
            <v>1</v>
          </cell>
          <cell r="D211">
            <v>1.1000000000000001</v>
          </cell>
          <cell r="E211">
            <v>1</v>
          </cell>
        </row>
        <row r="212">
          <cell r="B212" t="str">
            <v>C.1.VT-01</v>
          </cell>
          <cell r="C212">
            <v>0.8</v>
          </cell>
          <cell r="D212">
            <v>0.8</v>
          </cell>
          <cell r="E212">
            <v>2.1</v>
          </cell>
        </row>
        <row r="213">
          <cell r="B213" t="str">
            <v>C.1.VT-02</v>
          </cell>
          <cell r="C213">
            <v>1.94</v>
          </cell>
          <cell r="D213">
            <v>3</v>
          </cell>
        </row>
        <row r="214">
          <cell r="B214" t="str">
            <v>C.1.VT-03</v>
          </cell>
          <cell r="C214">
            <v>2.16</v>
          </cell>
          <cell r="D214">
            <v>3</v>
          </cell>
        </row>
        <row r="215">
          <cell r="B215" t="str">
            <v>C.1.VT-04</v>
          </cell>
          <cell r="C215">
            <v>2.25</v>
          </cell>
          <cell r="D215">
            <v>3</v>
          </cell>
        </row>
        <row r="216">
          <cell r="B216" t="str">
            <v>C.1.VT-05</v>
          </cell>
          <cell r="C216">
            <v>0.5</v>
          </cell>
          <cell r="D216">
            <v>0.5</v>
          </cell>
          <cell r="E216">
            <v>2.1</v>
          </cell>
        </row>
        <row r="217">
          <cell r="B217" t="str">
            <v>C.1.VT-06</v>
          </cell>
          <cell r="C217">
            <v>12.79</v>
          </cell>
          <cell r="D217">
            <v>3</v>
          </cell>
        </row>
        <row r="218">
          <cell r="B218" t="str">
            <v>L.1.EA-01</v>
          </cell>
          <cell r="C218">
            <v>2.8</v>
          </cell>
          <cell r="D218">
            <v>0.8</v>
          </cell>
          <cell r="E218">
            <v>2</v>
          </cell>
        </row>
        <row r="219">
          <cell r="B219" t="str">
            <v>L.1.EA-02</v>
          </cell>
          <cell r="C219">
            <v>2.4</v>
          </cell>
          <cell r="D219">
            <v>0.8</v>
          </cell>
          <cell r="E219">
            <v>2</v>
          </cell>
        </row>
        <row r="220">
          <cell r="B220" t="str">
            <v>L.1.EA-03</v>
          </cell>
          <cell r="C220">
            <v>2.2999999999999998</v>
          </cell>
          <cell r="D220">
            <v>0.8</v>
          </cell>
          <cell r="E220">
            <v>2</v>
          </cell>
        </row>
        <row r="221">
          <cell r="B221" t="str">
            <v>L.1.EA-04</v>
          </cell>
          <cell r="C221">
            <v>0.75</v>
          </cell>
          <cell r="D221">
            <v>0.5</v>
          </cell>
          <cell r="E221">
            <v>2</v>
          </cell>
        </row>
        <row r="222">
          <cell r="B222" t="str">
            <v>F.1.EA-01</v>
          </cell>
          <cell r="C222">
            <v>1.3</v>
          </cell>
          <cell r="D222">
            <v>1</v>
          </cell>
          <cell r="E222">
            <v>2.5</v>
          </cell>
        </row>
        <row r="223">
          <cell r="B223" t="str">
            <v>F.1.EA-02</v>
          </cell>
          <cell r="C223">
            <v>1.35</v>
          </cell>
          <cell r="D223">
            <v>1</v>
          </cell>
          <cell r="E223">
            <v>2.5</v>
          </cell>
        </row>
        <row r="224">
          <cell r="B224" t="str">
            <v>F.1.EA-03</v>
          </cell>
          <cell r="C224">
            <v>2.8</v>
          </cell>
          <cell r="D224">
            <v>1</v>
          </cell>
          <cell r="E224">
            <v>2.5</v>
          </cell>
        </row>
        <row r="225">
          <cell r="B225" t="str">
            <v>F.1.EA-04</v>
          </cell>
          <cell r="C225">
            <v>2.8</v>
          </cell>
          <cell r="D225">
            <v>1</v>
          </cell>
          <cell r="E225">
            <v>1.1000000000000001</v>
          </cell>
        </row>
        <row r="226">
          <cell r="B226" t="str">
            <v>F.1.EA-05</v>
          </cell>
          <cell r="C226">
            <v>2.5499999999999998</v>
          </cell>
          <cell r="D226">
            <v>1</v>
          </cell>
          <cell r="E226">
            <v>2.5</v>
          </cell>
        </row>
        <row r="227">
          <cell r="B227" t="str">
            <v>M.1.EF-01</v>
          </cell>
          <cell r="C227">
            <v>5.15</v>
          </cell>
          <cell r="D227">
            <v>0.9</v>
          </cell>
          <cell r="E227">
            <v>2.1</v>
          </cell>
        </row>
        <row r="228">
          <cell r="B228" t="str">
            <v>M.1.EF-02</v>
          </cell>
          <cell r="C228">
            <v>3.95</v>
          </cell>
          <cell r="D228">
            <v>0.9</v>
          </cell>
          <cell r="E228">
            <v>2.1</v>
          </cell>
        </row>
        <row r="229">
          <cell r="B229" t="str">
            <v>M.1.EF-03</v>
          </cell>
          <cell r="C229">
            <v>2.75</v>
          </cell>
          <cell r="D229">
            <v>0.9</v>
          </cell>
          <cell r="E229">
            <v>2.1</v>
          </cell>
        </row>
        <row r="230">
          <cell r="B230" t="str">
            <v>N.1.EF-01</v>
          </cell>
          <cell r="C230">
            <v>5.15</v>
          </cell>
          <cell r="D230">
            <v>0.9</v>
          </cell>
          <cell r="E230">
            <v>2.1</v>
          </cell>
        </row>
        <row r="231">
          <cell r="B231" t="str">
            <v>N.1.EF-02</v>
          </cell>
          <cell r="C231">
            <v>3.95</v>
          </cell>
          <cell r="D231">
            <v>0.9</v>
          </cell>
          <cell r="E231">
            <v>2.1</v>
          </cell>
        </row>
        <row r="232">
          <cell r="B232" t="str">
            <v>O.1.EA-01</v>
          </cell>
          <cell r="C232">
            <v>3</v>
          </cell>
          <cell r="D232">
            <v>0.7</v>
          </cell>
          <cell r="E232">
            <v>2.1</v>
          </cell>
        </row>
        <row r="233">
          <cell r="B233" t="str">
            <v>GRADE</v>
          </cell>
          <cell r="C233">
            <v>1.9</v>
          </cell>
          <cell r="D233">
            <v>1.5</v>
          </cell>
          <cell r="E233">
            <v>1.65</v>
          </cell>
        </row>
        <row r="234">
          <cell r="B234" t="str">
            <v>GRADIL</v>
          </cell>
          <cell r="C234">
            <v>23.25</v>
          </cell>
          <cell r="D234">
            <v>2.15</v>
          </cell>
        </row>
        <row r="237">
          <cell r="C237" t="str">
            <v>PORTA</v>
          </cell>
        </row>
        <row r="238">
          <cell r="B238" t="str">
            <v>TIPO</v>
          </cell>
          <cell r="C238" t="str">
            <v>LARGURA</v>
          </cell>
          <cell r="D238" t="str">
            <v xml:space="preserve">ALTURA </v>
          </cell>
        </row>
        <row r="239">
          <cell r="B239" t="str">
            <v>PM01</v>
          </cell>
          <cell r="C239">
            <v>0.8</v>
          </cell>
          <cell r="D239">
            <v>2.1</v>
          </cell>
        </row>
        <row r="240">
          <cell r="B240" t="str">
            <v>PM02</v>
          </cell>
          <cell r="C240">
            <v>1</v>
          </cell>
          <cell r="D240">
            <v>2.1</v>
          </cell>
        </row>
        <row r="241">
          <cell r="B241" t="str">
            <v>PM03</v>
          </cell>
          <cell r="C241">
            <v>0.7</v>
          </cell>
          <cell r="D241">
            <v>2.1</v>
          </cell>
        </row>
        <row r="242">
          <cell r="B242" t="str">
            <v>PF01</v>
          </cell>
          <cell r="C242">
            <v>4.8</v>
          </cell>
          <cell r="D242">
            <v>2.1</v>
          </cell>
        </row>
        <row r="243">
          <cell r="B243" t="str">
            <v>PV01</v>
          </cell>
          <cell r="C243">
            <v>0.8</v>
          </cell>
          <cell r="D243">
            <v>2.1</v>
          </cell>
        </row>
        <row r="244">
          <cell r="B244" t="str">
            <v>PV02</v>
          </cell>
          <cell r="C244">
            <v>1.8</v>
          </cell>
          <cell r="D244">
            <v>2.1</v>
          </cell>
        </row>
        <row r="245">
          <cell r="B245" t="str">
            <v>PA01</v>
          </cell>
          <cell r="C245">
            <v>1.2</v>
          </cell>
          <cell r="D245">
            <v>1.5</v>
          </cell>
        </row>
        <row r="246">
          <cell r="B246" t="str">
            <v>PD01</v>
          </cell>
          <cell r="C246">
            <v>0.6</v>
          </cell>
          <cell r="D246">
            <v>1.8</v>
          </cell>
        </row>
        <row r="247">
          <cell r="B247" t="str">
            <v>PD02</v>
          </cell>
          <cell r="C247">
            <v>0.9</v>
          </cell>
          <cell r="D247">
            <v>1.8</v>
          </cell>
        </row>
        <row r="250">
          <cell r="B250" t="str">
            <v>J.1.PM-01</v>
          </cell>
          <cell r="C250">
            <v>0.6</v>
          </cell>
          <cell r="D250">
            <v>2.1</v>
          </cell>
        </row>
        <row r="251">
          <cell r="B251" t="str">
            <v>E.1.VT-03</v>
          </cell>
          <cell r="C251">
            <v>0.8</v>
          </cell>
          <cell r="D251">
            <v>2.25</v>
          </cell>
        </row>
        <row r="252">
          <cell r="B252" t="str">
            <v>E.1.PM-01</v>
          </cell>
          <cell r="C252">
            <v>0.6</v>
          </cell>
          <cell r="D252">
            <v>2.1</v>
          </cell>
        </row>
        <row r="253">
          <cell r="B253" t="str">
            <v>I.1.EA-03</v>
          </cell>
          <cell r="C253">
            <v>0.9</v>
          </cell>
          <cell r="D253">
            <v>2.1</v>
          </cell>
        </row>
        <row r="254">
          <cell r="B254" t="str">
            <v>I.1.PM-01</v>
          </cell>
          <cell r="C254">
            <v>0.8</v>
          </cell>
          <cell r="D254">
            <v>2.1</v>
          </cell>
        </row>
        <row r="255">
          <cell r="B255" t="str">
            <v>C.1.PM-01</v>
          </cell>
          <cell r="C255">
            <v>0.8</v>
          </cell>
          <cell r="D255">
            <v>2.1</v>
          </cell>
        </row>
        <row r="256">
          <cell r="B256" t="str">
            <v>C.1.PM-02</v>
          </cell>
          <cell r="C256">
            <v>0.9</v>
          </cell>
          <cell r="D256">
            <v>2.1</v>
          </cell>
        </row>
        <row r="257">
          <cell r="B257" t="str">
            <v>C.1.PM-02V</v>
          </cell>
          <cell r="C257">
            <v>0.9</v>
          </cell>
          <cell r="D257">
            <v>2.1</v>
          </cell>
        </row>
        <row r="258">
          <cell r="B258" t="str">
            <v>C.1.PM-03G</v>
          </cell>
          <cell r="C258">
            <v>0.8</v>
          </cell>
          <cell r="D258">
            <v>2.1</v>
          </cell>
        </row>
        <row r="259">
          <cell r="B259" t="str">
            <v>C.1.PM-03.1G</v>
          </cell>
          <cell r="C259">
            <v>1.6</v>
          </cell>
          <cell r="D259">
            <v>2.1</v>
          </cell>
        </row>
        <row r="260">
          <cell r="B260" t="str">
            <v>C.1.PM-04G</v>
          </cell>
          <cell r="C260">
            <v>0.9</v>
          </cell>
          <cell r="D260">
            <v>2.1</v>
          </cell>
        </row>
        <row r="261">
          <cell r="B261" t="str">
            <v>C.1.PM-05</v>
          </cell>
          <cell r="C261">
            <v>0.9</v>
          </cell>
          <cell r="D261">
            <v>1.8</v>
          </cell>
        </row>
        <row r="262">
          <cell r="B262" t="str">
            <v>C.1.PM-06</v>
          </cell>
          <cell r="C262">
            <v>0.9</v>
          </cell>
          <cell r="D262">
            <v>2.1</v>
          </cell>
        </row>
        <row r="263">
          <cell r="B263" t="str">
            <v>C.1.PM-07</v>
          </cell>
          <cell r="C263">
            <v>0.9</v>
          </cell>
          <cell r="D263">
            <v>2.1</v>
          </cell>
        </row>
        <row r="264">
          <cell r="B264" t="str">
            <v>C.1.PVT-02</v>
          </cell>
          <cell r="C264">
            <v>0.8</v>
          </cell>
          <cell r="D264">
            <v>2.1</v>
          </cell>
        </row>
        <row r="265">
          <cell r="B265" t="str">
            <v>C.1.PVT-03</v>
          </cell>
          <cell r="C265">
            <v>1.2</v>
          </cell>
          <cell r="D265">
            <v>2.1</v>
          </cell>
        </row>
        <row r="266">
          <cell r="B266" t="str">
            <v>C.1.PVT-04</v>
          </cell>
          <cell r="C266">
            <v>1.65</v>
          </cell>
          <cell r="D266">
            <v>2.1</v>
          </cell>
        </row>
        <row r="267">
          <cell r="B267" t="str">
            <v>C.1.PVT-06</v>
          </cell>
          <cell r="C267">
            <v>1.2</v>
          </cell>
          <cell r="D267">
            <v>2.1</v>
          </cell>
        </row>
        <row r="268">
          <cell r="B268" t="str">
            <v>PORTA NAVAL</v>
          </cell>
          <cell r="C268">
            <v>0.8</v>
          </cell>
          <cell r="D268">
            <v>2.1</v>
          </cell>
        </row>
        <row r="269">
          <cell r="B269" t="str">
            <v>B.1.PM-01</v>
          </cell>
          <cell r="C269">
            <v>0.8</v>
          </cell>
          <cell r="D269">
            <v>2.1</v>
          </cell>
        </row>
        <row r="270">
          <cell r="B270" t="str">
            <v>B.1.PM-01V</v>
          </cell>
          <cell r="C270">
            <v>0.8</v>
          </cell>
          <cell r="D270">
            <v>2.1</v>
          </cell>
        </row>
        <row r="271">
          <cell r="B271" t="str">
            <v>B.1.PM-02V</v>
          </cell>
          <cell r="C271">
            <v>1.6</v>
          </cell>
          <cell r="D271">
            <v>2.1</v>
          </cell>
        </row>
        <row r="272">
          <cell r="B272" t="str">
            <v>B.1.PM-03</v>
          </cell>
          <cell r="C272">
            <v>0.6</v>
          </cell>
          <cell r="D272">
            <v>1.8</v>
          </cell>
        </row>
        <row r="273">
          <cell r="B273" t="str">
            <v>B.1.PM-04</v>
          </cell>
          <cell r="C273">
            <v>0.9</v>
          </cell>
          <cell r="D273">
            <v>1.8</v>
          </cell>
        </row>
        <row r="274">
          <cell r="B274" t="str">
            <v>B.2.PM-01V</v>
          </cell>
          <cell r="C274">
            <v>0.8</v>
          </cell>
          <cell r="D274">
            <v>2.1</v>
          </cell>
        </row>
        <row r="275">
          <cell r="B275" t="str">
            <v>B.2.PM-01VG</v>
          </cell>
          <cell r="C275">
            <v>0.8</v>
          </cell>
          <cell r="D275">
            <v>2.1</v>
          </cell>
        </row>
        <row r="276">
          <cell r="B276" t="str">
            <v>B.2.PM-02V</v>
          </cell>
          <cell r="C276">
            <v>0.9</v>
          </cell>
          <cell r="D276">
            <v>2.1</v>
          </cell>
        </row>
        <row r="277">
          <cell r="B277" t="str">
            <v>B.2.PM-02VG</v>
          </cell>
          <cell r="C277">
            <v>0.9</v>
          </cell>
          <cell r="D277">
            <v>2.1</v>
          </cell>
        </row>
        <row r="278">
          <cell r="B278" t="str">
            <v>B.2.PM-03V</v>
          </cell>
          <cell r="C278">
            <v>1.4</v>
          </cell>
          <cell r="D278">
            <v>2.1</v>
          </cell>
        </row>
        <row r="279">
          <cell r="B279" t="str">
            <v>B.2.PM-04G</v>
          </cell>
          <cell r="C279">
            <v>0.8</v>
          </cell>
          <cell r="D279">
            <v>2.1</v>
          </cell>
        </row>
        <row r="280">
          <cell r="B280" t="str">
            <v>B.2.PM-05VG</v>
          </cell>
          <cell r="C280">
            <v>1.2</v>
          </cell>
          <cell r="D280">
            <v>2.1</v>
          </cell>
        </row>
        <row r="281">
          <cell r="B281" t="str">
            <v>B.2.PM-06</v>
          </cell>
          <cell r="C281">
            <v>0.7</v>
          </cell>
          <cell r="D281">
            <v>2.1</v>
          </cell>
        </row>
        <row r="282">
          <cell r="B282" t="str">
            <v>L.1.EF-01</v>
          </cell>
          <cell r="C282">
            <v>2.15</v>
          </cell>
          <cell r="D282">
            <v>2.9</v>
          </cell>
        </row>
        <row r="283">
          <cell r="B283" t="str">
            <v>L.1.EF-02</v>
          </cell>
          <cell r="C283">
            <v>2.0499999999999998</v>
          </cell>
          <cell r="D283">
            <v>2.9</v>
          </cell>
          <cell r="E283">
            <v>0.9</v>
          </cell>
        </row>
        <row r="284">
          <cell r="B284" t="str">
            <v>L.1.EF-03</v>
          </cell>
          <cell r="C284">
            <v>1.6</v>
          </cell>
          <cell r="D284">
            <v>2.9</v>
          </cell>
          <cell r="E284">
            <v>1.1000000000000001</v>
          </cell>
        </row>
        <row r="285">
          <cell r="B285" t="str">
            <v>L.1.EA-06</v>
          </cell>
          <cell r="C285">
            <v>0.8</v>
          </cell>
          <cell r="D285">
            <v>2.1</v>
          </cell>
        </row>
        <row r="286">
          <cell r="B286" t="str">
            <v>L.1.EA-05</v>
          </cell>
          <cell r="C286">
            <v>0.8</v>
          </cell>
          <cell r="D286">
            <v>2.1</v>
          </cell>
        </row>
        <row r="287">
          <cell r="B287" t="str">
            <v>F.1.PM-01</v>
          </cell>
          <cell r="C287">
            <v>0.7</v>
          </cell>
          <cell r="D287">
            <v>2.1</v>
          </cell>
          <cell r="E287">
            <v>0.9</v>
          </cell>
        </row>
        <row r="288">
          <cell r="B288" t="str">
            <v>F.1.PM-02</v>
          </cell>
          <cell r="C288">
            <v>0.8</v>
          </cell>
          <cell r="D288">
            <v>2.1</v>
          </cell>
          <cell r="E288">
            <v>0.9</v>
          </cell>
        </row>
        <row r="289">
          <cell r="B289" t="str">
            <v>M.1.EF-04</v>
          </cell>
          <cell r="C289">
            <v>1.6</v>
          </cell>
          <cell r="D289">
            <v>2.1</v>
          </cell>
        </row>
        <row r="290">
          <cell r="B290" t="str">
            <v>M.1.EF-05</v>
          </cell>
          <cell r="C290">
            <v>0.9</v>
          </cell>
          <cell r="D290">
            <v>2.1</v>
          </cell>
        </row>
        <row r="291">
          <cell r="B291" t="str">
            <v>N.1.EF-03</v>
          </cell>
          <cell r="C291">
            <v>1.6</v>
          </cell>
          <cell r="D291">
            <v>2.1</v>
          </cell>
        </row>
        <row r="292">
          <cell r="B292" t="str">
            <v>O.2.EA-01</v>
          </cell>
          <cell r="C292">
            <v>1.7</v>
          </cell>
          <cell r="D292">
            <v>2.1</v>
          </cell>
        </row>
        <row r="293">
          <cell r="B293" t="str">
            <v>TIPO 1</v>
          </cell>
          <cell r="C293">
            <v>2</v>
          </cell>
          <cell r="D293">
            <v>2.5</v>
          </cell>
        </row>
        <row r="294">
          <cell r="B294" t="str">
            <v>TIPO 2</v>
          </cell>
          <cell r="C294">
            <v>1.6</v>
          </cell>
          <cell r="D294">
            <v>2.5</v>
          </cell>
        </row>
        <row r="295">
          <cell r="B295" t="str">
            <v>TIPO 3</v>
          </cell>
          <cell r="C295">
            <v>2</v>
          </cell>
          <cell r="D295">
            <v>2.5</v>
          </cell>
        </row>
        <row r="296">
          <cell r="B296" t="str">
            <v>TIPO 5</v>
          </cell>
          <cell r="C296">
            <v>0.9</v>
          </cell>
          <cell r="D296">
            <v>2.1</v>
          </cell>
        </row>
        <row r="297">
          <cell r="B297" t="str">
            <v>TIPO 4</v>
          </cell>
          <cell r="C297">
            <v>0.9</v>
          </cell>
          <cell r="D297">
            <v>2.1</v>
          </cell>
        </row>
        <row r="298">
          <cell r="B298" t="str">
            <v>O.1.EA-03</v>
          </cell>
          <cell r="C298">
            <v>0.6</v>
          </cell>
          <cell r="D298">
            <v>1.2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mai03"/>
      <sheetName val="BEC0403"/>
      <sheetName val="Bso0503"/>
      <sheetName val="Ins0503_especif."/>
    </sheetNames>
    <sheetDataSet>
      <sheetData sheetId="0">
        <row r="2">
          <cell r="A2" t="str">
            <v>010000</v>
          </cell>
          <cell r="B2" t="str">
            <v>CANTEIRO DE OBRAS</v>
          </cell>
        </row>
        <row r="4">
          <cell r="A4" t="str">
            <v>020000</v>
          </cell>
          <cell r="B4" t="str">
            <v>SERVICOS TECNICOS</v>
          </cell>
        </row>
        <row r="5">
          <cell r="A5" t="str">
            <v>020101</v>
          </cell>
          <cell r="B5" t="str">
            <v>DETALHAMENTO DE PROJETO</v>
          </cell>
          <cell r="C5" t="str">
            <v>M</v>
          </cell>
          <cell r="D5">
            <v>3.99</v>
          </cell>
        </row>
        <row r="7">
          <cell r="A7" t="str">
            <v>020200</v>
          </cell>
          <cell r="B7" t="str">
            <v>LOCACAO E CADASTRO</v>
          </cell>
        </row>
        <row r="8">
          <cell r="A8" t="str">
            <v>020201</v>
          </cell>
          <cell r="B8" t="str">
            <v>LOCACAO DE REDES DE ESGOTO</v>
          </cell>
          <cell r="C8" t="str">
            <v>M</v>
          </cell>
          <cell r="D8">
            <v>0.25</v>
          </cell>
        </row>
        <row r="9">
          <cell r="A9" t="str">
            <v>020202</v>
          </cell>
          <cell r="B9" t="str">
            <v>LOCACAO DE ADUTORAS, COLETORES  TRONCOS E INTERCEPTORES</v>
          </cell>
          <cell r="C9" t="str">
            <v>M</v>
          </cell>
          <cell r="D9">
            <v>0.43</v>
          </cell>
        </row>
        <row r="10">
          <cell r="A10" t="str">
            <v>020204</v>
          </cell>
          <cell r="B10" t="str">
            <v>LOCACAO E ACOMPANHAMENTO TOPOGRAFICO DE OBRAS ESPECIAIS</v>
          </cell>
          <cell r="C10" t="str">
            <v>DIA</v>
          </cell>
          <cell r="D10">
            <v>275.64</v>
          </cell>
        </row>
        <row r="11">
          <cell r="A11" t="str">
            <v>020205</v>
          </cell>
          <cell r="B11" t="str">
            <v>CADASTRO DE REDES</v>
          </cell>
          <cell r="C11" t="str">
            <v>M</v>
          </cell>
          <cell r="D11">
            <v>0.71</v>
          </cell>
        </row>
        <row r="12">
          <cell r="A12" t="str">
            <v>020206</v>
          </cell>
          <cell r="B12" t="str">
            <v xml:space="preserve">CADASTRO DE ADUTORAS, COLETORES TRONCOS E INTERCEPTORES </v>
          </cell>
          <cell r="C12" t="str">
            <v>M</v>
          </cell>
          <cell r="D12">
            <v>1.62</v>
          </cell>
        </row>
        <row r="13">
          <cell r="A13" t="str">
            <v>020207</v>
          </cell>
          <cell r="B13" t="str">
            <v>CADASTRO DE LIGACOES</v>
          </cell>
          <cell r="C13" t="str">
            <v>UN</v>
          </cell>
          <cell r="D13">
            <v>5.61</v>
          </cell>
        </row>
        <row r="15">
          <cell r="A15" t="str">
            <v>030000</v>
          </cell>
          <cell r="B15" t="str">
            <v>SERVICOS PRELIMINARES</v>
          </cell>
        </row>
        <row r="16">
          <cell r="A16" t="str">
            <v>030100</v>
          </cell>
          <cell r="B16" t="str">
            <v>TRANSITO E SEGURANCA</v>
          </cell>
        </row>
        <row r="17">
          <cell r="A17" t="str">
            <v>030101</v>
          </cell>
          <cell r="B17" t="str">
            <v>SINALIZACAO DE TRANSITO</v>
          </cell>
          <cell r="C17" t="str">
            <v>M</v>
          </cell>
          <cell r="D17">
            <v>1.17</v>
          </cell>
        </row>
        <row r="18">
          <cell r="A18" t="str">
            <v>030102</v>
          </cell>
          <cell r="B18" t="str">
            <v>TAPUME CONTINUO EM CHAPAS DE MADEIRA OU DE ACO -  SEM ILUMINACAO SEGURANCA</v>
          </cell>
          <cell r="C18" t="str">
            <v>M</v>
          </cell>
          <cell r="D18">
            <v>1.8</v>
          </cell>
        </row>
        <row r="19">
          <cell r="A19" t="str">
            <v>030103</v>
          </cell>
          <cell r="B19" t="str">
            <v>TAPUME CONTINUO EM CHAPAS DE MADEIRA OU DE ACO -  COM ILUMINACAO SEGURANCA</v>
          </cell>
          <cell r="C19" t="str">
            <v>M</v>
          </cell>
          <cell r="D19">
            <v>2.99</v>
          </cell>
        </row>
        <row r="20">
          <cell r="A20" t="str">
            <v>030104</v>
          </cell>
          <cell r="B20" t="str">
            <v>TAPUME DE CHAPA DE MADEIRA COMPENSADA</v>
          </cell>
          <cell r="C20" t="str">
            <v>M2</v>
          </cell>
          <cell r="D20">
            <v>22.87</v>
          </cell>
        </row>
        <row r="22">
          <cell r="A22" t="str">
            <v>030200</v>
          </cell>
          <cell r="B22" t="str">
            <v>PASSADICOS E TRAVESSIAS</v>
          </cell>
        </row>
        <row r="23">
          <cell r="A23" t="str">
            <v>030201</v>
          </cell>
          <cell r="B23" t="str">
            <v>PASSADICOS DE MADEIRA PARA PEDESTRES</v>
          </cell>
          <cell r="C23" t="str">
            <v>M2</v>
          </cell>
          <cell r="D23">
            <v>25.05</v>
          </cell>
        </row>
        <row r="24">
          <cell r="A24" t="str">
            <v>030202</v>
          </cell>
          <cell r="B24" t="str">
            <v>TRAVESSIA DE MADEIRA PARA VEICULOS</v>
          </cell>
          <cell r="C24" t="str">
            <v>M2</v>
          </cell>
          <cell r="D24">
            <v>23.4</v>
          </cell>
        </row>
        <row r="25">
          <cell r="A25" t="str">
            <v>030203</v>
          </cell>
          <cell r="B25" t="str">
            <v>TRAVESSIA DE CHAPA METALICA PARA VEICULOS</v>
          </cell>
          <cell r="C25" t="str">
            <v>M2</v>
          </cell>
          <cell r="D25">
            <v>60.35</v>
          </cell>
        </row>
        <row r="27">
          <cell r="A27" t="str">
            <v>030300</v>
          </cell>
          <cell r="B27" t="str">
            <v>SUSTENTACAO DE ESTRUTURAS</v>
          </cell>
        </row>
        <row r="28">
          <cell r="A28" t="str">
            <v>030301</v>
          </cell>
          <cell r="B28" t="str">
            <v>ESCORAMENTO DE POSTES</v>
          </cell>
          <cell r="C28" t="str">
            <v>UN</v>
          </cell>
          <cell r="D28">
            <v>40.08</v>
          </cell>
        </row>
        <row r="29">
          <cell r="A29" t="str">
            <v>030302</v>
          </cell>
          <cell r="B29" t="str">
            <v>SUSTENTACAO DE TUBULACOES EXISTENTES - PRANCHAS DE PEROBA</v>
          </cell>
          <cell r="C29" t="str">
            <v>M3</v>
          </cell>
          <cell r="D29">
            <v>789.06</v>
          </cell>
        </row>
        <row r="30">
          <cell r="A30" t="str">
            <v>030303</v>
          </cell>
          <cell r="B30" t="str">
            <v>SUSTENTACAO DE TUBULACOES EXISTENTES - PERFIS METALICOS</v>
          </cell>
          <cell r="C30" t="str">
            <v>T</v>
          </cell>
          <cell r="D30">
            <v>351.89</v>
          </cell>
        </row>
        <row r="32">
          <cell r="A32" t="str">
            <v>030400</v>
          </cell>
          <cell r="B32" t="str">
            <v>ATERRO DE FOSSA</v>
          </cell>
        </row>
        <row r="33">
          <cell r="A33" t="str">
            <v>030401</v>
          </cell>
          <cell r="B33" t="str">
            <v>ATERRO DE FOSSA</v>
          </cell>
          <cell r="C33" t="str">
            <v>M3</v>
          </cell>
          <cell r="D33">
            <v>7.19</v>
          </cell>
        </row>
        <row r="34">
          <cell r="A34" t="str">
            <v>030402</v>
          </cell>
          <cell r="B34" t="str">
            <v>ATERRO DE FOSSA COM EXECUCAO DE VIGA DE CONCRETO PARA BERCO DA TUBULACAO</v>
          </cell>
          <cell r="C34" t="str">
            <v>M3</v>
          </cell>
          <cell r="D34">
            <v>49.17</v>
          </cell>
        </row>
        <row r="36">
          <cell r="A36" t="str">
            <v>030500</v>
          </cell>
          <cell r="B36" t="str">
            <v>DESMATAMENTO E LIMPEZA</v>
          </cell>
        </row>
        <row r="37">
          <cell r="A37" t="str">
            <v>030501</v>
          </cell>
          <cell r="B37" t="str">
            <v>CORTE DE ARVORE COM DESTOCAMENTO</v>
          </cell>
          <cell r="C37" t="str">
            <v>UN</v>
          </cell>
          <cell r="D37">
            <v>6.68</v>
          </cell>
        </row>
        <row r="38">
          <cell r="A38" t="str">
            <v>030502</v>
          </cell>
          <cell r="B38" t="str">
            <v>ROCADA E CAPINA</v>
          </cell>
          <cell r="C38" t="str">
            <v>M2</v>
          </cell>
          <cell r="D38">
            <v>0.94</v>
          </cell>
        </row>
        <row r="40">
          <cell r="A40" t="str">
            <v>040000</v>
          </cell>
          <cell r="B40" t="str">
            <v>MOVIMENTO DE TERRA</v>
          </cell>
        </row>
        <row r="41">
          <cell r="A41" t="str">
            <v>040100</v>
          </cell>
          <cell r="B41" t="str">
            <v>ESCAVACAO EM GERAL</v>
          </cell>
        </row>
        <row r="42">
          <cell r="A42" t="str">
            <v>040101</v>
          </cell>
          <cell r="B42" t="str">
            <v>REMOCAO DE TERRA VEGETAL</v>
          </cell>
          <cell r="C42" t="str">
            <v>M2</v>
          </cell>
          <cell r="D42">
            <v>0.47</v>
          </cell>
        </row>
        <row r="43">
          <cell r="A43" t="str">
            <v>040102</v>
          </cell>
          <cell r="B43" t="str">
            <v>ESCAVACAO DE AREAS, MECANIZADA, QUALQUER TERRENO, EXCETO ROCHA</v>
          </cell>
          <cell r="C43" t="str">
            <v>M3</v>
          </cell>
          <cell r="D43">
            <v>2.36</v>
          </cell>
        </row>
        <row r="44">
          <cell r="A44" t="str">
            <v>040103</v>
          </cell>
          <cell r="B44" t="str">
            <v>ESCAVACAO SUBMERSA (DRAGAGEM)</v>
          </cell>
          <cell r="C44" t="str">
            <v>M3</v>
          </cell>
          <cell r="D44">
            <v>14.86</v>
          </cell>
        </row>
        <row r="45">
          <cell r="A45" t="str">
            <v>040104</v>
          </cell>
          <cell r="B45" t="str">
            <v>ESCAVACAO DE JAZIDAS DE SOLO</v>
          </cell>
          <cell r="C45" t="str">
            <v>M3</v>
          </cell>
          <cell r="D45">
            <v>3.37</v>
          </cell>
        </row>
        <row r="46">
          <cell r="A46" t="str">
            <v>040105</v>
          </cell>
          <cell r="B46" t="str">
            <v>ESCAVACAO EM ROCHA DURA COM EXPLOSIVO</v>
          </cell>
          <cell r="C46" t="str">
            <v>M3</v>
          </cell>
          <cell r="D46">
            <v>45.04</v>
          </cell>
        </row>
        <row r="47">
          <cell r="A47" t="str">
            <v>040106</v>
          </cell>
          <cell r="B47" t="str">
            <v>ESCAVACAO EM ROCHA BRANDA OU MOLEDO A FRIO</v>
          </cell>
          <cell r="C47" t="str">
            <v>M3</v>
          </cell>
          <cell r="D47">
            <v>77.33</v>
          </cell>
        </row>
        <row r="49">
          <cell r="A49" t="str">
            <v>040200</v>
          </cell>
          <cell r="B49" t="str">
            <v>ESCAVACAO MANUAL, QUALQUER TERRENO EXCETO ROCHA, DE AREAS, VALAS, POCOS E CAVAS</v>
          </cell>
        </row>
        <row r="50">
          <cell r="A50" t="str">
            <v>040201</v>
          </cell>
          <cell r="B50" t="str">
            <v>ATE 2,00 M DE PROFUNDIDADE</v>
          </cell>
          <cell r="C50" t="str">
            <v>M3</v>
          </cell>
          <cell r="D50">
            <v>20</v>
          </cell>
        </row>
        <row r="51">
          <cell r="A51" t="str">
            <v>040202</v>
          </cell>
          <cell r="B51" t="str">
            <v>ALEM DE 2,00 M ATE 4,00 M DE PROFUNDIDADE</v>
          </cell>
          <cell r="C51" t="str">
            <v>M3</v>
          </cell>
          <cell r="D51">
            <v>23.27</v>
          </cell>
        </row>
        <row r="52">
          <cell r="A52" t="str">
            <v>040203</v>
          </cell>
          <cell r="B52" t="str">
            <v>ALEM DE 4,00 M ATE 6,00 M DE PROFUNDIDADE</v>
          </cell>
          <cell r="C52" t="str">
            <v>M3</v>
          </cell>
          <cell r="D52">
            <v>26.56</v>
          </cell>
        </row>
        <row r="54">
          <cell r="A54" t="str">
            <v>040300</v>
          </cell>
          <cell r="B54" t="str">
            <v>ESCAVACAO MANUAL, QQ TERRENO EXCETO ROCHA PARA EXECUCAO DE ESTACAO ELEVATORIA EM ADUELAS SUCESSIVAS</v>
          </cell>
        </row>
        <row r="55">
          <cell r="A55" t="str">
            <v>040301</v>
          </cell>
          <cell r="B55" t="str">
            <v>ATE 2,00 M DE PROFUNDIDADE</v>
          </cell>
          <cell r="C55" t="str">
            <v>M3</v>
          </cell>
          <cell r="D55">
            <v>34.28</v>
          </cell>
        </row>
        <row r="56">
          <cell r="A56" t="str">
            <v>040302</v>
          </cell>
          <cell r="B56" t="str">
            <v>ALEM DE 2,00 M ATE 4,00 M DE PROFUNDIDADE</v>
          </cell>
          <cell r="C56" t="str">
            <v>M3</v>
          </cell>
          <cell r="D56">
            <v>40.840000000000003</v>
          </cell>
        </row>
        <row r="57">
          <cell r="A57" t="str">
            <v>040303</v>
          </cell>
          <cell r="B57" t="str">
            <v>ALEM DE 4,00 M ATE 6,00 M DE PROFUNDIDADE</v>
          </cell>
          <cell r="C57" t="str">
            <v>M3</v>
          </cell>
          <cell r="D57">
            <v>50.67</v>
          </cell>
        </row>
        <row r="58">
          <cell r="A58" t="str">
            <v>040304</v>
          </cell>
          <cell r="B58" t="str">
            <v>ALEM DE 6,00 M ATE 8,00 M DE PROFUNDIDADE</v>
          </cell>
          <cell r="C58" t="str">
            <v>M3</v>
          </cell>
          <cell r="D58">
            <v>67.05</v>
          </cell>
        </row>
        <row r="60">
          <cell r="A60" t="str">
            <v>040400</v>
          </cell>
          <cell r="B60" t="str">
            <v>ESCAVACAO DE VALAS - REDES DE DISTRIBUICAO</v>
          </cell>
        </row>
        <row r="61">
          <cell r="A61" t="str">
            <v>040401</v>
          </cell>
          <cell r="B61" t="str">
            <v>ADICIONAL DE PRECO PARA ESCAVACAO EM ROCHA, PROFUNDIDADE ATE  1,50 M</v>
          </cell>
          <cell r="C61" t="str">
            <v>M3</v>
          </cell>
          <cell r="D61">
            <v>42.86</v>
          </cell>
        </row>
        <row r="62">
          <cell r="A62" t="str">
            <v>040402</v>
          </cell>
          <cell r="B62" t="str">
            <v>ADICIONAL DE PRECO PARA ESCAVACAO MANUAL, PROFUNDIDADE ATE 1,50 M</v>
          </cell>
          <cell r="C62" t="str">
            <v>M3</v>
          </cell>
          <cell r="D62">
            <v>12.56</v>
          </cell>
        </row>
        <row r="63">
          <cell r="A63" t="str">
            <v>040403</v>
          </cell>
          <cell r="B63" t="str">
            <v>ESCAVACAO QUALQUER TERRENO EXCETO ROCHA,  PROFUNDIDADE DE 1,50 M ATE 3,00 M</v>
          </cell>
          <cell r="C63" t="str">
            <v>M3</v>
          </cell>
          <cell r="D63">
            <v>3.37</v>
          </cell>
        </row>
        <row r="65">
          <cell r="A65" t="str">
            <v>040500</v>
          </cell>
          <cell r="B65" t="str">
            <v>ESCAVACAO DE VALAS - QUALQUER TERRENO EXCETO ROCHA- REDES COLETORAS</v>
          </cell>
        </row>
        <row r="66">
          <cell r="A66" t="str">
            <v>040501</v>
          </cell>
          <cell r="B66" t="str">
            <v>ATE 2,00 M DE PROFUNDIDADE (A)</v>
          </cell>
          <cell r="C66" t="str">
            <v>M3</v>
          </cell>
          <cell r="D66">
            <v>2.64</v>
          </cell>
        </row>
        <row r="67">
          <cell r="A67" t="str">
            <v>040502</v>
          </cell>
          <cell r="B67" t="str">
            <v>ATE 3,00 M DE PROFUNDIDADE (A)</v>
          </cell>
          <cell r="C67" t="str">
            <v>M3</v>
          </cell>
          <cell r="D67">
            <v>2.93</v>
          </cell>
        </row>
        <row r="68">
          <cell r="A68" t="str">
            <v>040503</v>
          </cell>
          <cell r="B68" t="str">
            <v>ATE 4,00 M DE PROFUNDIDADE (A)</v>
          </cell>
          <cell r="C68" t="str">
            <v>M3</v>
          </cell>
          <cell r="D68">
            <v>3.35</v>
          </cell>
        </row>
        <row r="69">
          <cell r="A69" t="str">
            <v>040504</v>
          </cell>
          <cell r="B69" t="str">
            <v>ATE 6,00 M DE PROFUNDIDADE (A)</v>
          </cell>
          <cell r="C69" t="str">
            <v>M3</v>
          </cell>
          <cell r="D69">
            <v>4.9400000000000004</v>
          </cell>
        </row>
        <row r="70">
          <cell r="A70" t="str">
            <v>040505</v>
          </cell>
          <cell r="B70" t="str">
            <v>ATE 8,00 M DE PROFUNDIDADE (A)</v>
          </cell>
          <cell r="C70" t="str">
            <v>M3</v>
          </cell>
          <cell r="D70">
            <v>7.64</v>
          </cell>
        </row>
        <row r="71">
          <cell r="A71" t="str">
            <v>040531</v>
          </cell>
          <cell r="B71" t="str">
            <v>ATE 2,00 M DE PROFUNDIDADE (B)</v>
          </cell>
          <cell r="C71" t="str">
            <v>M3</v>
          </cell>
          <cell r="D71">
            <v>2.11</v>
          </cell>
        </row>
        <row r="72">
          <cell r="A72" t="str">
            <v>040532</v>
          </cell>
          <cell r="B72" t="str">
            <v>ATE 3,00 M DE PROFUNDIDADE (B)</v>
          </cell>
          <cell r="C72" t="str">
            <v>M3</v>
          </cell>
          <cell r="D72">
            <v>2.3199999999999998</v>
          </cell>
        </row>
        <row r="73">
          <cell r="A73" t="str">
            <v>040533</v>
          </cell>
          <cell r="B73" t="str">
            <v>ATE 4,00 M DE PROFUNDIDADE (B)</v>
          </cell>
          <cell r="C73" t="str">
            <v>M3</v>
          </cell>
          <cell r="D73">
            <v>2.67</v>
          </cell>
        </row>
        <row r="74">
          <cell r="A74" t="str">
            <v>040534</v>
          </cell>
          <cell r="B74" t="str">
            <v>ATE 6,00 M DE PROFUNDIDADE (B)</v>
          </cell>
          <cell r="C74" t="str">
            <v>M3</v>
          </cell>
          <cell r="D74">
            <v>3.93</v>
          </cell>
        </row>
        <row r="75">
          <cell r="A75" t="str">
            <v>040535</v>
          </cell>
          <cell r="B75" t="str">
            <v>ATE 8,00 M DE PROFUNDIDADE (B)</v>
          </cell>
          <cell r="C75" t="str">
            <v>M3</v>
          </cell>
          <cell r="D75">
            <v>6.14</v>
          </cell>
        </row>
        <row r="76">
          <cell r="A76" t="str">
            <v>040551</v>
          </cell>
          <cell r="B76" t="str">
            <v>ATE 2,00 M DE PROFUNDIDADE (C)</v>
          </cell>
          <cell r="C76" t="str">
            <v>M3</v>
          </cell>
          <cell r="D76">
            <v>1.3</v>
          </cell>
        </row>
        <row r="77">
          <cell r="A77" t="str">
            <v>040552</v>
          </cell>
          <cell r="B77" t="str">
            <v>ATE 3,00 M DE PROFUNDIDADE (C)</v>
          </cell>
          <cell r="C77" t="str">
            <v>M3</v>
          </cell>
          <cell r="D77">
            <v>1.44</v>
          </cell>
        </row>
        <row r="78">
          <cell r="A78" t="str">
            <v>040553</v>
          </cell>
          <cell r="B78" t="str">
            <v>ATE 4,00 M DE PROFUNDIDADE (C)</v>
          </cell>
          <cell r="C78" t="str">
            <v>M3</v>
          </cell>
          <cell r="D78">
            <v>1.64</v>
          </cell>
        </row>
        <row r="79">
          <cell r="A79" t="str">
            <v>040554</v>
          </cell>
          <cell r="B79" t="str">
            <v>ATE 6,00 M DE PROFUNDIDADE (C)</v>
          </cell>
          <cell r="C79" t="str">
            <v>M3</v>
          </cell>
          <cell r="D79">
            <v>2.46</v>
          </cell>
        </row>
        <row r="80">
          <cell r="A80" t="str">
            <v>040555</v>
          </cell>
          <cell r="B80" t="str">
            <v>ATE 8,00 M DE PROFUNDIDADE (C)</v>
          </cell>
          <cell r="C80" t="str">
            <v>M3</v>
          </cell>
          <cell r="D80">
            <v>3.8</v>
          </cell>
        </row>
        <row r="82">
          <cell r="A82" t="str">
            <v>040600</v>
          </cell>
          <cell r="B82" t="str">
            <v>ESCAV.DE VALAS,QQ TERRENO EXCETO ROCHA-ADUTORAS,COLETORES TRONCO,INTERCEPTORES,EMISSARIOS E GALERIAS</v>
          </cell>
        </row>
        <row r="83">
          <cell r="A83" t="str">
            <v>040601</v>
          </cell>
          <cell r="B83" t="str">
            <v>ATE 2,00M DE PROFUNDIDADE (A)</v>
          </cell>
          <cell r="C83" t="str">
            <v>M3</v>
          </cell>
          <cell r="D83">
            <v>2.04</v>
          </cell>
        </row>
        <row r="84">
          <cell r="A84" t="str">
            <v>040602</v>
          </cell>
          <cell r="B84" t="str">
            <v>ALEM DE 2,00 M ATE 4,00 M DE PROFUNDIDADE (A)</v>
          </cell>
          <cell r="C84" t="str">
            <v>M3</v>
          </cell>
          <cell r="D84">
            <v>2.97</v>
          </cell>
        </row>
        <row r="85">
          <cell r="A85" t="str">
            <v>040603</v>
          </cell>
          <cell r="B85" t="str">
            <v>ALEM DE 4,00 M ATE 6,00 M DE PROFUNDIDADE (A)</v>
          </cell>
          <cell r="C85" t="str">
            <v>M3</v>
          </cell>
          <cell r="D85">
            <v>6.65</v>
          </cell>
        </row>
        <row r="86">
          <cell r="A86" t="str">
            <v>040604</v>
          </cell>
          <cell r="B86" t="str">
            <v>ALEM DE 6,00 M ATE 8,00 M DE PROFUNDIDADE (A)</v>
          </cell>
          <cell r="C86" t="str">
            <v>M3</v>
          </cell>
          <cell r="D86">
            <v>11.07</v>
          </cell>
        </row>
        <row r="87">
          <cell r="A87" t="str">
            <v>040631</v>
          </cell>
          <cell r="B87" t="str">
            <v>ATE 2,00 M DE PROFUNDIDADE (B)</v>
          </cell>
          <cell r="C87" t="str">
            <v>M3</v>
          </cell>
          <cell r="D87">
            <v>1.63</v>
          </cell>
        </row>
        <row r="88">
          <cell r="A88" t="str">
            <v>040632</v>
          </cell>
          <cell r="B88" t="str">
            <v>ALEM DE 2,00 M ATE 4,00 M DE PROFUNDIDADE (B)</v>
          </cell>
          <cell r="C88" t="str">
            <v>M3</v>
          </cell>
          <cell r="D88">
            <v>2.38</v>
          </cell>
        </row>
        <row r="89">
          <cell r="A89" t="str">
            <v>040633</v>
          </cell>
          <cell r="B89" t="str">
            <v>ALEM 4,00 M ATE 6,00 M DE PROFUNDIDADE (B)</v>
          </cell>
          <cell r="C89" t="str">
            <v>M3</v>
          </cell>
          <cell r="D89">
            <v>5.34</v>
          </cell>
        </row>
        <row r="90">
          <cell r="A90" t="str">
            <v>040634</v>
          </cell>
          <cell r="B90" t="str">
            <v>ALEM DE 6,00 M ATE 8,00 M DE PROFUNDIDADE (B)</v>
          </cell>
          <cell r="C90" t="str">
            <v>M3</v>
          </cell>
          <cell r="D90">
            <v>8.8800000000000008</v>
          </cell>
        </row>
        <row r="91">
          <cell r="A91" t="str">
            <v>040651</v>
          </cell>
          <cell r="B91" t="str">
            <v>ATE 2,00 M DE PROFUNDIDADE (C)</v>
          </cell>
          <cell r="C91" t="str">
            <v>M3</v>
          </cell>
          <cell r="D91">
            <v>1.01</v>
          </cell>
        </row>
        <row r="92">
          <cell r="A92" t="str">
            <v>040652</v>
          </cell>
          <cell r="B92" t="str">
            <v>ALEM DE 2,00 M ATE 4,00 M DE PROFUNDIDADE (C)</v>
          </cell>
          <cell r="C92" t="str">
            <v>M3</v>
          </cell>
          <cell r="D92">
            <v>1.48</v>
          </cell>
        </row>
        <row r="93">
          <cell r="A93" t="str">
            <v>040653</v>
          </cell>
          <cell r="B93" t="str">
            <v>ALEM DE 4,00 M ATE 6,00 M DE PROFUNDIDADE (C)</v>
          </cell>
          <cell r="C93" t="str">
            <v>M3</v>
          </cell>
          <cell r="D93">
            <v>3.32</v>
          </cell>
        </row>
        <row r="94">
          <cell r="A94" t="str">
            <v>040654</v>
          </cell>
          <cell r="B94" t="str">
            <v>ALEM DE 6,00 M ATE 8,00 M DE PROFUNDIDADE (C)</v>
          </cell>
          <cell r="C94" t="str">
            <v>M3</v>
          </cell>
          <cell r="D94">
            <v>5.51</v>
          </cell>
        </row>
        <row r="96">
          <cell r="A96" t="str">
            <v>040700</v>
          </cell>
          <cell r="B96" t="str">
            <v>ESCAVACAO MECANICA,QUALQUER TERRENO EXCETO ROCHA  DE POCOS E CAVAS</v>
          </cell>
        </row>
        <row r="97">
          <cell r="A97" t="str">
            <v>040701</v>
          </cell>
          <cell r="B97" t="str">
            <v>ATE 2,00M DE PROFUNDIDADE</v>
          </cell>
          <cell r="C97" t="str">
            <v>M3</v>
          </cell>
          <cell r="D97">
            <v>2.42</v>
          </cell>
        </row>
        <row r="98">
          <cell r="A98" t="str">
            <v>040702</v>
          </cell>
          <cell r="B98" t="str">
            <v>ALEM DE 2,00 M ATE 4,00 M DE PROFUNDIDADE</v>
          </cell>
          <cell r="C98" t="str">
            <v>M3</v>
          </cell>
          <cell r="D98">
            <v>3.51</v>
          </cell>
        </row>
        <row r="99">
          <cell r="A99" t="str">
            <v>040703</v>
          </cell>
          <cell r="B99" t="str">
            <v>ALEM DE 4,00 M ATE 6,00 M DE PROFUNDIDADE</v>
          </cell>
          <cell r="C99" t="str">
            <v>M3</v>
          </cell>
          <cell r="D99">
            <v>7.95</v>
          </cell>
        </row>
        <row r="100">
          <cell r="A100" t="str">
            <v>040704</v>
          </cell>
          <cell r="B100" t="str">
            <v>ALEM DE 6,00 M ATE 8,00 M DE PROFUNDIDADE</v>
          </cell>
          <cell r="C100" t="str">
            <v>M3</v>
          </cell>
          <cell r="D100">
            <v>13.28</v>
          </cell>
        </row>
        <row r="102">
          <cell r="A102" t="str">
            <v>040800</v>
          </cell>
          <cell r="B102" t="str">
            <v>ATERROS E RECOBRIMENTOS ESPECIAIS DE VALAS,CAVAS E POCOS</v>
          </cell>
        </row>
        <row r="103">
          <cell r="A103" t="str">
            <v>040801</v>
          </cell>
          <cell r="B103" t="str">
            <v>ADICIONAL DE PRECO PARA COMPACTACAO COM GC MAIOR OU IGUAL 95% PN, PROFUNDIDADE DA VALA ATE 1,50M (A)</v>
          </cell>
          <cell r="C103" t="str">
            <v>M3</v>
          </cell>
          <cell r="D103">
            <v>2.2000000000000002</v>
          </cell>
        </row>
        <row r="104">
          <cell r="A104" t="str">
            <v>040802</v>
          </cell>
          <cell r="B104" t="str">
            <v>ATERRO COMPACTADO SEM CONTROLE DE GC (A)</v>
          </cell>
          <cell r="C104" t="str">
            <v>M3</v>
          </cell>
          <cell r="D104">
            <v>5.51</v>
          </cell>
        </row>
        <row r="105">
          <cell r="A105" t="str">
            <v>040803</v>
          </cell>
          <cell r="B105" t="str">
            <v>ATERRO COMPACTADO COM GC MAIOR OU IGUAL 95 % PN (A)</v>
          </cell>
          <cell r="C105" t="str">
            <v>M3</v>
          </cell>
          <cell r="D105">
            <v>7.72</v>
          </cell>
        </row>
        <row r="106">
          <cell r="A106" t="str">
            <v>040804</v>
          </cell>
          <cell r="B106" t="str">
            <v>ATERRO COM AREIA (A)</v>
          </cell>
          <cell r="C106" t="str">
            <v>M3</v>
          </cell>
          <cell r="D106">
            <v>56.55</v>
          </cell>
        </row>
        <row r="107">
          <cell r="A107" t="str">
            <v>040805</v>
          </cell>
          <cell r="B107" t="str">
            <v>ENVOLTORIA COM AREIA (A)</v>
          </cell>
          <cell r="C107" t="str">
            <v>M3</v>
          </cell>
          <cell r="D107">
            <v>59.98</v>
          </cell>
        </row>
        <row r="108">
          <cell r="A108" t="str">
            <v>040806</v>
          </cell>
          <cell r="B108" t="str">
            <v>ENVOLTORIA DE CIMENTO E AREIA (A)</v>
          </cell>
          <cell r="C108" t="str">
            <v>M3</v>
          </cell>
          <cell r="D108">
            <v>151.93</v>
          </cell>
        </row>
        <row r="109">
          <cell r="A109" t="str">
            <v>040831</v>
          </cell>
          <cell r="B109" t="str">
            <v>ADICIONAL DE PRECO PARA COMPACTACAO COM GC MAIOR OU IGUAL 95% PN, PROFUNDIDADE DA VALA ATE 1,50M (B)</v>
          </cell>
          <cell r="C109" t="str">
            <v>M3</v>
          </cell>
          <cell r="D109">
            <v>1.78</v>
          </cell>
        </row>
        <row r="110">
          <cell r="A110" t="str">
            <v>040832</v>
          </cell>
          <cell r="B110" t="str">
            <v>ATERRO COMPACTADO SEM CONTROLE DE GC (B)</v>
          </cell>
          <cell r="C110" t="str">
            <v>M3</v>
          </cell>
          <cell r="D110">
            <v>4.4000000000000004</v>
          </cell>
        </row>
        <row r="111">
          <cell r="A111" t="str">
            <v>040833</v>
          </cell>
          <cell r="B111" t="str">
            <v>ATERRO COMPACTADO COM GC MAIOR OU IGUAL 95% PN (B)</v>
          </cell>
          <cell r="C111" t="str">
            <v>M3</v>
          </cell>
          <cell r="D111">
            <v>6.18</v>
          </cell>
        </row>
        <row r="112">
          <cell r="A112" t="str">
            <v>040834</v>
          </cell>
          <cell r="B112" t="str">
            <v>ATERRO COM AREIA (B)</v>
          </cell>
          <cell r="C112" t="str">
            <v>M3</v>
          </cell>
          <cell r="D112">
            <v>57.34</v>
          </cell>
        </row>
        <row r="113">
          <cell r="A113" t="str">
            <v>040835</v>
          </cell>
          <cell r="B113" t="str">
            <v>ENVOLTORIA COM AREIA (B)</v>
          </cell>
          <cell r="C113" t="str">
            <v>M3</v>
          </cell>
          <cell r="D113">
            <v>58</v>
          </cell>
        </row>
        <row r="114">
          <cell r="A114" t="str">
            <v>040836</v>
          </cell>
          <cell r="B114" t="str">
            <v>ENVOLTORIA DE CIMENTO COM AREIA (B)</v>
          </cell>
          <cell r="C114" t="str">
            <v>M3</v>
          </cell>
          <cell r="D114">
            <v>140.99</v>
          </cell>
        </row>
        <row r="115">
          <cell r="A115" t="str">
            <v>040851</v>
          </cell>
          <cell r="B115" t="str">
            <v>ADICIONAL DE PRECO PARA COMPACTACAO COM GC MAIOR OU IGUAL 95% PN, PROFUNDIDADE DA VALA ATE 1,50M (C)</v>
          </cell>
          <cell r="C115" t="str">
            <v>M3</v>
          </cell>
          <cell r="D115">
            <v>1.0900000000000001</v>
          </cell>
        </row>
        <row r="116">
          <cell r="A116" t="str">
            <v>040852</v>
          </cell>
          <cell r="B116" t="str">
            <v>ATERRO COMPACTADO SEM CONTROLE DE GC (C)</v>
          </cell>
          <cell r="C116" t="str">
            <v>M3</v>
          </cell>
          <cell r="D116">
            <v>2.75</v>
          </cell>
        </row>
        <row r="117">
          <cell r="A117" t="str">
            <v>040853</v>
          </cell>
          <cell r="B117" t="str">
            <v>ATERRO COMPACTADO COM GC MAIOR OU IGUAL A 95% PN (C)</v>
          </cell>
          <cell r="C117" t="str">
            <v>M3</v>
          </cell>
          <cell r="D117">
            <v>3.83</v>
          </cell>
        </row>
        <row r="118">
          <cell r="A118" t="str">
            <v>040854</v>
          </cell>
          <cell r="B118" t="str">
            <v>ATERRO COM AREIA (C)</v>
          </cell>
          <cell r="C118" t="str">
            <v>M3</v>
          </cell>
          <cell r="D118">
            <v>53.25</v>
          </cell>
        </row>
        <row r="119">
          <cell r="A119" t="str">
            <v>040855</v>
          </cell>
          <cell r="B119" t="str">
            <v>ENVOLTORIA COM AREIA (C)</v>
          </cell>
          <cell r="C119" t="str">
            <v>M3</v>
          </cell>
          <cell r="D119">
            <v>54.96</v>
          </cell>
        </row>
        <row r="120">
          <cell r="A120" t="str">
            <v>040856</v>
          </cell>
          <cell r="B120" t="str">
            <v>ENVOLTORIA DE CIMENTO E AREIA (C)</v>
          </cell>
          <cell r="C120" t="str">
            <v>M3</v>
          </cell>
          <cell r="D120">
            <v>124.55</v>
          </cell>
        </row>
        <row r="122">
          <cell r="A122" t="str">
            <v>040900</v>
          </cell>
          <cell r="B122" t="str">
            <v>MACICOS COMPACTADOS E COMPACTACAO DE AREAS</v>
          </cell>
        </row>
        <row r="123">
          <cell r="A123" t="str">
            <v>040901</v>
          </cell>
          <cell r="B123" t="str">
            <v>COMPACTACAO MECANIZADA DE AREAS COM GC MAIOR OU IGUAL 95 % PN</v>
          </cell>
          <cell r="C123" t="str">
            <v>M3</v>
          </cell>
          <cell r="D123">
            <v>2.48</v>
          </cell>
        </row>
        <row r="124">
          <cell r="A124" t="str">
            <v>040902</v>
          </cell>
          <cell r="B124" t="str">
            <v>COMPACTACAO MECANIZADA DE AREAS SEM CONTROLE DE GC</v>
          </cell>
          <cell r="C124" t="str">
            <v>M3</v>
          </cell>
          <cell r="D124">
            <v>1.18</v>
          </cell>
        </row>
        <row r="125">
          <cell r="A125" t="str">
            <v>040903</v>
          </cell>
          <cell r="B125" t="str">
            <v>MACICO DE TERRA (BARRAGENS)</v>
          </cell>
          <cell r="C125" t="str">
            <v>M3</v>
          </cell>
          <cell r="D125">
            <v>3.12</v>
          </cell>
        </row>
        <row r="126">
          <cell r="A126" t="str">
            <v>040904</v>
          </cell>
          <cell r="B126" t="str">
            <v>FILTRO DE AREIA</v>
          </cell>
          <cell r="C126" t="str">
            <v>M3</v>
          </cell>
          <cell r="D126">
            <v>77.59</v>
          </cell>
        </row>
        <row r="127">
          <cell r="A127" t="str">
            <v>040905</v>
          </cell>
          <cell r="B127" t="str">
            <v>FILTRO DE TRANSICAO</v>
          </cell>
          <cell r="C127" t="str">
            <v>M3</v>
          </cell>
          <cell r="D127">
            <v>70.37</v>
          </cell>
        </row>
        <row r="128">
          <cell r="A128" t="str">
            <v>040906</v>
          </cell>
          <cell r="B128" t="str">
            <v>MACICO DE ENROCAMENTO</v>
          </cell>
          <cell r="C128" t="str">
            <v>M3</v>
          </cell>
          <cell r="D128">
            <v>76.03</v>
          </cell>
        </row>
        <row r="129">
          <cell r="A129" t="str">
            <v>040907</v>
          </cell>
          <cell r="B129" t="str">
            <v>ENSECADEIRA COM SACOS DE AREIA (COM FORNECIMENTO DE AREIA)</v>
          </cell>
          <cell r="C129" t="str">
            <v>M3</v>
          </cell>
          <cell r="D129">
            <v>249.98</v>
          </cell>
        </row>
        <row r="130">
          <cell r="A130" t="str">
            <v>040908</v>
          </cell>
          <cell r="B130" t="str">
            <v>ENSECADEIRA COM SACOS (SEM FORNECIMENTO DE AREIA)</v>
          </cell>
          <cell r="C130" t="str">
            <v>M3</v>
          </cell>
          <cell r="D130">
            <v>204.02</v>
          </cell>
        </row>
        <row r="132">
          <cell r="A132" t="str">
            <v>041000</v>
          </cell>
          <cell r="B132" t="str">
            <v>CARGA, TRANSPORTE E DESCARGA</v>
          </cell>
        </row>
        <row r="133">
          <cell r="A133" t="str">
            <v>041001</v>
          </cell>
          <cell r="B133" t="str">
            <v>CARGA E DESCARGA DE SOLO (A)</v>
          </cell>
          <cell r="C133" t="str">
            <v>M3</v>
          </cell>
          <cell r="D133">
            <v>1.52</v>
          </cell>
        </row>
        <row r="134">
          <cell r="A134" t="str">
            <v>041002</v>
          </cell>
          <cell r="B134" t="str">
            <v>TRANSPORTE DE MATERIAL ESCAVADO - SOLO (A)</v>
          </cell>
          <cell r="C134" t="str">
            <v>M3XKM</v>
          </cell>
          <cell r="D134">
            <v>0.7</v>
          </cell>
        </row>
        <row r="135">
          <cell r="A135" t="str">
            <v>041003</v>
          </cell>
          <cell r="B135" t="str">
            <v>CARGA E DESCARGA DE ROCHA (A)</v>
          </cell>
          <cell r="C135" t="str">
            <v>M3</v>
          </cell>
          <cell r="D135">
            <v>1.82</v>
          </cell>
        </row>
        <row r="136">
          <cell r="A136" t="str">
            <v>041004</v>
          </cell>
          <cell r="B136" t="str">
            <v>TRANSPORTE DE MATERIAL ESCAVADO - ROCHA (A)</v>
          </cell>
          <cell r="C136" t="str">
            <v>M3XKM</v>
          </cell>
          <cell r="D136">
            <v>1.06</v>
          </cell>
        </row>
        <row r="137">
          <cell r="A137" t="str">
            <v>041031</v>
          </cell>
          <cell r="B137" t="str">
            <v>CARGA E DESCARGA DE SOLO (B)</v>
          </cell>
          <cell r="C137" t="str">
            <v>M3</v>
          </cell>
          <cell r="D137">
            <v>1.19</v>
          </cell>
        </row>
        <row r="138">
          <cell r="A138" t="str">
            <v>041032</v>
          </cell>
          <cell r="B138" t="str">
            <v>TRANSPORTE DE MATERIAL ESCAVADO - SOLO (B)</v>
          </cell>
          <cell r="C138" t="str">
            <v>M3XKM</v>
          </cell>
          <cell r="D138">
            <v>0.56999999999999995</v>
          </cell>
        </row>
        <row r="139">
          <cell r="A139" t="str">
            <v>041033</v>
          </cell>
          <cell r="B139" t="str">
            <v>CARGA E DESCARGA DE ROCHA (B)</v>
          </cell>
          <cell r="C139" t="str">
            <v>M3</v>
          </cell>
          <cell r="D139">
            <v>1.47</v>
          </cell>
        </row>
        <row r="140">
          <cell r="A140" t="str">
            <v>041034</v>
          </cell>
          <cell r="B140" t="str">
            <v>TRANSPORTE DE MATERIAL ESCAVADO - ROCHA (B)</v>
          </cell>
          <cell r="C140" t="str">
            <v>M3XKM</v>
          </cell>
          <cell r="D140">
            <v>0.85</v>
          </cell>
        </row>
        <row r="141">
          <cell r="A141" t="str">
            <v>041051</v>
          </cell>
          <cell r="B141" t="str">
            <v>CARGA E DESCARGA DE SOLO (C)</v>
          </cell>
          <cell r="C141" t="str">
            <v>M3</v>
          </cell>
          <cell r="D141">
            <v>0.73</v>
          </cell>
        </row>
        <row r="142">
          <cell r="A142" t="str">
            <v>041052</v>
          </cell>
          <cell r="B142" t="str">
            <v>TRANSPORTE DE MATERIAL ESCAVADO - SOLO (C)</v>
          </cell>
          <cell r="C142" t="str">
            <v>M3XKM</v>
          </cell>
          <cell r="D142">
            <v>0.34</v>
          </cell>
        </row>
        <row r="143">
          <cell r="A143" t="str">
            <v>041053</v>
          </cell>
          <cell r="B143" t="str">
            <v>CARGA E DESCARGA DE ROCHA (C)</v>
          </cell>
          <cell r="C143" t="str">
            <v>M3</v>
          </cell>
          <cell r="D143">
            <v>0.9</v>
          </cell>
        </row>
        <row r="144">
          <cell r="A144" t="str">
            <v>041054</v>
          </cell>
          <cell r="B144" t="str">
            <v>TRANSPORTE DE MATERIAL ESCAVADO - ROCHA (C)</v>
          </cell>
          <cell r="C144" t="str">
            <v>M3XKM</v>
          </cell>
          <cell r="D144">
            <v>0.53</v>
          </cell>
        </row>
        <row r="146">
          <cell r="A146" t="str">
            <v>050000</v>
          </cell>
          <cell r="B146" t="str">
            <v>ESCORAMENTOS</v>
          </cell>
        </row>
        <row r="147">
          <cell r="A147" t="str">
            <v>050100</v>
          </cell>
          <cell r="B147" t="str">
            <v>ESTRUTURAS DE ESCORAMENTO - MADEIRA</v>
          </cell>
        </row>
        <row r="148">
          <cell r="A148" t="str">
            <v>050101</v>
          </cell>
          <cell r="B148" t="str">
            <v>PONTALETEAMENTO (A)</v>
          </cell>
          <cell r="C148" t="str">
            <v>M2</v>
          </cell>
          <cell r="D148">
            <v>3.47</v>
          </cell>
        </row>
        <row r="149">
          <cell r="A149" t="str">
            <v>050102</v>
          </cell>
          <cell r="B149" t="str">
            <v>ESCORAMENTO DESCONTINUO (A)</v>
          </cell>
          <cell r="C149" t="str">
            <v>M2</v>
          </cell>
          <cell r="D149">
            <v>8.77</v>
          </cell>
        </row>
        <row r="150">
          <cell r="A150" t="str">
            <v>050103</v>
          </cell>
          <cell r="B150" t="str">
            <v>ESCORAMENTO CONTINUO (A)</v>
          </cell>
          <cell r="C150" t="str">
            <v>M2</v>
          </cell>
          <cell r="D150">
            <v>13.81</v>
          </cell>
        </row>
        <row r="151">
          <cell r="A151" t="str">
            <v>050104</v>
          </cell>
          <cell r="B151" t="str">
            <v>ESCORAMENTO ESPECIAL (A)</v>
          </cell>
          <cell r="C151" t="str">
            <v>M2</v>
          </cell>
          <cell r="D151">
            <v>23.58</v>
          </cell>
        </row>
        <row r="152">
          <cell r="A152" t="str">
            <v>050131</v>
          </cell>
          <cell r="B152" t="str">
            <v>PONTALETEAMENTO (B)</v>
          </cell>
          <cell r="C152" t="str">
            <v>M2</v>
          </cell>
          <cell r="D152">
            <v>3.08</v>
          </cell>
        </row>
        <row r="153">
          <cell r="A153" t="str">
            <v>050132</v>
          </cell>
          <cell r="B153" t="str">
            <v>ESCORAMENTO DESCONTINUO (B)</v>
          </cell>
          <cell r="C153" t="str">
            <v>M2</v>
          </cell>
          <cell r="D153">
            <v>7.83</v>
          </cell>
        </row>
        <row r="154">
          <cell r="A154" t="str">
            <v>050133</v>
          </cell>
          <cell r="B154" t="str">
            <v>ESCORAMENTO CONTINUO (B)</v>
          </cell>
          <cell r="C154" t="str">
            <v>M2</v>
          </cell>
          <cell r="D154">
            <v>12.36</v>
          </cell>
        </row>
        <row r="155">
          <cell r="A155" t="str">
            <v>050134</v>
          </cell>
          <cell r="B155" t="str">
            <v>ESCORAMENTO ESPECIAL (B)</v>
          </cell>
          <cell r="C155" t="str">
            <v>M2</v>
          </cell>
          <cell r="D155">
            <v>20.77</v>
          </cell>
        </row>
        <row r="156">
          <cell r="A156" t="str">
            <v>050151</v>
          </cell>
          <cell r="B156" t="str">
            <v>PONTALETEAMENTO (C)</v>
          </cell>
          <cell r="C156" t="str">
            <v>M2</v>
          </cell>
          <cell r="D156">
            <v>2.52</v>
          </cell>
        </row>
        <row r="157">
          <cell r="A157" t="str">
            <v>050152</v>
          </cell>
          <cell r="B157" t="str">
            <v>ESCORAMENTO DESCONTINUO (C)</v>
          </cell>
          <cell r="C157" t="str">
            <v>M2</v>
          </cell>
          <cell r="D157">
            <v>6.35</v>
          </cell>
        </row>
        <row r="158">
          <cell r="A158" t="str">
            <v>050153</v>
          </cell>
          <cell r="B158" t="str">
            <v>ESCORAMENTO CONTINUO (C)</v>
          </cell>
          <cell r="C158" t="str">
            <v>M2</v>
          </cell>
          <cell r="D158">
            <v>10.14</v>
          </cell>
        </row>
        <row r="159">
          <cell r="A159" t="str">
            <v>050154</v>
          </cell>
          <cell r="B159" t="str">
            <v>ESCORAMENTO ESPECIAL (C)</v>
          </cell>
          <cell r="C159" t="str">
            <v>M2</v>
          </cell>
          <cell r="D159">
            <v>16.579999999999998</v>
          </cell>
        </row>
        <row r="161">
          <cell r="A161" t="str">
            <v>050200</v>
          </cell>
          <cell r="B161" t="str">
            <v>ESTRUTURAS DE ESCORAMENTO METALICO - MADEIRA PARA VALAS</v>
          </cell>
        </row>
        <row r="162">
          <cell r="A162" t="str">
            <v>050201</v>
          </cell>
          <cell r="B162" t="str">
            <v>ESCORAMENTO COM 1 QUADRO  - LONGARINAS E ESTRONCAS METALICAS (A)</v>
          </cell>
          <cell r="C162" t="str">
            <v>M2</v>
          </cell>
          <cell r="D162">
            <v>53.33</v>
          </cell>
        </row>
        <row r="163">
          <cell r="A163" t="str">
            <v>050202</v>
          </cell>
          <cell r="B163" t="str">
            <v>ESCORAMENTO COM 2 QUADROS - LONGARINAS E ESTRONCAS METALICAS (A)</v>
          </cell>
          <cell r="C163" t="str">
            <v>M2</v>
          </cell>
          <cell r="D163">
            <v>56.61</v>
          </cell>
        </row>
        <row r="164">
          <cell r="A164" t="str">
            <v>050203</v>
          </cell>
          <cell r="B164" t="str">
            <v>ESCORAMENTO COM 3 QUADROS - LONGARINAS E ENTRONCAS METALICAS (A)</v>
          </cell>
          <cell r="C164" t="str">
            <v>M2</v>
          </cell>
          <cell r="D164">
            <v>61.33</v>
          </cell>
        </row>
        <row r="165">
          <cell r="A165" t="str">
            <v>050204</v>
          </cell>
          <cell r="B165" t="str">
            <v>ESCORAMENTO COM 1 QUADRO - ESTRONCAS DE MADEIRA SEM LONGARINAS (A)</v>
          </cell>
          <cell r="C165" t="str">
            <v>M2</v>
          </cell>
          <cell r="D165">
            <v>42.24</v>
          </cell>
        </row>
        <row r="166">
          <cell r="A166" t="str">
            <v>050205</v>
          </cell>
          <cell r="B166" t="str">
            <v>ESCORAMENTO COM 2 QUADROS - ESTRONCAS DE MADEIRA SEM LONGARINAS (A)</v>
          </cell>
          <cell r="C166" t="str">
            <v>M2</v>
          </cell>
          <cell r="D166">
            <v>45.63</v>
          </cell>
        </row>
        <row r="167">
          <cell r="A167" t="str">
            <v>050206</v>
          </cell>
          <cell r="B167" t="str">
            <v>ESCORAMENTO COM 3 QUADROS - ESTRONCAS DE MADEIRA SEM LONGARINAS (A)</v>
          </cell>
          <cell r="C167" t="str">
            <v>M2</v>
          </cell>
          <cell r="D167">
            <v>49.71</v>
          </cell>
        </row>
        <row r="168">
          <cell r="A168" t="str">
            <v>050231</v>
          </cell>
          <cell r="B168" t="str">
            <v>ESCORAMENTO COM 1 QUADRO - LONGARINAS E ESTRONCAS METALICAS (B)</v>
          </cell>
          <cell r="C168" t="str">
            <v>M2</v>
          </cell>
          <cell r="D168">
            <v>45.48</v>
          </cell>
        </row>
        <row r="169">
          <cell r="A169" t="str">
            <v>050232</v>
          </cell>
          <cell r="B169" t="str">
            <v>ESCORAMENTO COM 2 QUADROS - LONGARINAS E ESTRONCAS METALICAS (B)</v>
          </cell>
          <cell r="C169" t="str">
            <v>M2</v>
          </cell>
          <cell r="D169">
            <v>48.18</v>
          </cell>
        </row>
        <row r="170">
          <cell r="A170" t="str">
            <v>050233</v>
          </cell>
          <cell r="B170" t="str">
            <v>ESCORAMENTO COM 3 QUADROS - LONGARINAS E ESTRONCAS METALICAS (B)</v>
          </cell>
          <cell r="C170" t="str">
            <v>M2</v>
          </cell>
          <cell r="D170">
            <v>52.29</v>
          </cell>
        </row>
        <row r="171">
          <cell r="A171" t="str">
            <v>050234</v>
          </cell>
          <cell r="B171" t="str">
            <v>ESCORAMENTO COM 1 QUADRO - ESTRONCAS DE MADEIRA SEM LONGARINAS (B)</v>
          </cell>
          <cell r="C171" t="str">
            <v>M2</v>
          </cell>
          <cell r="D171">
            <v>35.799999999999997</v>
          </cell>
        </row>
        <row r="172">
          <cell r="A172" t="str">
            <v>050235</v>
          </cell>
          <cell r="B172" t="str">
            <v>ESCORAMENTO COM 2 QUADROS - ESTRONCAS DE MADEIRA SEM LONGARINAS (B)</v>
          </cell>
          <cell r="C172" t="str">
            <v>M2</v>
          </cell>
          <cell r="D172">
            <v>38.58</v>
          </cell>
        </row>
        <row r="173">
          <cell r="A173" t="str">
            <v>050236</v>
          </cell>
          <cell r="B173" t="str">
            <v>ESCORAMENTO COM 3 QUADROS - ESTRONCAS DE MADEIRA SEM LONGARINAS (B)</v>
          </cell>
          <cell r="C173" t="str">
            <v>M2</v>
          </cell>
          <cell r="D173">
            <v>42.01</v>
          </cell>
        </row>
        <row r="174">
          <cell r="A174" t="str">
            <v>050251</v>
          </cell>
          <cell r="B174" t="str">
            <v>ESCORAMENTO COM 1 QUADRO - LONGARINAS E ESTRONCAS METALICAS (C)</v>
          </cell>
          <cell r="C174" t="str">
            <v>M2</v>
          </cell>
          <cell r="D174">
            <v>33.75</v>
          </cell>
        </row>
        <row r="175">
          <cell r="A175" t="str">
            <v>050252</v>
          </cell>
          <cell r="B175" t="str">
            <v>ESCORAMENTO COM 2 QUADROS - LONGARINAS E ESTRONCAS METALICAS (C)</v>
          </cell>
          <cell r="C175" t="str">
            <v>M2</v>
          </cell>
          <cell r="D175">
            <v>35.64</v>
          </cell>
        </row>
        <row r="176">
          <cell r="A176" t="str">
            <v>050253</v>
          </cell>
          <cell r="B176" t="str">
            <v>ESCORAMENTO COM 3 QUADROS - LONGARINAS E ESTRONCAS METALICAS (C)</v>
          </cell>
          <cell r="C176" t="str">
            <v>M2</v>
          </cell>
          <cell r="D176">
            <v>38.71</v>
          </cell>
        </row>
        <row r="177">
          <cell r="A177" t="str">
            <v>050254</v>
          </cell>
          <cell r="B177" t="str">
            <v>ESCORAMENTO COM 1 QUADRO - ESTRONCAS DE MADEIRA SEM LONGARINAS (C)</v>
          </cell>
          <cell r="C177" t="str">
            <v>M2</v>
          </cell>
          <cell r="D177">
            <v>26.13</v>
          </cell>
        </row>
        <row r="178">
          <cell r="A178" t="str">
            <v>050255</v>
          </cell>
          <cell r="B178" t="str">
            <v>ESCORAMENTO COM 2 QUADROS - ESTRONCAS DE MADEIRA SEM LONGARINAS (C)</v>
          </cell>
          <cell r="C178" t="str">
            <v>M2</v>
          </cell>
          <cell r="D178">
            <v>28.1</v>
          </cell>
        </row>
        <row r="179">
          <cell r="A179" t="str">
            <v>050256</v>
          </cell>
          <cell r="B179" t="str">
            <v>ESCORAMENTO COM 3 QUADROS - ESTRONCAS DE MADEIRA SEM LONGARINAS (C)</v>
          </cell>
          <cell r="C179" t="str">
            <v>M2</v>
          </cell>
          <cell r="D179">
            <v>30.16</v>
          </cell>
        </row>
        <row r="181">
          <cell r="A181" t="str">
            <v>050300</v>
          </cell>
          <cell r="B181" t="str">
            <v>ESTRUTURAS DE ESCORAMENTO METALICO - MADEIRA PARA POCOS E CAVAS</v>
          </cell>
        </row>
        <row r="182">
          <cell r="A182" t="str">
            <v>050301</v>
          </cell>
          <cell r="B182" t="str">
            <v>ESCORAMENTO COM 1 QUADRO  - LONGARINAS E ESTRONCAS METALICAS</v>
          </cell>
          <cell r="C182" t="str">
            <v>M2</v>
          </cell>
          <cell r="D182">
            <v>65.099999999999994</v>
          </cell>
        </row>
        <row r="183">
          <cell r="A183" t="str">
            <v>050302</v>
          </cell>
          <cell r="B183" t="str">
            <v>ESCORAMENTO COM 2 QUADROS - LONGARINAS E ENTRONCAS METALICAS</v>
          </cell>
          <cell r="C183" t="str">
            <v>M2</v>
          </cell>
          <cell r="D183">
            <v>68.86</v>
          </cell>
        </row>
        <row r="184">
          <cell r="A184" t="str">
            <v>050303</v>
          </cell>
          <cell r="B184" t="str">
            <v>ESCORAMENTO COM 3 QUADROS - LONGARINAS E ESTRONCAS METALICAS</v>
          </cell>
          <cell r="C184" t="str">
            <v>M2</v>
          </cell>
          <cell r="D184">
            <v>74.489999999999995</v>
          </cell>
        </row>
        <row r="186">
          <cell r="A186" t="str">
            <v>050400</v>
          </cell>
          <cell r="B186" t="str">
            <v>SERVICOS E  ELEMENTOS ADICIONAIS AS ESTRUTURAS DE ESCORAMENTO EM MADEIRA E METALICO - MADEIRA</v>
          </cell>
        </row>
        <row r="187">
          <cell r="A187" t="str">
            <v>050401</v>
          </cell>
          <cell r="B187" t="str">
            <v>MATERIAL PERDIDO - MADEIRA</v>
          </cell>
          <cell r="C187" t="str">
            <v>M3</v>
          </cell>
          <cell r="D187">
            <v>250.04</v>
          </cell>
        </row>
        <row r="188">
          <cell r="A188" t="str">
            <v>050402</v>
          </cell>
          <cell r="B188" t="str">
            <v>MATERIAL PERDIDO - METALICO</v>
          </cell>
          <cell r="C188" t="str">
            <v>KG</v>
          </cell>
          <cell r="D188">
            <v>0.57999999999999996</v>
          </cell>
        </row>
        <row r="189">
          <cell r="A189" t="str">
            <v>050403</v>
          </cell>
          <cell r="B189" t="str">
            <v>MATERIAL PERDIDO - ESTRONCA DE EUCALIPTO</v>
          </cell>
          <cell r="C189" t="str">
            <v>M</v>
          </cell>
          <cell r="D189">
            <v>2.2799999999999998</v>
          </cell>
        </row>
        <row r="191">
          <cell r="A191" t="str">
            <v>050500</v>
          </cell>
          <cell r="B191" t="str">
            <v>ESTRUTURAS DE CIMBRAMENTO</v>
          </cell>
        </row>
        <row r="192">
          <cell r="A192" t="str">
            <v>050501</v>
          </cell>
          <cell r="B192" t="str">
            <v>CIMBRAMENTO DE MADEIRA</v>
          </cell>
          <cell r="C192" t="str">
            <v>M3</v>
          </cell>
          <cell r="D192">
            <v>17.86</v>
          </cell>
        </row>
        <row r="193">
          <cell r="A193" t="str">
            <v>050502</v>
          </cell>
          <cell r="B193" t="str">
            <v>CIMBRAMENTO TUBULAR</v>
          </cell>
          <cell r="C193" t="str">
            <v>M3XME</v>
          </cell>
          <cell r="D193">
            <v>8.1999999999999993</v>
          </cell>
        </row>
        <row r="195">
          <cell r="A195" t="str">
            <v>060000</v>
          </cell>
          <cell r="B195" t="str">
            <v>ESGOTAMENTOS</v>
          </cell>
        </row>
        <row r="196">
          <cell r="A196" t="str">
            <v>060100</v>
          </cell>
          <cell r="B196" t="str">
            <v>AGUAS SUPERFICIAIS</v>
          </cell>
        </row>
        <row r="197">
          <cell r="A197" t="str">
            <v>060101</v>
          </cell>
          <cell r="B197" t="str">
            <v>ESGOTAMENTO COM BOMBAS DE SUPERFICIE OU SUBMERSAS</v>
          </cell>
          <cell r="C197" t="str">
            <v>HPXH</v>
          </cell>
          <cell r="D197">
            <v>0.42</v>
          </cell>
        </row>
        <row r="199">
          <cell r="A199" t="str">
            <v>060200</v>
          </cell>
          <cell r="B199" t="str">
            <v>REBAIXAMENTO DE LENCOL FREATICO</v>
          </cell>
        </row>
        <row r="201">
          <cell r="A201" t="str">
            <v>060300</v>
          </cell>
          <cell r="B201" t="str">
            <v>MEIA CANA DE CONCRETO</v>
          </cell>
        </row>
        <row r="202">
          <cell r="A202" t="str">
            <v>060301</v>
          </cell>
          <cell r="B202" t="str">
            <v>MEIA CANA DE CONCRETO, DIAMETRO 200 MM</v>
          </cell>
          <cell r="C202" t="str">
            <v>M</v>
          </cell>
          <cell r="D202">
            <v>16.37</v>
          </cell>
        </row>
        <row r="203">
          <cell r="A203" t="str">
            <v>060302</v>
          </cell>
          <cell r="B203" t="str">
            <v>MEIA CANA DE CONCRETO, DIAMETRO 300 MM</v>
          </cell>
          <cell r="C203" t="str">
            <v>M</v>
          </cell>
          <cell r="D203">
            <v>22.26</v>
          </cell>
        </row>
        <row r="204">
          <cell r="A204" t="str">
            <v>060303</v>
          </cell>
          <cell r="B204" t="str">
            <v>MEIA CANA DE CONCRETO, DIAMETRO 400 MM</v>
          </cell>
          <cell r="C204" t="str">
            <v>M</v>
          </cell>
          <cell r="D204">
            <v>26.71</v>
          </cell>
        </row>
        <row r="205">
          <cell r="A205" t="str">
            <v>060304</v>
          </cell>
          <cell r="B205" t="str">
            <v>MEIA CANA DE CONCRETO, DIAMETRO 500 MM</v>
          </cell>
          <cell r="C205" t="str">
            <v>M</v>
          </cell>
          <cell r="D205">
            <v>40.4</v>
          </cell>
        </row>
        <row r="206">
          <cell r="A206" t="str">
            <v>060305</v>
          </cell>
          <cell r="B206" t="str">
            <v>MEIA CANA DE CONCRETO, DIAMETRO 600 MM</v>
          </cell>
          <cell r="C206" t="str">
            <v>M</v>
          </cell>
          <cell r="D206">
            <v>40.409999999999997</v>
          </cell>
        </row>
        <row r="208">
          <cell r="A208" t="str">
            <v>060400</v>
          </cell>
          <cell r="B208" t="str">
            <v>DRENAGEM SUBTERRANEA</v>
          </cell>
        </row>
        <row r="209">
          <cell r="A209" t="str">
            <v>060401</v>
          </cell>
          <cell r="B209" t="str">
            <v>DRENAGEM COM TUBOS DE PVC</v>
          </cell>
          <cell r="C209" t="str">
            <v>M</v>
          </cell>
          <cell r="D209">
            <v>35.67</v>
          </cell>
        </row>
        <row r="210">
          <cell r="A210" t="str">
            <v>060402</v>
          </cell>
          <cell r="B210" t="str">
            <v>DRENAGEM COM TUBOS CERAMICOS</v>
          </cell>
          <cell r="C210" t="str">
            <v>M</v>
          </cell>
          <cell r="D210">
            <v>26.22</v>
          </cell>
        </row>
        <row r="211">
          <cell r="A211" t="str">
            <v>060403</v>
          </cell>
          <cell r="B211" t="str">
            <v>DRENAGEM COM TUBOS DE CONCRETO</v>
          </cell>
          <cell r="C211" t="str">
            <v>M</v>
          </cell>
          <cell r="D211">
            <v>30.27</v>
          </cell>
        </row>
        <row r="212">
          <cell r="A212" t="str">
            <v>060404</v>
          </cell>
          <cell r="B212" t="str">
            <v>DRENAGEM COM MANTA NAO TECIDA DE POLIESTER</v>
          </cell>
          <cell r="C212" t="str">
            <v>M2</v>
          </cell>
          <cell r="D212">
            <v>3.95</v>
          </cell>
        </row>
        <row r="213">
          <cell r="A213" t="str">
            <v>060405</v>
          </cell>
          <cell r="B213" t="str">
            <v>DRENO VERTICAL DE PEDRISCO</v>
          </cell>
          <cell r="C213" t="str">
            <v>M</v>
          </cell>
          <cell r="D213">
            <v>9.84</v>
          </cell>
        </row>
        <row r="215">
          <cell r="A215" t="str">
            <v>060500</v>
          </cell>
          <cell r="B215" t="str">
            <v>DRENAGEM COM CALHA</v>
          </cell>
        </row>
        <row r="216">
          <cell r="A216" t="str">
            <v>060501</v>
          </cell>
          <cell r="B216" t="str">
            <v>DRENAGEM COM CANALETE 49 OU 45</v>
          </cell>
          <cell r="C216" t="str">
            <v>M</v>
          </cell>
          <cell r="D216">
            <v>20.079999999999998</v>
          </cell>
        </row>
        <row r="218">
          <cell r="A218" t="str">
            <v>070000</v>
          </cell>
          <cell r="B218" t="str">
            <v>OBRAS DE CONTENCAO</v>
          </cell>
        </row>
        <row r="219">
          <cell r="A219" t="str">
            <v>070100</v>
          </cell>
          <cell r="B219" t="str">
            <v>PROTECOES</v>
          </cell>
        </row>
        <row r="220">
          <cell r="A220" t="str">
            <v>070101</v>
          </cell>
          <cell r="B220" t="str">
            <v>PROTECAO COM PEDRA DE MAO SEM MANTA</v>
          </cell>
          <cell r="C220" t="str">
            <v>M3</v>
          </cell>
          <cell r="D220">
            <v>138.57</v>
          </cell>
        </row>
        <row r="221">
          <cell r="A221" t="str">
            <v>070102</v>
          </cell>
          <cell r="B221" t="str">
            <v>PROTECAO COM PEDRA DE MAO E MANTA</v>
          </cell>
          <cell r="C221" t="str">
            <v>M3</v>
          </cell>
          <cell r="D221">
            <v>144.62</v>
          </cell>
        </row>
        <row r="222">
          <cell r="A222" t="str">
            <v>070103</v>
          </cell>
          <cell r="B222" t="str">
            <v>PROTECAO COM GABIOES</v>
          </cell>
          <cell r="C222" t="str">
            <v>M3</v>
          </cell>
          <cell r="D222">
            <v>222.17</v>
          </cell>
        </row>
        <row r="223">
          <cell r="A223" t="str">
            <v>070104</v>
          </cell>
          <cell r="B223" t="str">
            <v>PROTECAO COM MANTA NAO TECIDA DE POLIESTER</v>
          </cell>
          <cell r="C223" t="str">
            <v>KG</v>
          </cell>
          <cell r="D223">
            <v>17.72</v>
          </cell>
        </row>
        <row r="224">
          <cell r="A224" t="str">
            <v>070105</v>
          </cell>
          <cell r="B224" t="str">
            <v>PROTECAO COM PINTURA BETUMINOSA</v>
          </cell>
          <cell r="C224" t="str">
            <v>M2</v>
          </cell>
          <cell r="D224">
            <v>9.76</v>
          </cell>
        </row>
        <row r="226">
          <cell r="A226" t="str">
            <v>080000</v>
          </cell>
          <cell r="B226" t="str">
            <v>FUNDACOES E ESTRUTURAS</v>
          </cell>
        </row>
        <row r="227">
          <cell r="A227" t="str">
            <v>080100</v>
          </cell>
          <cell r="B227" t="str">
            <v>ESTACAS</v>
          </cell>
        </row>
        <row r="228">
          <cell r="A228" t="str">
            <v>080101</v>
          </cell>
          <cell r="B228" t="str">
            <v>ESTACA DE EUCALIPTO (COM CASCA), DIAMETRO 20 CM</v>
          </cell>
          <cell r="C228" t="str">
            <v>M</v>
          </cell>
          <cell r="D228">
            <v>22.92</v>
          </cell>
        </row>
        <row r="229">
          <cell r="A229" t="str">
            <v>080102</v>
          </cell>
          <cell r="B229" t="str">
            <v>ESTACA DE EUCALIPTO (COM CASCA), DIAMETRO 25 CM</v>
          </cell>
          <cell r="C229" t="str">
            <v>M</v>
          </cell>
          <cell r="D229">
            <v>29.19</v>
          </cell>
        </row>
        <row r="230">
          <cell r="A230" t="str">
            <v>080103</v>
          </cell>
          <cell r="B230" t="str">
            <v>ESTACA DE EUCALIPTO (COM CASCA), DIAMETRO 30 CM</v>
          </cell>
          <cell r="C230" t="str">
            <v>M</v>
          </cell>
          <cell r="D230">
            <v>39.24</v>
          </cell>
        </row>
        <row r="231">
          <cell r="A231" t="str">
            <v>080104</v>
          </cell>
          <cell r="B231" t="str">
            <v>ESTACA DE CONCRETO, CAPACIDADE 20 T</v>
          </cell>
          <cell r="C231" t="str">
            <v>M</v>
          </cell>
          <cell r="D231">
            <v>39.11</v>
          </cell>
        </row>
        <row r="232">
          <cell r="A232" t="str">
            <v>080105</v>
          </cell>
          <cell r="B232" t="str">
            <v>ESTACA DE CONCRETO, CAPACIDADE 30 T</v>
          </cell>
          <cell r="C232" t="str">
            <v>M</v>
          </cell>
          <cell r="D232">
            <v>45.03</v>
          </cell>
        </row>
        <row r="233">
          <cell r="A233" t="str">
            <v>080106</v>
          </cell>
          <cell r="B233" t="str">
            <v>ESTACA DE CONCRETO, CAPACIDADE 40 T</v>
          </cell>
          <cell r="C233" t="str">
            <v>M</v>
          </cell>
          <cell r="D233">
            <v>53.43</v>
          </cell>
        </row>
        <row r="234">
          <cell r="A234" t="str">
            <v>080107</v>
          </cell>
          <cell r="B234" t="str">
            <v>ESTACA DE CONCRETO, CAPACIDADE 60 T</v>
          </cell>
          <cell r="C234" t="str">
            <v>M</v>
          </cell>
          <cell r="D234">
            <v>75.88</v>
          </cell>
        </row>
        <row r="235">
          <cell r="A235" t="str">
            <v>080108</v>
          </cell>
          <cell r="B235" t="str">
            <v>ESTACA DE CONCRETO, CAPACIDADE 80 T</v>
          </cell>
          <cell r="C235" t="str">
            <v>M</v>
          </cell>
          <cell r="D235">
            <v>103</v>
          </cell>
        </row>
        <row r="237">
          <cell r="A237" t="str">
            <v>080200</v>
          </cell>
          <cell r="B237" t="str">
            <v>BROCAS DE CONCRETO</v>
          </cell>
        </row>
        <row r="238">
          <cell r="A238" t="str">
            <v>080201</v>
          </cell>
          <cell r="B238" t="str">
            <v>BROCA DE CONCRETO, DIAMETRO 15 CM</v>
          </cell>
          <cell r="C238" t="str">
            <v>M</v>
          </cell>
          <cell r="D238">
            <v>19.489999999999998</v>
          </cell>
        </row>
        <row r="239">
          <cell r="A239" t="str">
            <v>080202</v>
          </cell>
          <cell r="B239" t="str">
            <v>BROCA DE CONCRETO, DIAMETRO 20 CM</v>
          </cell>
          <cell r="C239" t="str">
            <v>M</v>
          </cell>
          <cell r="D239">
            <v>24.95</v>
          </cell>
        </row>
        <row r="240">
          <cell r="A240" t="str">
            <v>080203</v>
          </cell>
          <cell r="B240" t="str">
            <v>BROCA DE CONCRETO, DIAMETRO 25 CM</v>
          </cell>
          <cell r="C240" t="str">
            <v>M</v>
          </cell>
          <cell r="D240">
            <v>34.22</v>
          </cell>
        </row>
        <row r="242">
          <cell r="A242" t="str">
            <v>080300</v>
          </cell>
          <cell r="B242" t="str">
            <v>TUBULOES</v>
          </cell>
        </row>
        <row r="243">
          <cell r="A243" t="str">
            <v>080301</v>
          </cell>
          <cell r="B243" t="str">
            <v>ESCAVACAO PARA TUBULAO - FUSTE</v>
          </cell>
          <cell r="C243" t="str">
            <v>M3</v>
          </cell>
          <cell r="D243">
            <v>156.68</v>
          </cell>
        </row>
        <row r="244">
          <cell r="A244" t="str">
            <v>080302</v>
          </cell>
          <cell r="B244" t="str">
            <v>ESCAVACAO PARA TUBULAO - BASE</v>
          </cell>
          <cell r="C244" t="str">
            <v>M3</v>
          </cell>
          <cell r="D244">
            <v>211.25</v>
          </cell>
        </row>
        <row r="246">
          <cell r="A246" t="str">
            <v>080400</v>
          </cell>
          <cell r="B246" t="str">
            <v>LASTROS</v>
          </cell>
        </row>
        <row r="247">
          <cell r="A247" t="str">
            <v>080401</v>
          </cell>
          <cell r="B247" t="str">
            <v>LASTRO DE AREIA (A)</v>
          </cell>
          <cell r="C247" t="str">
            <v>M3</v>
          </cell>
          <cell r="D247">
            <v>83.44</v>
          </cell>
        </row>
        <row r="248">
          <cell r="A248" t="str">
            <v>080402</v>
          </cell>
          <cell r="B248" t="str">
            <v>LASTRO DE PEDRA BRITADA (A)</v>
          </cell>
          <cell r="C248" t="str">
            <v>M3</v>
          </cell>
          <cell r="D248">
            <v>79.319999999999993</v>
          </cell>
        </row>
        <row r="249">
          <cell r="A249" t="str">
            <v>080403</v>
          </cell>
          <cell r="B249" t="str">
            <v>LASTRO DE PEDRA DE MAO (A)</v>
          </cell>
          <cell r="C249" t="str">
            <v>M3</v>
          </cell>
          <cell r="D249">
            <v>72.97</v>
          </cell>
        </row>
        <row r="250">
          <cell r="A250" t="str">
            <v>080404</v>
          </cell>
          <cell r="B250" t="str">
            <v>TAPETE DE ARGAMASSA (A)</v>
          </cell>
          <cell r="C250" t="str">
            <v>M3</v>
          </cell>
          <cell r="D250">
            <v>265.04000000000002</v>
          </cell>
        </row>
        <row r="251">
          <cell r="A251" t="str">
            <v>080431</v>
          </cell>
          <cell r="B251" t="str">
            <v>LASTRO DE AREIA (B)</v>
          </cell>
          <cell r="C251" t="str">
            <v>M3</v>
          </cell>
          <cell r="D251">
            <v>76.72</v>
          </cell>
        </row>
        <row r="252">
          <cell r="A252" t="str">
            <v>080432</v>
          </cell>
          <cell r="B252" t="str">
            <v>LASTRO DE PEDRA BRITADA (B)</v>
          </cell>
          <cell r="C252" t="str">
            <v>M3</v>
          </cell>
          <cell r="D252">
            <v>71.27</v>
          </cell>
        </row>
        <row r="253">
          <cell r="A253" t="str">
            <v>080433</v>
          </cell>
          <cell r="B253" t="str">
            <v>LASTRO DE PEDRA DE MAO (B)</v>
          </cell>
          <cell r="C253" t="str">
            <v>M3</v>
          </cell>
          <cell r="D253">
            <v>65.09</v>
          </cell>
        </row>
        <row r="254">
          <cell r="A254" t="str">
            <v>080434</v>
          </cell>
          <cell r="B254" t="str">
            <v>TAPETE DE ARGAMASSA (B)</v>
          </cell>
          <cell r="C254" t="str">
            <v>M3</v>
          </cell>
          <cell r="D254">
            <v>232.44</v>
          </cell>
        </row>
        <row r="255">
          <cell r="A255" t="str">
            <v>080451</v>
          </cell>
          <cell r="B255" t="str">
            <v>LASTRO DE AREIA (C)</v>
          </cell>
          <cell r="C255" t="str">
            <v>M3</v>
          </cell>
          <cell r="D255">
            <v>66.64</v>
          </cell>
        </row>
        <row r="256">
          <cell r="A256" t="str">
            <v>080452</v>
          </cell>
          <cell r="B256" t="str">
            <v>LASTRO DE PEDRA BRITADA (C)</v>
          </cell>
          <cell r="C256" t="str">
            <v>M3</v>
          </cell>
          <cell r="D256">
            <v>59.23</v>
          </cell>
        </row>
        <row r="257">
          <cell r="A257" t="str">
            <v>080453</v>
          </cell>
          <cell r="B257" t="str">
            <v>LASTRO DE PEDRA DE MAO (C)</v>
          </cell>
          <cell r="C257" t="str">
            <v>M3</v>
          </cell>
          <cell r="D257">
            <v>53.3</v>
          </cell>
        </row>
        <row r="258">
          <cell r="A258" t="str">
            <v>080454</v>
          </cell>
          <cell r="B258" t="str">
            <v>TAPETE DE ARGAMASSA (C)</v>
          </cell>
          <cell r="C258" t="str">
            <v>M3</v>
          </cell>
          <cell r="D258">
            <v>183.63</v>
          </cell>
        </row>
        <row r="260">
          <cell r="A260" t="str">
            <v>080500</v>
          </cell>
          <cell r="B260" t="str">
            <v>LASTRO PARA ASSENTAMENTO DE TUBOS E PECAS</v>
          </cell>
        </row>
        <row r="261">
          <cell r="A261" t="str">
            <v>080501</v>
          </cell>
          <cell r="B261" t="str">
            <v>PARA TUBOS E PECAS, DIAMETRO 100 MM (A)</v>
          </cell>
          <cell r="C261" t="str">
            <v>M</v>
          </cell>
          <cell r="D261">
            <v>11.74</v>
          </cell>
        </row>
        <row r="262">
          <cell r="A262" t="str">
            <v>080502</v>
          </cell>
          <cell r="B262" t="str">
            <v>PARA TUBOS E PECAS, DIAMETRO 150 MM (A)</v>
          </cell>
          <cell r="C262" t="str">
            <v>M</v>
          </cell>
          <cell r="D262">
            <v>12.34</v>
          </cell>
        </row>
        <row r="263">
          <cell r="A263" t="str">
            <v>080503</v>
          </cell>
          <cell r="B263" t="str">
            <v>PARA TUBOS E PECAS, DIAMETRO 175 MM (A)</v>
          </cell>
          <cell r="C263" t="str">
            <v>M</v>
          </cell>
          <cell r="D263">
            <v>12.64</v>
          </cell>
        </row>
        <row r="264">
          <cell r="A264" t="str">
            <v>080504</v>
          </cell>
          <cell r="B264" t="str">
            <v>PARA TUBOS E PECAS, DIAMETRO 200 MM (A)</v>
          </cell>
          <cell r="C264" t="str">
            <v>M</v>
          </cell>
          <cell r="D264">
            <v>12.94</v>
          </cell>
        </row>
        <row r="265">
          <cell r="A265" t="str">
            <v>080505</v>
          </cell>
          <cell r="B265" t="str">
            <v>PARA TUBOS E PECAS, DIAMETRO 250 MM (A)</v>
          </cell>
          <cell r="C265" t="str">
            <v>M</v>
          </cell>
          <cell r="D265">
            <v>13.53</v>
          </cell>
        </row>
        <row r="266">
          <cell r="A266" t="str">
            <v>080506</v>
          </cell>
          <cell r="B266" t="str">
            <v>PARA TUBOS E PECAS, DIAMETRO 300 MM (A)</v>
          </cell>
          <cell r="C266" t="str">
            <v>M</v>
          </cell>
          <cell r="D266">
            <v>14.12</v>
          </cell>
        </row>
        <row r="267">
          <cell r="A267" t="str">
            <v>080507</v>
          </cell>
          <cell r="B267" t="str">
            <v>PARA TUBOS E PECAS, DIAMETRO 350 MM (A)</v>
          </cell>
          <cell r="C267" t="str">
            <v>M</v>
          </cell>
          <cell r="D267">
            <v>14.72</v>
          </cell>
        </row>
        <row r="268">
          <cell r="A268" t="str">
            <v>080508</v>
          </cell>
          <cell r="B268" t="str">
            <v>PARA TUBOS E PECAS, DIAMETRO 375 MM (A)</v>
          </cell>
          <cell r="C268" t="str">
            <v>M</v>
          </cell>
          <cell r="D268">
            <v>15.08</v>
          </cell>
        </row>
        <row r="269">
          <cell r="A269" t="str">
            <v>080509</v>
          </cell>
          <cell r="B269" t="str">
            <v>PARA TUBOS E PECAS, DIAMETRO 400 MM (A)</v>
          </cell>
          <cell r="C269" t="str">
            <v>M</v>
          </cell>
          <cell r="D269">
            <v>15.32</v>
          </cell>
        </row>
        <row r="270">
          <cell r="A270" t="str">
            <v>080510</v>
          </cell>
          <cell r="B270" t="str">
            <v>PARA TUBOS E PECAS, DIAMETRO 450 MM (A)</v>
          </cell>
          <cell r="C270" t="str">
            <v>M</v>
          </cell>
          <cell r="D270">
            <v>15.9</v>
          </cell>
        </row>
        <row r="271">
          <cell r="A271" t="str">
            <v>080531</v>
          </cell>
          <cell r="B271" t="str">
            <v>PARA TUBOS E PECAS, DIAM. 100 MM (B)</v>
          </cell>
          <cell r="C271" t="str">
            <v>M</v>
          </cell>
          <cell r="D271">
            <v>10.16</v>
          </cell>
        </row>
        <row r="272">
          <cell r="A272" t="str">
            <v>080532</v>
          </cell>
          <cell r="B272" t="str">
            <v>PARA TUBOS E PECAS, DIAM. 150 MM (B)</v>
          </cell>
          <cell r="C272" t="str">
            <v>M</v>
          </cell>
          <cell r="D272">
            <v>10.69</v>
          </cell>
        </row>
        <row r="273">
          <cell r="A273" t="str">
            <v>080533</v>
          </cell>
          <cell r="B273" t="str">
            <v>PARA TUBOS E PECAS, DIAM. 175 MM (B)</v>
          </cell>
          <cell r="C273" t="str">
            <v>M</v>
          </cell>
          <cell r="D273">
            <v>10.97</v>
          </cell>
        </row>
        <row r="274">
          <cell r="A274" t="str">
            <v>080534</v>
          </cell>
          <cell r="B274" t="str">
            <v>PARA TUBOS E PECAS, DIAM. 200 MM (B)</v>
          </cell>
          <cell r="C274" t="str">
            <v>M</v>
          </cell>
          <cell r="D274">
            <v>11.22</v>
          </cell>
        </row>
        <row r="275">
          <cell r="A275" t="str">
            <v>080535</v>
          </cell>
          <cell r="B275" t="str">
            <v>PARA TUBOS E PECAS, DIAM. 250 MM (B)</v>
          </cell>
          <cell r="C275" t="str">
            <v>M</v>
          </cell>
          <cell r="D275">
            <v>11.77</v>
          </cell>
        </row>
        <row r="276">
          <cell r="A276" t="str">
            <v>080536</v>
          </cell>
          <cell r="B276" t="str">
            <v>PARA TUBOS E PECAS, DIAM. 300 MM (B)</v>
          </cell>
          <cell r="C276" t="str">
            <v>M</v>
          </cell>
          <cell r="D276">
            <v>12.3</v>
          </cell>
        </row>
        <row r="277">
          <cell r="A277" t="str">
            <v>080537</v>
          </cell>
          <cell r="B277" t="str">
            <v>PARA TUBOS E PECAS, DIAM. 350 MM (B)</v>
          </cell>
          <cell r="C277" t="str">
            <v>M</v>
          </cell>
          <cell r="D277">
            <v>12.83</v>
          </cell>
        </row>
        <row r="278">
          <cell r="A278" t="str">
            <v>080538</v>
          </cell>
          <cell r="B278" t="str">
            <v>PARA TUBOS E PECAS, DIAM. 375 MM (B)</v>
          </cell>
          <cell r="C278" t="str">
            <v>M</v>
          </cell>
          <cell r="D278">
            <v>13.15</v>
          </cell>
        </row>
        <row r="279">
          <cell r="A279" t="str">
            <v>080539</v>
          </cell>
          <cell r="B279" t="str">
            <v>PARA TUBOS E PECAS, DIAM. 400 MM (B)</v>
          </cell>
          <cell r="C279" t="str">
            <v>M</v>
          </cell>
          <cell r="D279">
            <v>13.36</v>
          </cell>
        </row>
        <row r="280">
          <cell r="A280" t="str">
            <v>080540</v>
          </cell>
          <cell r="B280" t="str">
            <v>PARA TUBOS E PECAS, DIAM. 450 MM (B)</v>
          </cell>
          <cell r="C280" t="str">
            <v>M</v>
          </cell>
          <cell r="D280">
            <v>13.89</v>
          </cell>
        </row>
        <row r="281">
          <cell r="A281" t="str">
            <v>080551</v>
          </cell>
          <cell r="B281" t="str">
            <v>PARA TUBOS E PECAS, DIAM. 100 MM (C)</v>
          </cell>
          <cell r="C281" t="str">
            <v>M</v>
          </cell>
          <cell r="D281">
            <v>7.8</v>
          </cell>
        </row>
        <row r="282">
          <cell r="A282" t="str">
            <v>080552</v>
          </cell>
          <cell r="B282" t="str">
            <v>PARA TUBOS E PECAS, DIAM. 150 MM (C)</v>
          </cell>
          <cell r="C282" t="str">
            <v>M</v>
          </cell>
          <cell r="D282">
            <v>8.24</v>
          </cell>
        </row>
        <row r="283">
          <cell r="A283" t="str">
            <v>080553</v>
          </cell>
          <cell r="B283" t="str">
            <v>PARA TUBOS E PECAS, DIAM. 175 MM (C)</v>
          </cell>
          <cell r="C283" t="str">
            <v>M</v>
          </cell>
          <cell r="D283">
            <v>8.4700000000000006</v>
          </cell>
        </row>
        <row r="284">
          <cell r="A284" t="str">
            <v>080554</v>
          </cell>
          <cell r="B284" t="str">
            <v>PARA TUBOS E PECAS, DIAM. 200 MM (C)</v>
          </cell>
          <cell r="C284" t="str">
            <v>M</v>
          </cell>
          <cell r="D284">
            <v>8.69</v>
          </cell>
        </row>
        <row r="285">
          <cell r="A285" t="str">
            <v>080555</v>
          </cell>
          <cell r="B285" t="str">
            <v>PARA TUBOS E PECAS, DIAM. 250 MM (C)</v>
          </cell>
          <cell r="C285" t="str">
            <v>M</v>
          </cell>
          <cell r="D285">
            <v>9.1300000000000008</v>
          </cell>
        </row>
        <row r="286">
          <cell r="A286" t="str">
            <v>080556</v>
          </cell>
          <cell r="B286" t="str">
            <v>PARA TUBOS E PECAS, DIAM. 300 MM (C)</v>
          </cell>
          <cell r="C286" t="str">
            <v>M</v>
          </cell>
          <cell r="D286">
            <v>9.57</v>
          </cell>
        </row>
        <row r="287">
          <cell r="A287" t="str">
            <v>080557</v>
          </cell>
          <cell r="B287" t="str">
            <v>PARA TUBOS E PECAS, 350 MM (C)</v>
          </cell>
          <cell r="C287" t="str">
            <v>M</v>
          </cell>
          <cell r="D287">
            <v>10.01</v>
          </cell>
        </row>
        <row r="288">
          <cell r="A288" t="str">
            <v>080558</v>
          </cell>
          <cell r="B288" t="str">
            <v>PARA TUBOS E PECAS, DIAM. 375 MM (C)</v>
          </cell>
          <cell r="C288" t="str">
            <v>M</v>
          </cell>
          <cell r="D288">
            <v>10.28</v>
          </cell>
        </row>
        <row r="289">
          <cell r="A289" t="str">
            <v>080559</v>
          </cell>
          <cell r="B289" t="str">
            <v>PARA TUBOS E PECAS, DIAM. 400 MM (C)</v>
          </cell>
          <cell r="C289" t="str">
            <v>M</v>
          </cell>
          <cell r="D289">
            <v>10.46</v>
          </cell>
        </row>
        <row r="290">
          <cell r="A290" t="str">
            <v>080560</v>
          </cell>
          <cell r="B290" t="str">
            <v>PARA TUBOS E PECAS, DIAM. 450 MM (C)</v>
          </cell>
          <cell r="C290" t="str">
            <v>M</v>
          </cell>
          <cell r="D290">
            <v>10.9</v>
          </cell>
        </row>
        <row r="292">
          <cell r="A292" t="str">
            <v>080600</v>
          </cell>
          <cell r="B292" t="str">
            <v>LASTRO, LAJE E BERCO PARA ASSENTAMENTO DE TUBOS E PECAS</v>
          </cell>
        </row>
        <row r="293">
          <cell r="A293" t="str">
            <v>080601</v>
          </cell>
          <cell r="B293" t="str">
            <v>PARA TUBOS E PECAS, DIAMETRO 100 MM (A)</v>
          </cell>
          <cell r="C293" t="str">
            <v>M</v>
          </cell>
          <cell r="D293">
            <v>33.01</v>
          </cell>
        </row>
        <row r="294">
          <cell r="A294" t="str">
            <v>080602</v>
          </cell>
          <cell r="B294" t="str">
            <v>PARA TUBOS E PECAS, DIAMETRO 150 MM (A)</v>
          </cell>
          <cell r="C294" t="str">
            <v>M</v>
          </cell>
          <cell r="D294">
            <v>33.92</v>
          </cell>
        </row>
        <row r="295">
          <cell r="A295" t="str">
            <v>080603</v>
          </cell>
          <cell r="B295" t="str">
            <v>PARA TUBOS E PECAS, DIAMETRO 175 MM (A)</v>
          </cell>
          <cell r="C295" t="str">
            <v>M</v>
          </cell>
          <cell r="D295">
            <v>37.950000000000003</v>
          </cell>
        </row>
        <row r="296">
          <cell r="A296" t="str">
            <v>080604</v>
          </cell>
          <cell r="B296" t="str">
            <v>PARA TUBOS E PECAS, DIAMETRO 200 MM (A)</v>
          </cell>
          <cell r="C296" t="str">
            <v>M</v>
          </cell>
          <cell r="D296">
            <v>40.76</v>
          </cell>
        </row>
        <row r="297">
          <cell r="A297" t="str">
            <v>080605</v>
          </cell>
          <cell r="B297" t="str">
            <v>PARA TUBOS E PECAS, DIAMETRO 250 MM (A)</v>
          </cell>
          <cell r="C297" t="str">
            <v>M</v>
          </cell>
          <cell r="D297">
            <v>43.99</v>
          </cell>
        </row>
        <row r="298">
          <cell r="A298" t="str">
            <v>080606</v>
          </cell>
          <cell r="B298" t="str">
            <v>PARA TUBOS E PECAS, DIAMETRO 300 MM (A)</v>
          </cell>
          <cell r="C298" t="str">
            <v>M</v>
          </cell>
          <cell r="D298">
            <v>49.82</v>
          </cell>
        </row>
        <row r="299">
          <cell r="A299" t="str">
            <v>080607</v>
          </cell>
          <cell r="B299" t="str">
            <v>PARA TUBOS E PECAS, DIAMETRO 350 MM (A)</v>
          </cell>
          <cell r="C299" t="str">
            <v>M</v>
          </cell>
          <cell r="D299">
            <v>53.02</v>
          </cell>
        </row>
        <row r="300">
          <cell r="A300" t="str">
            <v>080608</v>
          </cell>
          <cell r="B300" t="str">
            <v>PARA TUBOS E PECAS, DIAMETRO 375 MM (A)</v>
          </cell>
          <cell r="C300" t="str">
            <v>M</v>
          </cell>
          <cell r="D300">
            <v>57.12</v>
          </cell>
        </row>
        <row r="301">
          <cell r="A301" t="str">
            <v>080609</v>
          </cell>
          <cell r="B301" t="str">
            <v>PARA TUBOS E PECAS, DIAMETRO 400 MM (A)</v>
          </cell>
          <cell r="C301" t="str">
            <v>M</v>
          </cell>
          <cell r="D301">
            <v>58.79</v>
          </cell>
        </row>
        <row r="302">
          <cell r="A302" t="str">
            <v>080610</v>
          </cell>
          <cell r="B302" t="str">
            <v>PARA TUBOS E PECAS, DIAMETRO 450 MM (A)</v>
          </cell>
          <cell r="C302" t="str">
            <v>M</v>
          </cell>
          <cell r="D302">
            <v>64.989999999999995</v>
          </cell>
        </row>
        <row r="303">
          <cell r="A303" t="str">
            <v>080631</v>
          </cell>
          <cell r="B303" t="str">
            <v>PARA TUBOS E PECAS, DIAM. 100 MM (B)</v>
          </cell>
          <cell r="C303" t="str">
            <v>M</v>
          </cell>
          <cell r="D303">
            <v>29.95</v>
          </cell>
        </row>
        <row r="304">
          <cell r="A304" t="str">
            <v>080632</v>
          </cell>
          <cell r="B304" t="str">
            <v>PARA TUBOS E PECAS, DIAM. 150 MM (B)</v>
          </cell>
          <cell r="C304" t="str">
            <v>M</v>
          </cell>
          <cell r="D304">
            <v>30.78</v>
          </cell>
        </row>
        <row r="305">
          <cell r="A305" t="str">
            <v>080633</v>
          </cell>
          <cell r="B305" t="str">
            <v>PARA TUBOS E PECAS, DIAM. 175 MM (B)</v>
          </cell>
          <cell r="C305" t="str">
            <v>M</v>
          </cell>
          <cell r="D305">
            <v>34.47</v>
          </cell>
        </row>
        <row r="306">
          <cell r="A306" t="str">
            <v>080634</v>
          </cell>
          <cell r="B306" t="str">
            <v>PARA TUBOS E PECAS, DIAM. 200 MM (B)</v>
          </cell>
          <cell r="C306" t="str">
            <v>M</v>
          </cell>
          <cell r="D306">
            <v>37.130000000000003</v>
          </cell>
        </row>
        <row r="307">
          <cell r="A307" t="str">
            <v>080635</v>
          </cell>
          <cell r="B307" t="str">
            <v>PARA TUBOS E PECAS, DIAM. 250 MM (B)</v>
          </cell>
          <cell r="C307" t="str">
            <v>M</v>
          </cell>
          <cell r="D307">
            <v>40.17</v>
          </cell>
        </row>
        <row r="308">
          <cell r="A308" t="str">
            <v>080636</v>
          </cell>
          <cell r="B308" t="str">
            <v>PARA TUBOS E PECAS, DIAM. 300 MM (B)</v>
          </cell>
          <cell r="C308" t="str">
            <v>M</v>
          </cell>
          <cell r="D308">
            <v>45.64</v>
          </cell>
        </row>
        <row r="309">
          <cell r="A309" t="str">
            <v>080637</v>
          </cell>
          <cell r="B309" t="str">
            <v>PARA TUBOS E PECAS, DIAM. 350 MM (B)</v>
          </cell>
          <cell r="C309" t="str">
            <v>M</v>
          </cell>
          <cell r="D309">
            <v>48.66</v>
          </cell>
        </row>
        <row r="310">
          <cell r="A310" t="str">
            <v>080638</v>
          </cell>
          <cell r="B310" t="str">
            <v>PARA TUBOS E PECAS, DIAM. 375 MM (B)</v>
          </cell>
          <cell r="C310" t="str">
            <v>M</v>
          </cell>
          <cell r="D310">
            <v>52.48</v>
          </cell>
        </row>
        <row r="311">
          <cell r="A311" t="str">
            <v>080639</v>
          </cell>
          <cell r="B311" t="str">
            <v>PARA TUBOS E PECAS, DIAM. 400 MM (B)</v>
          </cell>
          <cell r="C311" t="str">
            <v>M</v>
          </cell>
          <cell r="D311">
            <v>54.06</v>
          </cell>
        </row>
        <row r="312">
          <cell r="A312" t="str">
            <v>080640</v>
          </cell>
          <cell r="B312" t="str">
            <v>PARA TUBOS E PECAS, DIAM. 450 MM (B)</v>
          </cell>
          <cell r="C312" t="str">
            <v>M</v>
          </cell>
          <cell r="D312">
            <v>59.88</v>
          </cell>
        </row>
        <row r="313">
          <cell r="A313" t="str">
            <v>080651</v>
          </cell>
          <cell r="B313" t="str">
            <v>PARA TUBOS E PECAS, DIAM. 100 MM (C)</v>
          </cell>
          <cell r="C313" t="str">
            <v>M</v>
          </cell>
          <cell r="D313">
            <v>25.42</v>
          </cell>
        </row>
        <row r="314">
          <cell r="A314" t="str">
            <v>080652</v>
          </cell>
          <cell r="B314" t="str">
            <v>PARA TUBOS E PECAS, DIAM. 150 MM (C)</v>
          </cell>
          <cell r="C314" t="str">
            <v>M</v>
          </cell>
          <cell r="D314">
            <v>25.25</v>
          </cell>
        </row>
        <row r="315">
          <cell r="A315" t="str">
            <v>080653</v>
          </cell>
          <cell r="B315" t="str">
            <v>PARA TUBOS E PECAS, DIAM. 175 MM (C)</v>
          </cell>
          <cell r="C315" t="str">
            <v>M</v>
          </cell>
          <cell r="D315">
            <v>29.35</v>
          </cell>
        </row>
        <row r="316">
          <cell r="A316" t="str">
            <v>080654</v>
          </cell>
          <cell r="B316" t="str">
            <v>PARA TUBOS E PECAS, DIAM. 200 MM (C)</v>
          </cell>
          <cell r="C316" t="str">
            <v>M</v>
          </cell>
          <cell r="D316">
            <v>31.8</v>
          </cell>
        </row>
        <row r="317">
          <cell r="A317" t="str">
            <v>080655</v>
          </cell>
          <cell r="B317" t="str">
            <v>PARA TUBOS E PECAS, DIAM. 250 MM (C)</v>
          </cell>
          <cell r="C317" t="str">
            <v>M</v>
          </cell>
          <cell r="D317">
            <v>34.549999999999997</v>
          </cell>
        </row>
        <row r="318">
          <cell r="A318" t="str">
            <v>080656</v>
          </cell>
          <cell r="B318" t="str">
            <v>PARA TUBOS E PECAS, DIAM. 300 MM (C)</v>
          </cell>
          <cell r="C318" t="str">
            <v>M</v>
          </cell>
          <cell r="D318">
            <v>39.47</v>
          </cell>
        </row>
        <row r="319">
          <cell r="A319" t="str">
            <v>080657</v>
          </cell>
          <cell r="B319" t="str">
            <v>PARA TUBOS E PECAS, DIAM. 350 MM (C)</v>
          </cell>
          <cell r="C319" t="str">
            <v>M</v>
          </cell>
          <cell r="D319">
            <v>42.21</v>
          </cell>
        </row>
        <row r="320">
          <cell r="A320" t="str">
            <v>080658</v>
          </cell>
          <cell r="B320" t="str">
            <v>PARA TUBOS E PECAS, DIAM. 375 MM (C)</v>
          </cell>
          <cell r="C320" t="str">
            <v>M</v>
          </cell>
          <cell r="D320">
            <v>45.61</v>
          </cell>
        </row>
        <row r="321">
          <cell r="A321" t="str">
            <v>080659</v>
          </cell>
          <cell r="B321" t="str">
            <v>PARA TUBOS E PECAS, DIAM. 400 MM (C)</v>
          </cell>
          <cell r="C321" t="str">
            <v>M</v>
          </cell>
          <cell r="D321">
            <v>47.08</v>
          </cell>
        </row>
        <row r="322">
          <cell r="A322" t="str">
            <v>080660</v>
          </cell>
          <cell r="B322" t="str">
            <v>PARA TUBOS E PECAS, DIAM. 450 MM (C)</v>
          </cell>
          <cell r="C322" t="str">
            <v>M</v>
          </cell>
          <cell r="D322">
            <v>52.33</v>
          </cell>
        </row>
        <row r="324">
          <cell r="A324" t="str">
            <v>080700</v>
          </cell>
          <cell r="B324" t="str">
            <v>ANCORAGEM PARA REDES</v>
          </cell>
        </row>
        <row r="325">
          <cell r="A325" t="str">
            <v>080701</v>
          </cell>
          <cell r="B325" t="str">
            <v>PONTALETE DE PEROBA</v>
          </cell>
          <cell r="C325" t="str">
            <v>UN</v>
          </cell>
          <cell r="D325">
            <v>14.17</v>
          </cell>
        </row>
        <row r="327">
          <cell r="A327" t="str">
            <v>080800</v>
          </cell>
          <cell r="B327" t="str">
            <v>ANCORAGEM EM CONCRETO PARA PECAS</v>
          </cell>
        </row>
        <row r="328">
          <cell r="A328" t="str">
            <v>080801</v>
          </cell>
          <cell r="B328" t="str">
            <v>CAP E PLUG, DIAMETRO 150 MM</v>
          </cell>
          <cell r="C328" t="str">
            <v>UN</v>
          </cell>
          <cell r="D328">
            <v>20.45</v>
          </cell>
        </row>
        <row r="329">
          <cell r="A329" t="str">
            <v>080802</v>
          </cell>
          <cell r="B329" t="str">
            <v>CAP E PLUG, DIAMETRO 200 MM</v>
          </cell>
          <cell r="C329" t="str">
            <v>UN</v>
          </cell>
          <cell r="D329">
            <v>29.11</v>
          </cell>
        </row>
        <row r="330">
          <cell r="A330" t="str">
            <v>080803</v>
          </cell>
          <cell r="B330" t="str">
            <v>CAP E PLUG, DIAMETRO 250 MM</v>
          </cell>
          <cell r="C330" t="str">
            <v>UN</v>
          </cell>
          <cell r="D330">
            <v>38.5</v>
          </cell>
        </row>
        <row r="331">
          <cell r="A331" t="str">
            <v>080804</v>
          </cell>
          <cell r="B331" t="str">
            <v>CAP E PLUG, DIAMETRO 300 MM</v>
          </cell>
          <cell r="C331" t="str">
            <v>UN</v>
          </cell>
          <cell r="D331">
            <v>48.85</v>
          </cell>
        </row>
        <row r="332">
          <cell r="A332" t="str">
            <v>080805</v>
          </cell>
          <cell r="B332" t="str">
            <v>CAP E PLUG, DIAMETRO 350 MM</v>
          </cell>
          <cell r="C332" t="str">
            <v>UN</v>
          </cell>
          <cell r="D332">
            <v>59.9</v>
          </cell>
        </row>
        <row r="333">
          <cell r="A333" t="str">
            <v>080806</v>
          </cell>
          <cell r="B333" t="str">
            <v>CAP E PLUG, DIAMETRO 400 MM</v>
          </cell>
          <cell r="C333" t="str">
            <v>UN</v>
          </cell>
          <cell r="D333">
            <v>71.959999999999994</v>
          </cell>
        </row>
        <row r="334">
          <cell r="A334" t="str">
            <v>080807</v>
          </cell>
          <cell r="B334" t="str">
            <v>CURVA 11 GRAUS 15 MIN., DIAMETRO 150 MM</v>
          </cell>
          <cell r="C334" t="str">
            <v>UN</v>
          </cell>
          <cell r="D334">
            <v>28.87</v>
          </cell>
        </row>
        <row r="335">
          <cell r="A335" t="str">
            <v>080808</v>
          </cell>
          <cell r="B335" t="str">
            <v>CURVA 11 GRAUS 15 MIN., DIAMETRO 200 MM</v>
          </cell>
          <cell r="C335" t="str">
            <v>UN</v>
          </cell>
          <cell r="D335">
            <v>36.36</v>
          </cell>
        </row>
        <row r="336">
          <cell r="A336" t="str">
            <v>080809</v>
          </cell>
          <cell r="B336" t="str">
            <v>CURVA 11 GRAUS 15 MIN., DIAMETRO 250 MM</v>
          </cell>
          <cell r="C336" t="str">
            <v>UN</v>
          </cell>
          <cell r="D336">
            <v>42.69</v>
          </cell>
        </row>
        <row r="337">
          <cell r="A337" t="str">
            <v>080810</v>
          </cell>
          <cell r="B337" t="str">
            <v>CURVA 11 GRAUS 15 MIN., DIAMETRO 300 MM</v>
          </cell>
          <cell r="C337" t="str">
            <v>UN</v>
          </cell>
          <cell r="D337">
            <v>51.13</v>
          </cell>
        </row>
        <row r="338">
          <cell r="A338" t="str">
            <v>080811</v>
          </cell>
          <cell r="B338" t="str">
            <v>CURVA 11 GRAUS 15 MIN., DIAMETRO 350 MM</v>
          </cell>
          <cell r="C338" t="str">
            <v>UN</v>
          </cell>
          <cell r="D338">
            <v>63.22</v>
          </cell>
        </row>
        <row r="339">
          <cell r="A339" t="str">
            <v>080812</v>
          </cell>
          <cell r="B339" t="str">
            <v>CURVA 11 GRAUS 15 MIN., DIAMETRO 400 MM</v>
          </cell>
          <cell r="C339" t="str">
            <v>UN</v>
          </cell>
          <cell r="D339">
            <v>80.02</v>
          </cell>
        </row>
        <row r="340">
          <cell r="A340" t="str">
            <v>080813</v>
          </cell>
          <cell r="B340" t="str">
            <v>CURVA 22 GRAUS 30 MIN., DIAMETRO 150 MM</v>
          </cell>
          <cell r="C340" t="str">
            <v>UN</v>
          </cell>
          <cell r="D340">
            <v>32.1</v>
          </cell>
        </row>
        <row r="341">
          <cell r="A341" t="str">
            <v>080814</v>
          </cell>
          <cell r="B341" t="str">
            <v>CURVA 22 GRAUS 30 MIN., DIAMETRO 200 MM</v>
          </cell>
          <cell r="C341" t="str">
            <v>UN</v>
          </cell>
          <cell r="D341">
            <v>39.68</v>
          </cell>
        </row>
        <row r="342">
          <cell r="A342" t="str">
            <v>080815</v>
          </cell>
          <cell r="B342" t="str">
            <v>CURVA 22 GRAUS 30 MIN., DIAMETRO 250 MM</v>
          </cell>
          <cell r="C342" t="str">
            <v>UN</v>
          </cell>
          <cell r="D342">
            <v>46.08</v>
          </cell>
        </row>
        <row r="343">
          <cell r="A343" t="str">
            <v>080816</v>
          </cell>
          <cell r="B343" t="str">
            <v>CURVA 22 GRAUS 30 MIN., DIAMETRO 300 MM</v>
          </cell>
          <cell r="C343" t="str">
            <v>UN</v>
          </cell>
          <cell r="D343">
            <v>55.14</v>
          </cell>
        </row>
        <row r="344">
          <cell r="A344" t="str">
            <v>080817</v>
          </cell>
          <cell r="B344" t="str">
            <v>CURVA 22 GRAUS 30 MIN., DIAMETRO 350 MM</v>
          </cell>
          <cell r="C344" t="str">
            <v>UN</v>
          </cell>
          <cell r="D344">
            <v>67.45</v>
          </cell>
        </row>
        <row r="345">
          <cell r="A345" t="str">
            <v>080818</v>
          </cell>
          <cell r="B345" t="str">
            <v>CURVA 22 GRAUS 30 MIN., DIAMETRO 400 MM</v>
          </cell>
          <cell r="C345" t="str">
            <v>UN</v>
          </cell>
          <cell r="D345">
            <v>84.72</v>
          </cell>
        </row>
        <row r="346">
          <cell r="A346" t="str">
            <v>080819</v>
          </cell>
          <cell r="B346" t="str">
            <v>CURVA 45 GRAUS DIAMETRO 150 MM</v>
          </cell>
          <cell r="C346" t="str">
            <v>UN</v>
          </cell>
          <cell r="D346">
            <v>30.51</v>
          </cell>
        </row>
        <row r="347">
          <cell r="A347" t="str">
            <v>080820</v>
          </cell>
          <cell r="B347" t="str">
            <v>CURVA 45 GRAUS DIAMETRO 200 MM</v>
          </cell>
          <cell r="C347" t="str">
            <v>UN</v>
          </cell>
          <cell r="D347">
            <v>38.72</v>
          </cell>
        </row>
        <row r="348">
          <cell r="A348" t="str">
            <v>080821</v>
          </cell>
          <cell r="B348" t="str">
            <v>CURVA 45 GRAUS DIAMETRO 250 MM</v>
          </cell>
          <cell r="C348" t="str">
            <v>UN</v>
          </cell>
          <cell r="D348">
            <v>46.69</v>
          </cell>
        </row>
        <row r="349">
          <cell r="A349" t="str">
            <v>080822</v>
          </cell>
          <cell r="B349" t="str">
            <v>CURVA 45 GRAUS DIAMETRO 300 MM</v>
          </cell>
          <cell r="C349" t="str">
            <v>UN</v>
          </cell>
          <cell r="D349">
            <v>55.96</v>
          </cell>
        </row>
        <row r="350">
          <cell r="A350" t="str">
            <v>080823</v>
          </cell>
          <cell r="B350" t="str">
            <v>CURVA 45 GRAUS DIAMETRO 350 MM</v>
          </cell>
          <cell r="C350" t="str">
            <v>UN</v>
          </cell>
          <cell r="D350">
            <v>72.209999999999994</v>
          </cell>
        </row>
        <row r="351">
          <cell r="A351" t="str">
            <v>080824</v>
          </cell>
          <cell r="B351" t="str">
            <v>CURVA 45 GRAUS DIAMETRO 400 MM</v>
          </cell>
          <cell r="C351" t="str">
            <v>UN</v>
          </cell>
          <cell r="D351">
            <v>92.74</v>
          </cell>
        </row>
        <row r="352">
          <cell r="A352" t="str">
            <v>080825</v>
          </cell>
          <cell r="B352" t="str">
            <v>CURVA 90 GRAUS E TE, DIAMETRO 150 MM</v>
          </cell>
          <cell r="C352" t="str">
            <v>UN</v>
          </cell>
          <cell r="D352">
            <v>52.05</v>
          </cell>
        </row>
        <row r="353">
          <cell r="A353" t="str">
            <v>080826</v>
          </cell>
          <cell r="B353" t="str">
            <v>CURVA 90 GRAUS E TE, DIAMETRO 200 MM</v>
          </cell>
          <cell r="C353" t="str">
            <v>UN</v>
          </cell>
          <cell r="D353">
            <v>56.17</v>
          </cell>
        </row>
        <row r="354">
          <cell r="A354" t="str">
            <v>080827</v>
          </cell>
          <cell r="B354" t="str">
            <v>CURVA 90 GRAUS E TE, DIAMETRO 250 MM</v>
          </cell>
          <cell r="C354" t="str">
            <v>UN</v>
          </cell>
          <cell r="D354">
            <v>77.849999999999994</v>
          </cell>
        </row>
        <row r="355">
          <cell r="A355" t="str">
            <v>080828</v>
          </cell>
          <cell r="B355" t="str">
            <v>CURVA 90 GRAUS E TE, DIAMETRO 300 MM</v>
          </cell>
          <cell r="C355" t="str">
            <v>UN</v>
          </cell>
          <cell r="D355">
            <v>99.44</v>
          </cell>
        </row>
        <row r="356">
          <cell r="A356" t="str">
            <v>080829</v>
          </cell>
          <cell r="B356" t="str">
            <v>CURVA 90 GRAUS E TE, DIAMETRO 350 MM</v>
          </cell>
          <cell r="C356" t="str">
            <v>UN</v>
          </cell>
          <cell r="D356">
            <v>127.46</v>
          </cell>
        </row>
        <row r="357">
          <cell r="A357" t="str">
            <v>080830</v>
          </cell>
          <cell r="B357" t="str">
            <v>CURVA 90 GRAUS E TE, DIAMETRO 400 MM</v>
          </cell>
          <cell r="C357" t="str">
            <v>UN</v>
          </cell>
          <cell r="D357">
            <v>159.22</v>
          </cell>
        </row>
        <row r="359">
          <cell r="A359" t="str">
            <v>080900</v>
          </cell>
          <cell r="B359" t="str">
            <v>FORMAS PARA CONCRETO</v>
          </cell>
        </row>
        <row r="360">
          <cell r="A360" t="str">
            <v>080901</v>
          </cell>
          <cell r="B360" t="str">
            <v>FORMA DE MADEIRA - COMUM</v>
          </cell>
          <cell r="C360" t="str">
            <v>M2</v>
          </cell>
          <cell r="D360">
            <v>23.35</v>
          </cell>
        </row>
        <row r="361">
          <cell r="A361" t="str">
            <v>080902</v>
          </cell>
          <cell r="B361" t="str">
            <v>FORMA PLANA DE MADEIRA - ESTRUTURA</v>
          </cell>
          <cell r="C361" t="str">
            <v>M2</v>
          </cell>
          <cell r="D361">
            <v>31.95</v>
          </cell>
        </row>
        <row r="362">
          <cell r="A362" t="str">
            <v>080903</v>
          </cell>
          <cell r="B362" t="str">
            <v>FORMA PLANA DE MADEIRA - APARENTE</v>
          </cell>
          <cell r="C362" t="str">
            <v>M2</v>
          </cell>
          <cell r="D362">
            <v>39.35</v>
          </cell>
        </row>
        <row r="363">
          <cell r="A363" t="str">
            <v>080904</v>
          </cell>
          <cell r="B363" t="str">
            <v>FORMA CURVA DE MADEIRA - ESTRUTURA</v>
          </cell>
          <cell r="C363" t="str">
            <v>M2</v>
          </cell>
          <cell r="D363">
            <v>58.13</v>
          </cell>
        </row>
        <row r="364">
          <cell r="A364" t="str">
            <v>080905</v>
          </cell>
          <cell r="B364" t="str">
            <v>FORMA CURVA DE MADEIRA - APARENTE</v>
          </cell>
          <cell r="C364" t="str">
            <v>M2</v>
          </cell>
          <cell r="D364">
            <v>63.93</v>
          </cell>
        </row>
        <row r="365">
          <cell r="A365" t="str">
            <v>080906</v>
          </cell>
          <cell r="B365" t="str">
            <v>FORMA METALICA - APARENTE</v>
          </cell>
          <cell r="C365" t="str">
            <v>M2</v>
          </cell>
          <cell r="D365">
            <v>60.8</v>
          </cell>
        </row>
        <row r="367">
          <cell r="A367" t="str">
            <v>081000</v>
          </cell>
          <cell r="B367" t="str">
            <v>ACOS PARA CONCRETO</v>
          </cell>
        </row>
        <row r="368">
          <cell r="A368" t="str">
            <v>081001</v>
          </cell>
          <cell r="B368" t="str">
            <v>ARMACAO EM ACO CA-25</v>
          </cell>
          <cell r="C368" t="str">
            <v>KG</v>
          </cell>
          <cell r="D368">
            <v>3.97</v>
          </cell>
        </row>
        <row r="369">
          <cell r="A369" t="str">
            <v>081002</v>
          </cell>
          <cell r="B369" t="str">
            <v>ARMACAO EM ACO CA-50</v>
          </cell>
          <cell r="C369" t="str">
            <v>KG</v>
          </cell>
          <cell r="D369">
            <v>3.96</v>
          </cell>
        </row>
        <row r="370">
          <cell r="A370" t="str">
            <v>081003</v>
          </cell>
          <cell r="B370" t="str">
            <v>ARMACAO EM ACO CA-60</v>
          </cell>
          <cell r="C370" t="str">
            <v>KG</v>
          </cell>
          <cell r="D370">
            <v>4.5599999999999996</v>
          </cell>
        </row>
        <row r="371">
          <cell r="A371" t="str">
            <v>081004</v>
          </cell>
          <cell r="B371" t="str">
            <v>ARMACAO EM TELA DE ACO</v>
          </cell>
          <cell r="C371" t="str">
            <v>KG</v>
          </cell>
          <cell r="D371">
            <v>3.24</v>
          </cell>
        </row>
        <row r="373">
          <cell r="A373" t="str">
            <v>081100</v>
          </cell>
          <cell r="B373" t="str">
            <v>CONCRETO NAO ESTRUTURAL</v>
          </cell>
        </row>
        <row r="374">
          <cell r="A374" t="str">
            <v>081101</v>
          </cell>
          <cell r="B374" t="str">
            <v>CONCRETO NAO ESTRUTURAL - CICLOPICO</v>
          </cell>
          <cell r="C374" t="str">
            <v>M3</v>
          </cell>
          <cell r="D374">
            <v>291.25</v>
          </cell>
        </row>
        <row r="375">
          <cell r="A375" t="str">
            <v>081102</v>
          </cell>
          <cell r="B375" t="str">
            <v>CONCRETO NAO ESTRUTURAL - MINIMO DE 150 KG DE CIMENTO/M3</v>
          </cell>
          <cell r="C375" t="str">
            <v>M3</v>
          </cell>
          <cell r="D375">
            <v>192.42</v>
          </cell>
        </row>
        <row r="376">
          <cell r="A376" t="str">
            <v>081103</v>
          </cell>
          <cell r="B376" t="str">
            <v>CONCRETO NAO ESTRUTURAL - MINIMO DE 210 KG DE CIMENTO/M3</v>
          </cell>
          <cell r="C376" t="str">
            <v>M3</v>
          </cell>
          <cell r="D376">
            <v>227.09</v>
          </cell>
        </row>
        <row r="377">
          <cell r="A377" t="str">
            <v>081104</v>
          </cell>
          <cell r="B377" t="str">
            <v>CONCRETO NAO ESTRUTURAL - MINIMO DE 300 KG DE CIMENTO/M3</v>
          </cell>
          <cell r="C377" t="str">
            <v>M3</v>
          </cell>
          <cell r="D377">
            <v>239.05</v>
          </cell>
        </row>
        <row r="379">
          <cell r="A379" t="str">
            <v>081200</v>
          </cell>
          <cell r="B379" t="str">
            <v>CONCRETO ESTRUTURAL PARA ESTRUTURAS NAO SUJEITAS A CONTATO COM AGUA OU ESGOTO</v>
          </cell>
        </row>
        <row r="380">
          <cell r="A380" t="str">
            <v>081201</v>
          </cell>
          <cell r="B380" t="str">
            <v>FCK = 15,0 MPA</v>
          </cell>
          <cell r="C380" t="str">
            <v>M3</v>
          </cell>
          <cell r="D380">
            <v>245.59</v>
          </cell>
        </row>
        <row r="381">
          <cell r="A381" t="str">
            <v>081202</v>
          </cell>
          <cell r="B381" t="str">
            <v>FCK = 20,0 MPA</v>
          </cell>
          <cell r="C381" t="str">
            <v>M3</v>
          </cell>
          <cell r="D381">
            <v>260.66000000000003</v>
          </cell>
        </row>
        <row r="382">
          <cell r="A382" t="str">
            <v>081203</v>
          </cell>
          <cell r="B382" t="str">
            <v>FCK = 25,0 MPA</v>
          </cell>
          <cell r="C382" t="str">
            <v>M3</v>
          </cell>
          <cell r="D382">
            <v>274.36</v>
          </cell>
        </row>
        <row r="384">
          <cell r="A384" t="str">
            <v>081300</v>
          </cell>
          <cell r="B384" t="str">
            <v>CONCRETO ESTRUTURAL PARA ESTRUTURAS EM CONTATO COM AGUA BRUTA,AGUA TRATADA,SOLOS E GASES AGRESSIVOS</v>
          </cell>
        </row>
        <row r="385">
          <cell r="A385" t="str">
            <v>081301</v>
          </cell>
          <cell r="B385" t="str">
            <v>FCK = 20,0 MPA, A/C MAX. 0,55 L/KG - MINIMO DE 320 KG DE CIMENTO/M3</v>
          </cell>
          <cell r="C385" t="str">
            <v>M3</v>
          </cell>
          <cell r="D385">
            <v>260.66000000000003</v>
          </cell>
        </row>
        <row r="386">
          <cell r="A386" t="str">
            <v>081302</v>
          </cell>
          <cell r="B386" t="str">
            <v>FCK = 25,0 MPA, A/C MAX. 0,55 L/KG - MINIMO DE 320 KG DE CIMENTO/M3</v>
          </cell>
          <cell r="C386" t="str">
            <v>M3</v>
          </cell>
          <cell r="D386">
            <v>274.36</v>
          </cell>
        </row>
        <row r="388">
          <cell r="A388" t="str">
            <v>081400</v>
          </cell>
          <cell r="B388" t="str">
            <v>CONCRETO ESTRUTURAL P/ESTRUT.EM CONTATO C/ESGOTO,GASES AGRES.,AMBIENTE MARITIMO E ESTRUT.P/TRAT.AGUA</v>
          </cell>
        </row>
        <row r="389">
          <cell r="A389" t="str">
            <v>081401</v>
          </cell>
          <cell r="B389" t="str">
            <v>FCK = 20,0 MPA, A/C MAX. 0,50 L/KG - MINIMO DE 350 KG DE CIMENTO/M3</v>
          </cell>
          <cell r="C389" t="str">
            <v>M3</v>
          </cell>
          <cell r="D389">
            <v>270.08</v>
          </cell>
        </row>
        <row r="390">
          <cell r="A390" t="str">
            <v>081402</v>
          </cell>
          <cell r="B390" t="str">
            <v>FCK = 25,0 MPA, A/C MAX. 0,50 L/KG - MINIMO DE 350 KG DE CIMENTO/M3</v>
          </cell>
          <cell r="C390" t="str">
            <v>M3</v>
          </cell>
          <cell r="D390">
            <v>291.07</v>
          </cell>
        </row>
        <row r="392">
          <cell r="A392" t="str">
            <v>081500</v>
          </cell>
          <cell r="B392" t="str">
            <v>CONCRETO ESTRUTURAL AUTO-ADENSAVEL</v>
          </cell>
        </row>
        <row r="393">
          <cell r="A393" t="str">
            <v>081501</v>
          </cell>
          <cell r="B393" t="str">
            <v>FCK = 15,0 MPA - AUTO ADENSAVEL</v>
          </cell>
          <cell r="C393" t="str">
            <v>M3</v>
          </cell>
          <cell r="D393">
            <v>266.14</v>
          </cell>
        </row>
        <row r="394">
          <cell r="A394" t="str">
            <v>081502</v>
          </cell>
          <cell r="B394" t="str">
            <v>FCK = 20,0 MPA - AUTO ADENSAVEL</v>
          </cell>
          <cell r="C394" t="str">
            <v>M3</v>
          </cell>
          <cell r="D394">
            <v>277.10000000000002</v>
          </cell>
        </row>
        <row r="396">
          <cell r="A396" t="str">
            <v>081600</v>
          </cell>
          <cell r="B396" t="str">
            <v>JUNTAS</v>
          </cell>
        </row>
        <row r="397">
          <cell r="A397" t="str">
            <v>081601</v>
          </cell>
          <cell r="B397" t="str">
            <v>JUNTA TIPO-O-12</v>
          </cell>
          <cell r="C397" t="str">
            <v>M</v>
          </cell>
          <cell r="D397">
            <v>49.52</v>
          </cell>
        </row>
        <row r="398">
          <cell r="A398" t="str">
            <v>081602</v>
          </cell>
          <cell r="B398" t="str">
            <v>JUNTA TIPO-O-22</v>
          </cell>
          <cell r="C398" t="str">
            <v>M</v>
          </cell>
          <cell r="D398">
            <v>63.85</v>
          </cell>
        </row>
        <row r="399">
          <cell r="A399" t="str">
            <v>081603</v>
          </cell>
          <cell r="B399" t="str">
            <v>JUNTA TIPO-O-35/6</v>
          </cell>
          <cell r="C399" t="str">
            <v>M</v>
          </cell>
          <cell r="D399">
            <v>98.45</v>
          </cell>
        </row>
        <row r="400">
          <cell r="A400" t="str">
            <v>081606</v>
          </cell>
          <cell r="B400" t="str">
            <v>JUNTA TIPO-M-35</v>
          </cell>
          <cell r="C400" t="str">
            <v>M</v>
          </cell>
          <cell r="D400">
            <v>132.74</v>
          </cell>
        </row>
        <row r="402">
          <cell r="A402" t="str">
            <v>081700</v>
          </cell>
          <cell r="B402" t="str">
            <v>SERVICOS COMPLEMENTARES PARA AS OBRAS DE CONCRETO</v>
          </cell>
        </row>
        <row r="403">
          <cell r="A403" t="str">
            <v>081701</v>
          </cell>
          <cell r="B403" t="str">
            <v>PLACA DE ISOPOR</v>
          </cell>
          <cell r="C403" t="str">
            <v>M2</v>
          </cell>
          <cell r="D403">
            <v>12.79</v>
          </cell>
        </row>
        <row r="404">
          <cell r="A404" t="str">
            <v>081702</v>
          </cell>
          <cell r="B404" t="str">
            <v>VEDACAO DE JUNTAS COM MASTIQUE ELASTICO</v>
          </cell>
          <cell r="C404" t="str">
            <v>M</v>
          </cell>
          <cell r="D404">
            <v>67.150000000000006</v>
          </cell>
        </row>
        <row r="405">
          <cell r="A405" t="str">
            <v>081703</v>
          </cell>
          <cell r="B405" t="str">
            <v>BOMBEAMENTO DE CONCRETO</v>
          </cell>
          <cell r="C405" t="str">
            <v>M3</v>
          </cell>
          <cell r="D405">
            <v>20.54</v>
          </cell>
        </row>
        <row r="406">
          <cell r="A406" t="str">
            <v>081704</v>
          </cell>
          <cell r="B406" t="str">
            <v>NUCLEO PERDIDO</v>
          </cell>
          <cell r="C406" t="str">
            <v>UN</v>
          </cell>
          <cell r="D406">
            <v>9.61</v>
          </cell>
        </row>
        <row r="408">
          <cell r="A408" t="str">
            <v>081800</v>
          </cell>
          <cell r="B408" t="str">
            <v>CONCRETO / ARGAMASSA PROJETADA</v>
          </cell>
        </row>
        <row r="409">
          <cell r="A409" t="str">
            <v>081801</v>
          </cell>
          <cell r="B409" t="str">
            <v>CONCRETO PROJETADO EM PAREDES</v>
          </cell>
          <cell r="C409" t="str">
            <v>M3</v>
          </cell>
          <cell r="D409">
            <v>852.09</v>
          </cell>
        </row>
        <row r="410">
          <cell r="A410" t="str">
            <v>081802</v>
          </cell>
          <cell r="B410" t="str">
            <v>CONCRETO PROJETADO EM TETOS</v>
          </cell>
          <cell r="C410" t="str">
            <v>M3</v>
          </cell>
          <cell r="D410">
            <v>940.74</v>
          </cell>
        </row>
        <row r="411">
          <cell r="A411" t="str">
            <v>081803</v>
          </cell>
          <cell r="B411" t="str">
            <v>ARGAMASSA PROJETADA EM PAREDES</v>
          </cell>
          <cell r="C411" t="str">
            <v>M3</v>
          </cell>
          <cell r="D411">
            <v>864.47</v>
          </cell>
        </row>
        <row r="412">
          <cell r="A412" t="str">
            <v>081804</v>
          </cell>
          <cell r="B412" t="str">
            <v>ARGAMASSA PROJETADA EM TETOS</v>
          </cell>
          <cell r="C412" t="str">
            <v>M3</v>
          </cell>
          <cell r="D412">
            <v>954.75</v>
          </cell>
        </row>
        <row r="414">
          <cell r="A414" t="str">
            <v>081900</v>
          </cell>
          <cell r="B414" t="str">
            <v>ADITIVOS</v>
          </cell>
        </row>
        <row r="416">
          <cell r="A416" t="str">
            <v>082000</v>
          </cell>
          <cell r="B416" t="str">
            <v>LAJE PRE-FABRICADA</v>
          </cell>
        </row>
        <row r="417">
          <cell r="A417" t="str">
            <v>082001</v>
          </cell>
          <cell r="B417" t="str">
            <v>LAJE PRE-FABRICADA H-8 PARA FORRO COM CAPA DE 3 CM</v>
          </cell>
          <cell r="C417" t="str">
            <v>M2</v>
          </cell>
          <cell r="D417">
            <v>54.1</v>
          </cell>
        </row>
        <row r="418">
          <cell r="A418" t="str">
            <v>082002</v>
          </cell>
          <cell r="B418" t="str">
            <v>LAJE PRE-FABRICADA H-8 PARA PISO COM CAPA DE 4 CM</v>
          </cell>
          <cell r="C418" t="str">
            <v>M2</v>
          </cell>
          <cell r="D418">
            <v>58.38</v>
          </cell>
        </row>
        <row r="419">
          <cell r="A419" t="str">
            <v>082003</v>
          </cell>
          <cell r="B419" t="str">
            <v>LAJE PRE-FABRICADA H-12 PARA PISO COM CAPA DE 4 CM</v>
          </cell>
          <cell r="C419" t="str">
            <v>M2</v>
          </cell>
          <cell r="D419">
            <v>63.05</v>
          </cell>
        </row>
        <row r="421">
          <cell r="A421" t="str">
            <v>082100</v>
          </cell>
          <cell r="B421" t="str">
            <v>POCO DE VISITA EM ALVENARIA OU ADUELAS DE CONCRETO- DIAMETRO 1,00 M PARA REDES COLETORAS</v>
          </cell>
        </row>
        <row r="422">
          <cell r="A422" t="str">
            <v>082101</v>
          </cell>
          <cell r="B422" t="str">
            <v>PROFUNDIDADE ATE 2,00 M</v>
          </cell>
          <cell r="C422" t="str">
            <v>UN</v>
          </cell>
          <cell r="D422">
            <v>1904.2</v>
          </cell>
        </row>
        <row r="423">
          <cell r="A423" t="str">
            <v>082102</v>
          </cell>
          <cell r="B423" t="str">
            <v>PROFUNDIDADE ATE 3,00 M</v>
          </cell>
          <cell r="C423" t="str">
            <v>UN</v>
          </cell>
          <cell r="D423">
            <v>2348.77</v>
          </cell>
        </row>
        <row r="424">
          <cell r="A424" t="str">
            <v>082103</v>
          </cell>
          <cell r="B424" t="str">
            <v>PROFUNDIDADE ATE 4,00 M</v>
          </cell>
          <cell r="C424" t="str">
            <v>UN</v>
          </cell>
          <cell r="D424">
            <v>3014.53</v>
          </cell>
        </row>
        <row r="425">
          <cell r="A425" t="str">
            <v>082104</v>
          </cell>
          <cell r="B425" t="str">
            <v>PROFUNDIDADE ATE 5,00 M</v>
          </cell>
          <cell r="C425" t="str">
            <v>UN</v>
          </cell>
          <cell r="D425">
            <v>3788.94</v>
          </cell>
        </row>
        <row r="426">
          <cell r="A426" t="str">
            <v>082105</v>
          </cell>
          <cell r="B426" t="str">
            <v>PROFUNDIDADE ATE 6.00 M</v>
          </cell>
          <cell r="C426" t="str">
            <v>UN</v>
          </cell>
          <cell r="D426">
            <v>4441.01</v>
          </cell>
        </row>
        <row r="427">
          <cell r="A427" t="str">
            <v>082106</v>
          </cell>
          <cell r="B427" t="str">
            <v>PROFUNDIDADE ATE 7.00 M</v>
          </cell>
          <cell r="C427" t="str">
            <v>UN</v>
          </cell>
          <cell r="D427">
            <v>5332.8</v>
          </cell>
        </row>
        <row r="429">
          <cell r="A429" t="str">
            <v>082200</v>
          </cell>
          <cell r="B429" t="str">
            <v>POCO DE VISITA EM ALVENARIA OU ADUELAS DE CONCRETO- DIAMETRO 1,20 M PARA REDES COLETORAS</v>
          </cell>
        </row>
        <row r="430">
          <cell r="A430" t="str">
            <v>082201</v>
          </cell>
          <cell r="B430" t="str">
            <v>PROFUNDIDADE ATE 2,00 M</v>
          </cell>
          <cell r="C430" t="str">
            <v>UN</v>
          </cell>
          <cell r="D430">
            <v>2322.2399999999998</v>
          </cell>
        </row>
        <row r="431">
          <cell r="A431" t="str">
            <v>082202</v>
          </cell>
          <cell r="B431" t="str">
            <v>PROFUNDIDADE ATE 3.00 M</v>
          </cell>
          <cell r="C431" t="str">
            <v>UN</v>
          </cell>
          <cell r="D431">
            <v>2832.58</v>
          </cell>
        </row>
        <row r="432">
          <cell r="A432" t="str">
            <v>082203</v>
          </cell>
          <cell r="B432" t="str">
            <v>PROFUNDIDADE ATE 4.00 M</v>
          </cell>
          <cell r="C432" t="str">
            <v>UN</v>
          </cell>
          <cell r="D432">
            <v>3559.55</v>
          </cell>
        </row>
        <row r="433">
          <cell r="A433" t="str">
            <v>082204</v>
          </cell>
          <cell r="B433" t="str">
            <v>PROFUNDIDADE ATE 5,00 M</v>
          </cell>
          <cell r="C433" t="str">
            <v>UN</v>
          </cell>
          <cell r="D433">
            <v>4452.21</v>
          </cell>
        </row>
        <row r="434">
          <cell r="A434" t="str">
            <v>082205</v>
          </cell>
          <cell r="B434" t="str">
            <v>PROFUNDIDADE ATE 6.00 M</v>
          </cell>
          <cell r="C434" t="str">
            <v>UN</v>
          </cell>
          <cell r="D434">
            <v>5209.82</v>
          </cell>
        </row>
        <row r="435">
          <cell r="A435" t="str">
            <v>082206</v>
          </cell>
          <cell r="B435" t="str">
            <v>PROFUNDIDADE ATE 7.00 M</v>
          </cell>
          <cell r="C435" t="str">
            <v>UN</v>
          </cell>
          <cell r="D435">
            <v>6203.25</v>
          </cell>
        </row>
        <row r="437">
          <cell r="A437" t="str">
            <v>082300</v>
          </cell>
          <cell r="B437" t="str">
            <v>POCO DE VISITA EM ALVENARIA OU ADUELAS DE CONCRETO-DIAM.1,00 M P/COLET.TRONCO,EMISS.E INTERCEPTORES</v>
          </cell>
        </row>
        <row r="438">
          <cell r="A438" t="str">
            <v>082301</v>
          </cell>
          <cell r="B438" t="str">
            <v>PROFUNDIDADE ATE 2,00 M</v>
          </cell>
          <cell r="C438" t="str">
            <v>UN</v>
          </cell>
          <cell r="D438">
            <v>1807.48</v>
          </cell>
        </row>
        <row r="439">
          <cell r="A439" t="str">
            <v>082302</v>
          </cell>
          <cell r="B439" t="str">
            <v>PROFUNDIDADE ATE 3,00 M</v>
          </cell>
          <cell r="C439" t="str">
            <v>UN</v>
          </cell>
          <cell r="D439">
            <v>2187.83</v>
          </cell>
        </row>
        <row r="440">
          <cell r="A440" t="str">
            <v>082303</v>
          </cell>
          <cell r="B440" t="str">
            <v>PROFUNDIDADE ATE 4,00 M</v>
          </cell>
          <cell r="C440" t="str">
            <v>UN</v>
          </cell>
          <cell r="D440">
            <v>2804.51</v>
          </cell>
        </row>
        <row r="441">
          <cell r="A441" t="str">
            <v>082304</v>
          </cell>
          <cell r="B441" t="str">
            <v>PROFUNDIDADE ATE 5,00 M</v>
          </cell>
          <cell r="C441" t="str">
            <v>UN</v>
          </cell>
          <cell r="D441">
            <v>3380.68</v>
          </cell>
        </row>
        <row r="442">
          <cell r="A442" t="str">
            <v>082305</v>
          </cell>
          <cell r="B442" t="str">
            <v>PROFUNDIDADE ATE 6,00 M</v>
          </cell>
          <cell r="C442" t="str">
            <v>UN</v>
          </cell>
          <cell r="D442">
            <v>3956.89</v>
          </cell>
        </row>
        <row r="443">
          <cell r="A443" t="str">
            <v>082306</v>
          </cell>
          <cell r="B443" t="str">
            <v>PROFUNDIDADE ATE 7,00 M</v>
          </cell>
          <cell r="C443" t="str">
            <v>UN</v>
          </cell>
          <cell r="D443">
            <v>4533.0600000000004</v>
          </cell>
        </row>
        <row r="445">
          <cell r="A445" t="str">
            <v>082400</v>
          </cell>
          <cell r="B445" t="str">
            <v>POCO DE VISITA EM ALVENARIA OU ADUELAS DE CONCRETO-DIAM.1,20 M P/COLET.TRONCO,EMISS E INTERCEPTORES</v>
          </cell>
        </row>
        <row r="446">
          <cell r="A446" t="str">
            <v>082401</v>
          </cell>
          <cell r="B446" t="str">
            <v>PROFUNDIDADE ATE 2,00 M</v>
          </cell>
          <cell r="C446" t="str">
            <v>UN</v>
          </cell>
          <cell r="D446">
            <v>2213.6999999999998</v>
          </cell>
        </row>
        <row r="447">
          <cell r="A447" t="str">
            <v>082402</v>
          </cell>
          <cell r="B447" t="str">
            <v>PROFUNDIDADE ATE 3,00 M</v>
          </cell>
          <cell r="C447" t="str">
            <v>UN</v>
          </cell>
          <cell r="D447">
            <v>2649.21</v>
          </cell>
        </row>
        <row r="448">
          <cell r="A448" t="str">
            <v>082403</v>
          </cell>
          <cell r="B448" t="str">
            <v>PROFUNDIDADE ATE 4,00 M</v>
          </cell>
          <cell r="C448" t="str">
            <v>UN</v>
          </cell>
          <cell r="D448">
            <v>3323.31</v>
          </cell>
        </row>
        <row r="449">
          <cell r="A449" t="str">
            <v>082404</v>
          </cell>
          <cell r="B449" t="str">
            <v>PROFUNDIDADE ATE 5,00 M</v>
          </cell>
          <cell r="C449" t="str">
            <v>UN</v>
          </cell>
          <cell r="D449">
            <v>3997.4</v>
          </cell>
        </row>
        <row r="450">
          <cell r="A450" t="str">
            <v>082405</v>
          </cell>
          <cell r="B450" t="str">
            <v>PROFUNDIDADE ATE 6,00 M</v>
          </cell>
          <cell r="C450" t="str">
            <v>UN</v>
          </cell>
          <cell r="D450">
            <v>4671.5</v>
          </cell>
        </row>
        <row r="451">
          <cell r="A451" t="str">
            <v>082406</v>
          </cell>
          <cell r="B451" t="str">
            <v>PROFUNDIDADE ATE 7,00 M</v>
          </cell>
          <cell r="C451" t="str">
            <v>UN</v>
          </cell>
          <cell r="D451">
            <v>5345.61</v>
          </cell>
        </row>
        <row r="453">
          <cell r="A453" t="str">
            <v>082500</v>
          </cell>
          <cell r="B453" t="str">
            <v>POCO DE INSPECAO - DIAMETRO 0,60 M</v>
          </cell>
        </row>
        <row r="454">
          <cell r="A454" t="str">
            <v>082501</v>
          </cell>
          <cell r="B454" t="str">
            <v>PROFUNDIDADE ATE 1,60 M - ALVENARIA</v>
          </cell>
          <cell r="C454" t="str">
            <v>UN</v>
          </cell>
          <cell r="D454">
            <v>944.32</v>
          </cell>
        </row>
        <row r="455">
          <cell r="A455" t="str">
            <v>082502</v>
          </cell>
          <cell r="B455" t="str">
            <v>PROFUNDIDADE ATE 1.60 M - ADUELA DE CONCRETO</v>
          </cell>
          <cell r="C455" t="str">
            <v>UN</v>
          </cell>
          <cell r="D455">
            <v>675.14</v>
          </cell>
        </row>
        <row r="456">
          <cell r="A456" t="str">
            <v>082503</v>
          </cell>
          <cell r="B456" t="str">
            <v>PROFUNDIDADE ATE 3.00 M - ADUELA DE CONCRETO</v>
          </cell>
          <cell r="C456" t="str">
            <v>UN</v>
          </cell>
          <cell r="D456">
            <v>890.16</v>
          </cell>
        </row>
        <row r="458">
          <cell r="A458" t="str">
            <v>082600</v>
          </cell>
          <cell r="B458" t="str">
            <v>ADUELA DE CONCRETO ARMADO, PRE-MOLDADA PONTA E BOLSA</v>
          </cell>
        </row>
        <row r="459">
          <cell r="A459" t="str">
            <v>082601</v>
          </cell>
          <cell r="B459" t="str">
            <v>DIAMETRO 0,80 M, H = 1,00 M</v>
          </cell>
          <cell r="C459" t="str">
            <v>UN</v>
          </cell>
          <cell r="D459">
            <v>171.7</v>
          </cell>
        </row>
        <row r="460">
          <cell r="A460" t="str">
            <v>082602</v>
          </cell>
          <cell r="B460" t="str">
            <v>DIAMETRO 1,00 M, H = 0,50 M</v>
          </cell>
          <cell r="C460" t="str">
            <v>UN</v>
          </cell>
          <cell r="D460">
            <v>114.61</v>
          </cell>
        </row>
        <row r="461">
          <cell r="A461" t="str">
            <v>082603</v>
          </cell>
          <cell r="B461" t="str">
            <v>DIAMETRO 1,20 M, H = 0,50 M</v>
          </cell>
          <cell r="C461" t="str">
            <v>UN</v>
          </cell>
          <cell r="D461">
            <v>132.1</v>
          </cell>
        </row>
        <row r="462">
          <cell r="A462" t="str">
            <v>082604</v>
          </cell>
          <cell r="B462" t="str">
            <v>DIAMETRO 1,30 M, H = 0,50 M</v>
          </cell>
          <cell r="C462" t="str">
            <v>UN</v>
          </cell>
          <cell r="D462">
            <v>151.52000000000001</v>
          </cell>
        </row>
        <row r="463">
          <cell r="A463" t="str">
            <v>082605</v>
          </cell>
          <cell r="B463" t="str">
            <v>DIAMETRO 1,50 M, H = 0,50 M</v>
          </cell>
          <cell r="C463" t="str">
            <v>UN</v>
          </cell>
          <cell r="D463">
            <v>171.3</v>
          </cell>
        </row>
        <row r="464">
          <cell r="A464" t="str">
            <v>082606</v>
          </cell>
          <cell r="B464" t="str">
            <v>DIAMETRO 1,80 M, H = 0,50 M</v>
          </cell>
          <cell r="C464" t="str">
            <v>UN</v>
          </cell>
          <cell r="D464">
            <v>282.43</v>
          </cell>
        </row>
        <row r="465">
          <cell r="A465" t="str">
            <v>082607</v>
          </cell>
          <cell r="B465" t="str">
            <v>DIAMETRO 2,12 M, H = 0,50 M</v>
          </cell>
          <cell r="C465" t="str">
            <v>UN</v>
          </cell>
          <cell r="D465">
            <v>385.48</v>
          </cell>
        </row>
        <row r="466">
          <cell r="A466" t="str">
            <v>082608</v>
          </cell>
          <cell r="B466" t="str">
            <v>DIAMETRO 2,50 M, H = 0,50 M</v>
          </cell>
          <cell r="C466" t="str">
            <v>UN</v>
          </cell>
          <cell r="D466">
            <v>486.59</v>
          </cell>
        </row>
        <row r="467">
          <cell r="A467" t="str">
            <v>082609</v>
          </cell>
          <cell r="B467" t="str">
            <v>DIAMETRO 3,00 M, H = 0,50 M</v>
          </cell>
          <cell r="C467" t="str">
            <v>UN</v>
          </cell>
          <cell r="D467">
            <v>560.27</v>
          </cell>
        </row>
        <row r="469">
          <cell r="A469" t="str">
            <v>082700</v>
          </cell>
          <cell r="B469" t="str">
            <v>ADUELA SUCESSIVAS DE CONCRETO ARMADO, MOLDADA IN LOCO</v>
          </cell>
        </row>
        <row r="470">
          <cell r="A470" t="str">
            <v>082701</v>
          </cell>
          <cell r="B470" t="str">
            <v>DIAMETRO 1,50 M</v>
          </cell>
          <cell r="C470" t="str">
            <v>M</v>
          </cell>
          <cell r="D470">
            <v>1375.07</v>
          </cell>
        </row>
        <row r="471">
          <cell r="A471" t="str">
            <v>082702</v>
          </cell>
          <cell r="B471" t="str">
            <v>DIAMETRO 2,00 M</v>
          </cell>
          <cell r="C471" t="str">
            <v>M</v>
          </cell>
          <cell r="D471">
            <v>1779.55</v>
          </cell>
        </row>
        <row r="472">
          <cell r="A472" t="str">
            <v>082703</v>
          </cell>
          <cell r="B472" t="str">
            <v>DIAMETRO 2,50 M</v>
          </cell>
          <cell r="C472" t="str">
            <v>M</v>
          </cell>
          <cell r="D472">
            <v>2184.08</v>
          </cell>
        </row>
        <row r="473">
          <cell r="A473" t="str">
            <v>082704</v>
          </cell>
          <cell r="B473" t="str">
            <v>DIAMETRO 3,00 M</v>
          </cell>
          <cell r="C473" t="str">
            <v>M</v>
          </cell>
          <cell r="D473">
            <v>2588.44</v>
          </cell>
        </row>
        <row r="474">
          <cell r="A474" t="str">
            <v>082705</v>
          </cell>
          <cell r="B474" t="str">
            <v>DIAMETRO 3,80 M</v>
          </cell>
          <cell r="C474" t="str">
            <v>M</v>
          </cell>
          <cell r="D474">
            <v>3235.58</v>
          </cell>
        </row>
        <row r="476">
          <cell r="A476" t="str">
            <v>082800</v>
          </cell>
          <cell r="B476" t="str">
            <v>DISPOSITIVOS ESPECIAIS E ESTRUTURAS ACESSORIAS</v>
          </cell>
        </row>
        <row r="477">
          <cell r="A477" t="str">
            <v>082801</v>
          </cell>
          <cell r="B477" t="str">
            <v>INSTALACAO DE HIDRANTES DE COLUNA</v>
          </cell>
          <cell r="C477" t="str">
            <v>UN</v>
          </cell>
          <cell r="D477">
            <v>223.08</v>
          </cell>
        </row>
        <row r="478">
          <cell r="A478" t="str">
            <v>082802</v>
          </cell>
          <cell r="B478" t="str">
            <v>INSTALACAO DE HIDRANTES SUBTERRANEO</v>
          </cell>
          <cell r="C478" t="str">
            <v>UN</v>
          </cell>
          <cell r="D478">
            <v>232.76</v>
          </cell>
        </row>
        <row r="479">
          <cell r="A479" t="str">
            <v>082803</v>
          </cell>
          <cell r="B479" t="str">
            <v>ASSENTAMENTO DE TUBOS DE QUEDA</v>
          </cell>
          <cell r="C479" t="str">
            <v>M</v>
          </cell>
          <cell r="D479">
            <v>115.35</v>
          </cell>
        </row>
        <row r="480">
          <cell r="A480" t="str">
            <v>082804</v>
          </cell>
          <cell r="B480" t="str">
            <v>ASSENTAMENTO DE TAMPAO DE FERRO FUNDIDO 600 MM</v>
          </cell>
          <cell r="C480" t="str">
            <v>UN</v>
          </cell>
          <cell r="D480">
            <v>35.93</v>
          </cell>
        </row>
        <row r="481">
          <cell r="A481" t="str">
            <v>082805</v>
          </cell>
          <cell r="B481" t="str">
            <v>ASSENTAMENTO DE TAMPAO DE FERRO FUNDIDO 900 MM</v>
          </cell>
          <cell r="C481" t="str">
            <v>UN</v>
          </cell>
          <cell r="D481">
            <v>53.95</v>
          </cell>
        </row>
        <row r="482">
          <cell r="A482" t="str">
            <v>082806</v>
          </cell>
          <cell r="B482" t="str">
            <v>TERMINAL DE LIMPEZA</v>
          </cell>
          <cell r="C482" t="str">
            <v>UN</v>
          </cell>
          <cell r="D482">
            <v>201.86</v>
          </cell>
        </row>
        <row r="483">
          <cell r="A483" t="str">
            <v>082807</v>
          </cell>
          <cell r="B483" t="str">
            <v>DISPOSITIVO DE PROTECAO PARA  REGISTRO EM TUBO DE CONCRETO</v>
          </cell>
          <cell r="C483" t="str">
            <v>UN</v>
          </cell>
          <cell r="D483">
            <v>66.709999999999994</v>
          </cell>
        </row>
        <row r="484">
          <cell r="A484" t="str">
            <v>082808</v>
          </cell>
          <cell r="B484" t="str">
            <v>DISPOSITIVO DE PROTECAO PARA REGISTRO EM TUBO CERAMICO</v>
          </cell>
          <cell r="C484" t="str">
            <v>UN</v>
          </cell>
          <cell r="D484">
            <v>38.380000000000003</v>
          </cell>
        </row>
        <row r="485">
          <cell r="A485" t="str">
            <v>082809</v>
          </cell>
          <cell r="B485" t="str">
            <v>CAIXA PASSAGEM PARA MUDANCA DIAMETRO E/OU DIRECAO - ATE 200 MM</v>
          </cell>
          <cell r="C485" t="str">
            <v>UN</v>
          </cell>
          <cell r="D485">
            <v>163.12</v>
          </cell>
        </row>
        <row r="486">
          <cell r="A486" t="str">
            <v>082810</v>
          </cell>
          <cell r="B486" t="str">
            <v>CAIXA PASSAGEM PARA MUDANCA DIAMETRO E/OU DIRECAO - 250 MM A 450 MM</v>
          </cell>
          <cell r="C486" t="str">
            <v>UN</v>
          </cell>
          <cell r="D486">
            <v>281.7</v>
          </cell>
        </row>
        <row r="487">
          <cell r="A487" t="str">
            <v>082811</v>
          </cell>
          <cell r="B487" t="str">
            <v>BOCA DE LOBO</v>
          </cell>
          <cell r="C487" t="str">
            <v>UN</v>
          </cell>
          <cell r="D487">
            <v>562.88</v>
          </cell>
        </row>
        <row r="488">
          <cell r="A488" t="str">
            <v>082812</v>
          </cell>
          <cell r="B488" t="str">
            <v>EXECUCAO DE TAMPA DE BOCA DE LOBO</v>
          </cell>
          <cell r="C488" t="str">
            <v>UN</v>
          </cell>
          <cell r="D488">
            <v>57.81</v>
          </cell>
        </row>
        <row r="489">
          <cell r="A489" t="str">
            <v>082813</v>
          </cell>
          <cell r="B489" t="str">
            <v>TAMPA DE INSPECAO EM CONCRETO ARMADO</v>
          </cell>
          <cell r="C489" t="str">
            <v>M3</v>
          </cell>
          <cell r="D489">
            <v>842.91</v>
          </cell>
        </row>
        <row r="490">
          <cell r="A490" t="str">
            <v>082814</v>
          </cell>
          <cell r="B490" t="str">
            <v>SAIDA JUNTO AO CORREGO DIAM. ATE 250 MM</v>
          </cell>
          <cell r="C490" t="str">
            <v>UN</v>
          </cell>
          <cell r="D490">
            <v>147.44</v>
          </cell>
        </row>
        <row r="491">
          <cell r="A491" t="str">
            <v>082815</v>
          </cell>
          <cell r="B491" t="str">
            <v>SAIDA JUNTO AO CORREGO DIAM. DE 300 MM A 350 MM</v>
          </cell>
          <cell r="C491" t="str">
            <v>UN</v>
          </cell>
          <cell r="D491">
            <v>169.96</v>
          </cell>
        </row>
        <row r="492">
          <cell r="A492" t="str">
            <v>082816</v>
          </cell>
          <cell r="B492" t="str">
            <v>SAIDA JUNTO AO CORREGO DIAM. DE 400 MM A 600 MM</v>
          </cell>
          <cell r="C492" t="str">
            <v>UN</v>
          </cell>
          <cell r="D492">
            <v>241.32</v>
          </cell>
        </row>
        <row r="494">
          <cell r="A494" t="str">
            <v>082900</v>
          </cell>
          <cell r="B494" t="str">
            <v>CAIXA DE ALVENARIA DE 1 TIJOLO</v>
          </cell>
        </row>
        <row r="495">
          <cell r="A495" t="str">
            <v>082901</v>
          </cell>
          <cell r="B495" t="str">
            <v>(0,80 X 0,80) M</v>
          </cell>
          <cell r="C495" t="str">
            <v>M</v>
          </cell>
          <cell r="D495">
            <v>470.04</v>
          </cell>
        </row>
        <row r="496">
          <cell r="A496" t="str">
            <v>082902</v>
          </cell>
          <cell r="B496" t="str">
            <v>(0,80 X 1,00) M</v>
          </cell>
          <cell r="C496" t="str">
            <v>M</v>
          </cell>
          <cell r="D496">
            <v>524.30999999999995</v>
          </cell>
        </row>
        <row r="497">
          <cell r="A497" t="str">
            <v>082903</v>
          </cell>
          <cell r="B497" t="str">
            <v>(1,00 X 1,00) M</v>
          </cell>
          <cell r="C497" t="str">
            <v>M</v>
          </cell>
          <cell r="D497">
            <v>581.58000000000004</v>
          </cell>
        </row>
        <row r="498">
          <cell r="A498" t="str">
            <v>082904</v>
          </cell>
          <cell r="B498" t="str">
            <v>(1,00 X 1,10) M</v>
          </cell>
          <cell r="C498" t="str">
            <v>M</v>
          </cell>
          <cell r="D498">
            <v>610.32000000000005</v>
          </cell>
        </row>
        <row r="499">
          <cell r="A499" t="str">
            <v>082905</v>
          </cell>
          <cell r="B499" t="str">
            <v>(1,00 X 1,20) M</v>
          </cell>
          <cell r="C499" t="str">
            <v>M</v>
          </cell>
          <cell r="D499">
            <v>631.03</v>
          </cell>
        </row>
        <row r="500">
          <cell r="A500" t="str">
            <v>082906</v>
          </cell>
          <cell r="B500" t="str">
            <v>(1,00 X 1,35) M</v>
          </cell>
          <cell r="C500" t="str">
            <v>M</v>
          </cell>
          <cell r="D500">
            <v>681.98</v>
          </cell>
        </row>
        <row r="501">
          <cell r="A501" t="str">
            <v>082907</v>
          </cell>
          <cell r="B501" t="str">
            <v>(1,00 X 1,50) M</v>
          </cell>
          <cell r="C501" t="str">
            <v>M</v>
          </cell>
          <cell r="D501">
            <v>767.98</v>
          </cell>
        </row>
        <row r="502">
          <cell r="A502" t="str">
            <v>082908</v>
          </cell>
          <cell r="B502" t="str">
            <v>(1,10 X 1,10) M</v>
          </cell>
          <cell r="C502" t="str">
            <v>M</v>
          </cell>
          <cell r="D502">
            <v>639.76</v>
          </cell>
        </row>
        <row r="503">
          <cell r="A503" t="str">
            <v>082909</v>
          </cell>
          <cell r="B503" t="str">
            <v>(1,20 X 1,20) M</v>
          </cell>
          <cell r="C503" t="str">
            <v>M</v>
          </cell>
          <cell r="D503">
            <v>699.43</v>
          </cell>
        </row>
        <row r="504">
          <cell r="A504" t="str">
            <v>082910</v>
          </cell>
          <cell r="B504" t="str">
            <v>(1,20 X 1,50) M</v>
          </cell>
          <cell r="C504" t="str">
            <v>M</v>
          </cell>
          <cell r="D504">
            <v>790.04</v>
          </cell>
        </row>
        <row r="505">
          <cell r="A505" t="str">
            <v>082911</v>
          </cell>
          <cell r="B505" t="str">
            <v>(1,50 X 1,50) M</v>
          </cell>
          <cell r="C505" t="str">
            <v>M</v>
          </cell>
          <cell r="D505">
            <v>887.61</v>
          </cell>
        </row>
        <row r="506">
          <cell r="A506" t="str">
            <v>082912</v>
          </cell>
          <cell r="B506" t="str">
            <v>(1,50 X 2,00) M</v>
          </cell>
          <cell r="C506" t="str">
            <v>M</v>
          </cell>
          <cell r="D506">
            <v>1050.1600000000001</v>
          </cell>
        </row>
        <row r="507">
          <cell r="A507" t="str">
            <v>082913</v>
          </cell>
          <cell r="B507" t="str">
            <v>(2,00 X 2,00) M</v>
          </cell>
          <cell r="C507" t="str">
            <v>M</v>
          </cell>
          <cell r="D507">
            <v>1231.9100000000001</v>
          </cell>
        </row>
        <row r="508">
          <cell r="A508" t="str">
            <v>082914</v>
          </cell>
          <cell r="B508" t="str">
            <v>(2,00 X 2,50) M</v>
          </cell>
          <cell r="C508" t="str">
            <v>M</v>
          </cell>
          <cell r="D508">
            <v>1413.67</v>
          </cell>
        </row>
        <row r="510">
          <cell r="A510" t="str">
            <v>083000</v>
          </cell>
          <cell r="B510" t="str">
            <v>CAIXA DE ALVENARIA DE 1/2 TIJOLO</v>
          </cell>
        </row>
        <row r="511">
          <cell r="A511" t="str">
            <v>083001</v>
          </cell>
          <cell r="B511" t="str">
            <v>(0,60 X 0,60) M</v>
          </cell>
          <cell r="C511" t="str">
            <v>M</v>
          </cell>
          <cell r="D511">
            <v>235.15</v>
          </cell>
        </row>
        <row r="512">
          <cell r="A512" t="str">
            <v>083002</v>
          </cell>
          <cell r="B512" t="str">
            <v>(0,80 X 0,80) M</v>
          </cell>
          <cell r="C512" t="str">
            <v>M</v>
          </cell>
          <cell r="D512">
            <v>317.19</v>
          </cell>
        </row>
        <row r="513">
          <cell r="A513" t="str">
            <v>083003</v>
          </cell>
          <cell r="B513" t="str">
            <v>(0,90 X 0,90) M</v>
          </cell>
          <cell r="C513" t="str">
            <v>M</v>
          </cell>
          <cell r="D513">
            <v>357.33</v>
          </cell>
        </row>
        <row r="514">
          <cell r="A514" t="str">
            <v>083004</v>
          </cell>
          <cell r="B514" t="str">
            <v>(1,00 X 0,80) M</v>
          </cell>
          <cell r="C514" t="str">
            <v>M</v>
          </cell>
          <cell r="D514">
            <v>356.51</v>
          </cell>
        </row>
        <row r="515">
          <cell r="A515" t="str">
            <v>083005</v>
          </cell>
          <cell r="B515" t="str">
            <v>(1,00 X 1,00) M</v>
          </cell>
          <cell r="C515" t="str">
            <v>M</v>
          </cell>
          <cell r="D515">
            <v>400.1</v>
          </cell>
        </row>
        <row r="516">
          <cell r="A516" t="str">
            <v>083006</v>
          </cell>
          <cell r="B516" t="str">
            <v>(1,00 X 1,20) M</v>
          </cell>
          <cell r="C516" t="str">
            <v>M</v>
          </cell>
          <cell r="D516">
            <v>445.78</v>
          </cell>
        </row>
        <row r="518">
          <cell r="A518" t="str">
            <v>083100</v>
          </cell>
          <cell r="B518" t="str">
            <v>DISPOSITIVOS PARA LAGOA</v>
          </cell>
        </row>
        <row r="519">
          <cell r="A519" t="str">
            <v>083101</v>
          </cell>
          <cell r="B519" t="str">
            <v>PLACA DE CONCRETO</v>
          </cell>
          <cell r="C519" t="str">
            <v>M2</v>
          </cell>
          <cell r="D519">
            <v>66.23</v>
          </cell>
        </row>
        <row r="520">
          <cell r="A520" t="str">
            <v>083102</v>
          </cell>
          <cell r="B520" t="str">
            <v>ABRIGO PADRAO</v>
          </cell>
          <cell r="C520" t="str">
            <v>UN</v>
          </cell>
          <cell r="D520">
            <v>7447.21</v>
          </cell>
        </row>
        <row r="521">
          <cell r="A521" t="str">
            <v>083103</v>
          </cell>
          <cell r="B521" t="str">
            <v>CAIXA "1" (1,50 X 1,30) M</v>
          </cell>
          <cell r="C521" t="str">
            <v>M</v>
          </cell>
          <cell r="D521">
            <v>2484.86</v>
          </cell>
        </row>
        <row r="522">
          <cell r="A522" t="str">
            <v>083104</v>
          </cell>
          <cell r="B522" t="str">
            <v>CAIXA "2" (2,40 X 0,80) M</v>
          </cell>
          <cell r="C522" t="str">
            <v>M</v>
          </cell>
          <cell r="D522">
            <v>989.13</v>
          </cell>
        </row>
        <row r="523">
          <cell r="A523" t="str">
            <v>083105</v>
          </cell>
          <cell r="B523" t="str">
            <v>CAIXA "3" (1,60 X 0,80) M</v>
          </cell>
          <cell r="C523" t="str">
            <v>M</v>
          </cell>
          <cell r="D523">
            <v>1140.8699999999999</v>
          </cell>
        </row>
        <row r="524">
          <cell r="A524" t="str">
            <v>083106</v>
          </cell>
          <cell r="B524" t="str">
            <v>CAIXA "4" (0,60 X 0,60) M</v>
          </cell>
          <cell r="C524" t="str">
            <v>M</v>
          </cell>
          <cell r="D524">
            <v>301.35000000000002</v>
          </cell>
        </row>
        <row r="525">
          <cell r="A525" t="str">
            <v>083107</v>
          </cell>
          <cell r="B525" t="str">
            <v>CAIXA "6" (1,50 X 1,00) M</v>
          </cell>
          <cell r="C525" t="str">
            <v>M</v>
          </cell>
          <cell r="D525">
            <v>1224.9100000000001</v>
          </cell>
        </row>
        <row r="526">
          <cell r="A526" t="str">
            <v>083108</v>
          </cell>
          <cell r="B526" t="str">
            <v>CAIXA "7" (0,80 X 0,80) M</v>
          </cell>
          <cell r="C526" t="str">
            <v>M</v>
          </cell>
          <cell r="D526">
            <v>879.66</v>
          </cell>
        </row>
        <row r="527">
          <cell r="A527" t="str">
            <v>083109</v>
          </cell>
          <cell r="B527" t="str">
            <v>CAIXA DE INSPECAO (0,60 X 0,60) M</v>
          </cell>
          <cell r="C527" t="str">
            <v>M</v>
          </cell>
          <cell r="D527">
            <v>419.78</v>
          </cell>
        </row>
        <row r="528">
          <cell r="A528" t="str">
            <v>083110</v>
          </cell>
          <cell r="B528" t="str">
            <v>CAIXA DE INSPECAO (0,80 X 0,80) M</v>
          </cell>
          <cell r="C528" t="str">
            <v>M</v>
          </cell>
          <cell r="D528">
            <v>583.35</v>
          </cell>
        </row>
        <row r="529">
          <cell r="A529" t="str">
            <v>083111</v>
          </cell>
          <cell r="B529" t="str">
            <v>DISPOSITIVO DE SAIDA "A"</v>
          </cell>
          <cell r="C529" t="str">
            <v>UN</v>
          </cell>
          <cell r="D529">
            <v>1022.8</v>
          </cell>
        </row>
        <row r="530">
          <cell r="A530" t="str">
            <v>083112</v>
          </cell>
          <cell r="B530" t="str">
            <v>DISPOSITIVO DE SAIDA "E"</v>
          </cell>
          <cell r="C530" t="str">
            <v>UN</v>
          </cell>
          <cell r="D530">
            <v>8209.8700000000008</v>
          </cell>
        </row>
        <row r="532">
          <cell r="A532" t="str">
            <v>090000</v>
          </cell>
          <cell r="B532" t="str">
            <v>ASSENTAMENTO</v>
          </cell>
        </row>
        <row r="533">
          <cell r="A533" t="str">
            <v>090100</v>
          </cell>
          <cell r="B533" t="str">
            <v>ASSENTAMENTO DE TUBOS E PECAS DE PVC RIGIDO E PVC RIGIDO DEFOFO PARA REDES DE DISTRIBUICAO DE AGUA</v>
          </cell>
        </row>
        <row r="534">
          <cell r="A534" t="str">
            <v>090101</v>
          </cell>
          <cell r="B534" t="str">
            <v>TUBOS E PECAS, DIAMETRO 50 MM - PVC RIGIDO (A)</v>
          </cell>
          <cell r="C534" t="str">
            <v>M</v>
          </cell>
          <cell r="D534">
            <v>4.8600000000000003</v>
          </cell>
        </row>
        <row r="535">
          <cell r="A535" t="str">
            <v>090102</v>
          </cell>
          <cell r="B535" t="str">
            <v>TUBOS E PECAS, DIAMETRO 75 MM - PVC RIGIDO (A)</v>
          </cell>
          <cell r="C535" t="str">
            <v>M</v>
          </cell>
          <cell r="D535">
            <v>5.0199999999999996</v>
          </cell>
        </row>
        <row r="536">
          <cell r="A536" t="str">
            <v>090103</v>
          </cell>
          <cell r="B536" t="str">
            <v>TUBOS E PECAS, DIAMETRO 100 MM - PVC RIGIDO E PVC RIGIDO DEFOFO (A)</v>
          </cell>
          <cell r="C536" t="str">
            <v>M</v>
          </cell>
          <cell r="D536">
            <v>5.28</v>
          </cell>
        </row>
        <row r="537">
          <cell r="A537" t="str">
            <v>090104</v>
          </cell>
          <cell r="B537" t="str">
            <v>TUBOS E PECAS, DIAMETRO 150 MM - PVC RIGIDO E PVC  RIGIDO DEFOFO (A)</v>
          </cell>
          <cell r="C537" t="str">
            <v>M</v>
          </cell>
          <cell r="D537">
            <v>5.85</v>
          </cell>
        </row>
        <row r="538">
          <cell r="A538" t="str">
            <v>090105</v>
          </cell>
          <cell r="B538" t="str">
            <v>TUBOS E PECAS, DIAMETRO 200 MM - PVC RIGIDO E PVC RIGIDO DEFOFO (A)</v>
          </cell>
          <cell r="C538" t="str">
            <v>M</v>
          </cell>
          <cell r="D538">
            <v>6.74</v>
          </cell>
        </row>
        <row r="539">
          <cell r="A539" t="str">
            <v>090106</v>
          </cell>
          <cell r="B539" t="str">
            <v>TUBOS E PECAS, DIAMETRO 250 MM - PVC RIGIDO DEFOFO (A)</v>
          </cell>
          <cell r="C539" t="str">
            <v>M</v>
          </cell>
          <cell r="D539">
            <v>7.94</v>
          </cell>
        </row>
        <row r="540">
          <cell r="A540" t="str">
            <v>090107</v>
          </cell>
          <cell r="B540" t="str">
            <v>TUBOS E PECAS, DIAMETRO 300 MM - PVC RIGIDO DEFOFO (A)</v>
          </cell>
          <cell r="C540" t="str">
            <v>M</v>
          </cell>
          <cell r="D540">
            <v>8.85</v>
          </cell>
        </row>
        <row r="541">
          <cell r="A541" t="str">
            <v>090131</v>
          </cell>
          <cell r="B541" t="str">
            <v>TUBOS E PECAS, DIAM. 50 MM - PVC RIGIDO (B)</v>
          </cell>
          <cell r="C541" t="str">
            <v>M</v>
          </cell>
          <cell r="D541">
            <v>3.85</v>
          </cell>
        </row>
        <row r="542">
          <cell r="A542" t="str">
            <v>090132</v>
          </cell>
          <cell r="B542" t="str">
            <v>TUBOS E PECAS, DIAM. 75 MM - PVC RIGIDO (B)</v>
          </cell>
          <cell r="C542" t="str">
            <v>M</v>
          </cell>
          <cell r="D542">
            <v>4.04</v>
          </cell>
        </row>
        <row r="543">
          <cell r="A543" t="str">
            <v>090133</v>
          </cell>
          <cell r="B543" t="str">
            <v>TUBOS E PECAS, DIAM. 100 MM - PVC RIGIDO E PVC RIGIDO DEFOFO (B)</v>
          </cell>
          <cell r="C543" t="str">
            <v>M</v>
          </cell>
          <cell r="D543">
            <v>4.18</v>
          </cell>
        </row>
        <row r="544">
          <cell r="A544" t="str">
            <v>090134</v>
          </cell>
          <cell r="B544" t="str">
            <v>TUBOS E PECAS, DIAM. 150 MM - PVC RIGIDO E PVC RIGIDO DEFOFO (B)</v>
          </cell>
          <cell r="C544" t="str">
            <v>M</v>
          </cell>
          <cell r="D544">
            <v>4.37</v>
          </cell>
        </row>
        <row r="545">
          <cell r="A545" t="str">
            <v>090135</v>
          </cell>
          <cell r="B545" t="str">
            <v>TUBOS E PECAS, DIAM. 200 MM - PVC RIGIDO E PVC RIGIDO DEFOFO (B)</v>
          </cell>
          <cell r="C545" t="str">
            <v>M</v>
          </cell>
          <cell r="D545">
            <v>5.38</v>
          </cell>
        </row>
        <row r="546">
          <cell r="A546" t="str">
            <v>090136</v>
          </cell>
          <cell r="B546" t="str">
            <v>TUBOS E PECAS, DIAM. 250 MM - PVC RIGIDO DEFOFO (B)</v>
          </cell>
          <cell r="C546" t="str">
            <v>M</v>
          </cell>
          <cell r="D546">
            <v>6.33</v>
          </cell>
        </row>
        <row r="547">
          <cell r="A547" t="str">
            <v>090137</v>
          </cell>
          <cell r="B547" t="str">
            <v>TUBOS E PECAS, DIAM. 300 MM - PVC RIGIDO DEFOFO (B)</v>
          </cell>
          <cell r="C547" t="str">
            <v>M</v>
          </cell>
          <cell r="D547">
            <v>7.1</v>
          </cell>
        </row>
        <row r="548">
          <cell r="A548" t="str">
            <v>090151</v>
          </cell>
          <cell r="B548" t="str">
            <v>TUBOS E PECAS, DIAM. 50 MM - PVC RIGIDO (C)</v>
          </cell>
          <cell r="C548" t="str">
            <v>M</v>
          </cell>
          <cell r="D548">
            <v>2.38</v>
          </cell>
        </row>
        <row r="549">
          <cell r="A549" t="str">
            <v>090152</v>
          </cell>
          <cell r="B549" t="str">
            <v>TUBOS E PECAS, DIAM. 75 MM - PVC RIGIDO (C)</v>
          </cell>
          <cell r="C549" t="str">
            <v>M</v>
          </cell>
          <cell r="D549">
            <v>2.4700000000000002</v>
          </cell>
        </row>
        <row r="550">
          <cell r="A550" t="str">
            <v>090153</v>
          </cell>
          <cell r="B550" t="str">
            <v>TUBOS E PECAS, DIAM. 100 MM - PVC RIGIDO DEFOFO (C)</v>
          </cell>
          <cell r="C550" t="str">
            <v>M</v>
          </cell>
          <cell r="D550">
            <v>2.58</v>
          </cell>
        </row>
        <row r="551">
          <cell r="A551" t="str">
            <v>090154</v>
          </cell>
          <cell r="B551" t="str">
            <v>TUBOS E PECAS, DIAM. 150 MM - PVC RIGIDO E PVC RIGIDO DEFOFO (C)</v>
          </cell>
          <cell r="C551" t="str">
            <v>M</v>
          </cell>
          <cell r="D551">
            <v>2.84</v>
          </cell>
        </row>
        <row r="552">
          <cell r="A552" t="str">
            <v>090155</v>
          </cell>
          <cell r="B552" t="str">
            <v>TUBOS E PECAS, DIAM. 200 MM - PVC RIGIDO E PVC RIGIDO DEFOFO (C)</v>
          </cell>
          <cell r="C552" t="str">
            <v>M</v>
          </cell>
          <cell r="D552">
            <v>3.33</v>
          </cell>
        </row>
        <row r="553">
          <cell r="A553" t="str">
            <v>090156</v>
          </cell>
          <cell r="B553" t="str">
            <v>TUBOS E PECAS, DIAM. 250 MM - PVC RIGIDO DEFOFO (C)</v>
          </cell>
          <cell r="C553" t="str">
            <v>M</v>
          </cell>
          <cell r="D553">
            <v>3.95</v>
          </cell>
        </row>
        <row r="554">
          <cell r="A554" t="str">
            <v>090157</v>
          </cell>
          <cell r="B554" t="str">
            <v>TUBOS E PECAS, DIAM. 300 MM - PVC RIGIDO DEFOFO (C)</v>
          </cell>
          <cell r="C554" t="str">
            <v>M</v>
          </cell>
          <cell r="D554">
            <v>4.37</v>
          </cell>
        </row>
        <row r="556">
          <cell r="A556" t="str">
            <v>090200</v>
          </cell>
          <cell r="B556" t="str">
            <v>ASSENTAMENTO DE TUBOS E PECAS DE FERRO FUNDIDO PARA REDES DE DISTRIBUICAO DE AGUA</v>
          </cell>
        </row>
        <row r="557">
          <cell r="A557" t="str">
            <v>090201</v>
          </cell>
          <cell r="B557" t="str">
            <v>TUBOS E PECAS, DIAMETRO 50 MM (A)</v>
          </cell>
          <cell r="C557" t="str">
            <v>M</v>
          </cell>
          <cell r="D557">
            <v>6.15</v>
          </cell>
        </row>
        <row r="558">
          <cell r="A558" t="str">
            <v>090202</v>
          </cell>
          <cell r="B558" t="str">
            <v>TUBOS E PECAS, DIAMETRO 75 MM (A)</v>
          </cell>
          <cell r="C558" t="str">
            <v>M</v>
          </cell>
          <cell r="D558">
            <v>6.86</v>
          </cell>
        </row>
        <row r="559">
          <cell r="A559" t="str">
            <v>090203</v>
          </cell>
          <cell r="B559" t="str">
            <v>TUBOS E PECAS, DIAMETRO 100 MM (A)</v>
          </cell>
          <cell r="C559" t="str">
            <v>M</v>
          </cell>
          <cell r="D559">
            <v>7.78</v>
          </cell>
        </row>
        <row r="560">
          <cell r="A560" t="str">
            <v>090204</v>
          </cell>
          <cell r="B560" t="str">
            <v>TUBOS E PECAS, DIAMETRO 150 MM (A)</v>
          </cell>
          <cell r="C560" t="str">
            <v>M</v>
          </cell>
          <cell r="D560">
            <v>9.56</v>
          </cell>
        </row>
        <row r="561">
          <cell r="A561" t="str">
            <v>090205</v>
          </cell>
          <cell r="B561" t="str">
            <v>TUBOS E PECAS, DIAMETRO 200 MM (A)</v>
          </cell>
          <cell r="C561" t="str">
            <v>M</v>
          </cell>
          <cell r="D561">
            <v>10.65</v>
          </cell>
        </row>
        <row r="562">
          <cell r="A562" t="str">
            <v>090206</v>
          </cell>
          <cell r="B562" t="str">
            <v>TUBOS E PECAS, DIAMETRO 250 MM (A)</v>
          </cell>
          <cell r="C562" t="str">
            <v>M</v>
          </cell>
          <cell r="D562">
            <v>11.87</v>
          </cell>
        </row>
        <row r="563">
          <cell r="A563" t="str">
            <v>090207</v>
          </cell>
          <cell r="B563" t="str">
            <v>TUBOS E PECAS, DIAMETRO 300 MM (A)</v>
          </cell>
          <cell r="C563" t="str">
            <v>M</v>
          </cell>
          <cell r="D563">
            <v>14.21</v>
          </cell>
        </row>
        <row r="564">
          <cell r="A564" t="str">
            <v>090208</v>
          </cell>
          <cell r="B564" t="str">
            <v>TUBOS E PECAS, DIAMETRO 400 MM (A)</v>
          </cell>
          <cell r="C564" t="str">
            <v>M</v>
          </cell>
          <cell r="D564">
            <v>17.260000000000002</v>
          </cell>
        </row>
        <row r="565">
          <cell r="A565" t="str">
            <v>090209</v>
          </cell>
          <cell r="B565" t="str">
            <v>TUBOS E PECAS, DIAMETRO 500 MM (A)</v>
          </cell>
          <cell r="C565" t="str">
            <v>M</v>
          </cell>
          <cell r="D565">
            <v>20.57</v>
          </cell>
        </row>
        <row r="566">
          <cell r="A566" t="str">
            <v>090210</v>
          </cell>
          <cell r="B566" t="str">
            <v>TUBOS E PECAS, DIAMETRO 600 MM (A)</v>
          </cell>
          <cell r="C566" t="str">
            <v>M</v>
          </cell>
          <cell r="D566">
            <v>24.44</v>
          </cell>
        </row>
        <row r="567">
          <cell r="A567" t="str">
            <v>090231</v>
          </cell>
          <cell r="B567" t="str">
            <v>TUBOS E PECAS, DIAM. 50 MM (B)</v>
          </cell>
          <cell r="C567" t="str">
            <v>M</v>
          </cell>
          <cell r="D567">
            <v>4.92</v>
          </cell>
        </row>
        <row r="568">
          <cell r="A568" t="str">
            <v>090232</v>
          </cell>
          <cell r="B568" t="str">
            <v>TUBOS E PECAS, DIAM. 75 MM (B)</v>
          </cell>
          <cell r="C568" t="str">
            <v>M</v>
          </cell>
          <cell r="D568">
            <v>5.49</v>
          </cell>
        </row>
        <row r="569">
          <cell r="A569" t="str">
            <v>090233</v>
          </cell>
          <cell r="B569" t="str">
            <v>TUBOS E PECAS, DIAM. 100 MM (B)</v>
          </cell>
          <cell r="C569" t="str">
            <v>M</v>
          </cell>
          <cell r="D569">
            <v>6.19</v>
          </cell>
        </row>
        <row r="570">
          <cell r="A570" t="str">
            <v>090234</v>
          </cell>
          <cell r="B570" t="str">
            <v>TUBOS E PECAS, DIAM. 150 MM (B)</v>
          </cell>
          <cell r="C570" t="str">
            <v>M</v>
          </cell>
          <cell r="D570">
            <v>7.66</v>
          </cell>
        </row>
        <row r="571">
          <cell r="A571" t="str">
            <v>090235</v>
          </cell>
          <cell r="B571" t="str">
            <v>TUBOS E PECAS, DIAM. 200 MM (B)</v>
          </cell>
          <cell r="C571" t="str">
            <v>M</v>
          </cell>
          <cell r="D571">
            <v>8.48</v>
          </cell>
        </row>
        <row r="572">
          <cell r="A572" t="str">
            <v>090236</v>
          </cell>
          <cell r="B572" t="str">
            <v>TUBOS E PECAS, DIAM. 250 MM (B)</v>
          </cell>
          <cell r="C572" t="str">
            <v>M</v>
          </cell>
          <cell r="D572">
            <v>9.48</v>
          </cell>
        </row>
        <row r="573">
          <cell r="A573" t="str">
            <v>090237</v>
          </cell>
          <cell r="B573" t="str">
            <v>TUBOS E PECAS, DIAM. 300 MM (B)</v>
          </cell>
          <cell r="C573" t="str">
            <v>M</v>
          </cell>
          <cell r="D573">
            <v>11.37</v>
          </cell>
        </row>
        <row r="574">
          <cell r="A574" t="str">
            <v>090238</v>
          </cell>
          <cell r="B574" t="str">
            <v>TUBOS E PECAS, DIAM. 400 MM (B)</v>
          </cell>
          <cell r="C574" t="str">
            <v>M</v>
          </cell>
          <cell r="D574">
            <v>13.77</v>
          </cell>
        </row>
        <row r="575">
          <cell r="A575" t="str">
            <v>090239</v>
          </cell>
          <cell r="B575" t="str">
            <v>TUBOS E PECAS, DIAMETRO, 500 MM (B)</v>
          </cell>
          <cell r="C575" t="str">
            <v>M</v>
          </cell>
          <cell r="D575">
            <v>16.46</v>
          </cell>
        </row>
        <row r="576">
          <cell r="A576" t="str">
            <v>090240</v>
          </cell>
          <cell r="B576" t="str">
            <v>TUBOS E PECAS, DIAM. 600 MM (B)</v>
          </cell>
          <cell r="C576" t="str">
            <v>M</v>
          </cell>
          <cell r="D576">
            <v>17.48</v>
          </cell>
        </row>
        <row r="577">
          <cell r="A577" t="str">
            <v>090251</v>
          </cell>
          <cell r="B577" t="str">
            <v>TUBOS E PECAS, DIAM. 50 MM (C)</v>
          </cell>
          <cell r="C577" t="str">
            <v>M</v>
          </cell>
          <cell r="D577">
            <v>3.03</v>
          </cell>
        </row>
        <row r="578">
          <cell r="A578" t="str">
            <v>090252</v>
          </cell>
          <cell r="B578" t="str">
            <v>TUBOS E PECAS, DIAM. 75 MM (C)</v>
          </cell>
          <cell r="C578" t="str">
            <v>M</v>
          </cell>
          <cell r="D578">
            <v>3.39</v>
          </cell>
        </row>
        <row r="579">
          <cell r="A579" t="str">
            <v>090253</v>
          </cell>
          <cell r="B579" t="str">
            <v>TUBOS E PECAS, DIAM. 100 MM (C)</v>
          </cell>
          <cell r="C579" t="str">
            <v>M</v>
          </cell>
          <cell r="D579">
            <v>3.84</v>
          </cell>
        </row>
        <row r="580">
          <cell r="A580" t="str">
            <v>090254</v>
          </cell>
          <cell r="B580" t="str">
            <v>TUBOS E PECAS, DIAM. 150 MM (C)</v>
          </cell>
          <cell r="C580" t="str">
            <v>M</v>
          </cell>
          <cell r="D580">
            <v>4.7</v>
          </cell>
        </row>
        <row r="581">
          <cell r="A581" t="str">
            <v>090255</v>
          </cell>
          <cell r="B581" t="str">
            <v>TUBOS E PECAS, DIAM. 200 MM (C)</v>
          </cell>
          <cell r="C581" t="str">
            <v>M</v>
          </cell>
          <cell r="D581">
            <v>5.25</v>
          </cell>
        </row>
        <row r="582">
          <cell r="A582" t="str">
            <v>090256</v>
          </cell>
          <cell r="B582" t="str">
            <v>TUBOS E PECAS, DIAM. 250 MM (C)</v>
          </cell>
          <cell r="C582" t="str">
            <v>M</v>
          </cell>
          <cell r="D582">
            <v>5.89</v>
          </cell>
        </row>
        <row r="583">
          <cell r="A583" t="str">
            <v>090257</v>
          </cell>
          <cell r="B583" t="str">
            <v>TUBOS E PECAS, DIAM. 300 MM (C)</v>
          </cell>
          <cell r="C583" t="str">
            <v>M</v>
          </cell>
          <cell r="D583">
            <v>7.04</v>
          </cell>
        </row>
        <row r="584">
          <cell r="A584" t="str">
            <v>090258</v>
          </cell>
          <cell r="B584" t="str">
            <v>TUBOS E PECAS, DIAM. 400 MM (C)</v>
          </cell>
          <cell r="C584" t="str">
            <v>M</v>
          </cell>
          <cell r="D584">
            <v>8.56</v>
          </cell>
        </row>
        <row r="585">
          <cell r="A585" t="str">
            <v>090259</v>
          </cell>
          <cell r="B585" t="str">
            <v>TUBOS E PECAS, DIAM. 500 MM (C)</v>
          </cell>
          <cell r="C585" t="str">
            <v>M</v>
          </cell>
          <cell r="D585">
            <v>10.220000000000001</v>
          </cell>
        </row>
        <row r="586">
          <cell r="A586" t="str">
            <v>090260</v>
          </cell>
          <cell r="B586" t="str">
            <v>TUBOS E PECAS, DIAM. 600 MM (C)</v>
          </cell>
          <cell r="C586" t="str">
            <v>M</v>
          </cell>
          <cell r="D586">
            <v>12.12</v>
          </cell>
        </row>
        <row r="588">
          <cell r="A588" t="str">
            <v>090400</v>
          </cell>
          <cell r="B588" t="str">
            <v>ASSENTAMENTO SIMPLES DE TUBOS E PECAS DE CERAMICA</v>
          </cell>
        </row>
        <row r="589">
          <cell r="A589" t="str">
            <v>090401</v>
          </cell>
          <cell r="B589" t="str">
            <v>TUBOS E PECAS, DIAMETRO 100 MM (A)</v>
          </cell>
          <cell r="C589" t="str">
            <v>M</v>
          </cell>
          <cell r="D589">
            <v>5.24</v>
          </cell>
        </row>
        <row r="590">
          <cell r="A590" t="str">
            <v>090402</v>
          </cell>
          <cell r="B590" t="str">
            <v>TUBOS E PECAS, DIAMETRO 150 MM (A)</v>
          </cell>
          <cell r="C590" t="str">
            <v>M</v>
          </cell>
          <cell r="D590">
            <v>6.63</v>
          </cell>
        </row>
        <row r="591">
          <cell r="A591" t="str">
            <v>090403</v>
          </cell>
          <cell r="B591" t="str">
            <v>TUBOS E PECAS, DIAMETRO 200 MM (A)</v>
          </cell>
          <cell r="C591" t="str">
            <v>M</v>
          </cell>
          <cell r="D591">
            <v>8.07</v>
          </cell>
        </row>
        <row r="592">
          <cell r="A592" t="str">
            <v>090404</v>
          </cell>
          <cell r="B592" t="str">
            <v>TUBOS E PECAS, DIAMETRO 250 MM (A)</v>
          </cell>
          <cell r="C592" t="str">
            <v>M</v>
          </cell>
          <cell r="D592">
            <v>9.65</v>
          </cell>
        </row>
        <row r="593">
          <cell r="A593" t="str">
            <v>090405</v>
          </cell>
          <cell r="B593" t="str">
            <v>TUBOS E PECAS, DIAMETRO 300 MM (A)</v>
          </cell>
          <cell r="C593" t="str">
            <v>M</v>
          </cell>
          <cell r="D593">
            <v>11.03</v>
          </cell>
        </row>
        <row r="594">
          <cell r="A594" t="str">
            <v>090406</v>
          </cell>
          <cell r="B594" t="str">
            <v>TUBOS E PECAS, DIAMETRO 375 MM (A)</v>
          </cell>
          <cell r="C594" t="str">
            <v>M</v>
          </cell>
          <cell r="D594">
            <v>12.6</v>
          </cell>
        </row>
        <row r="595">
          <cell r="A595" t="str">
            <v>090407</v>
          </cell>
          <cell r="B595" t="str">
            <v>TUBOS E PECAS, DIAMETRO 450 MM (A)</v>
          </cell>
          <cell r="C595" t="str">
            <v>M</v>
          </cell>
          <cell r="D595">
            <v>14.37</v>
          </cell>
        </row>
        <row r="596">
          <cell r="A596" t="str">
            <v>090431</v>
          </cell>
          <cell r="B596" t="str">
            <v>TUBOS E PECAS, DIAM. 100 MM (B)</v>
          </cell>
          <cell r="C596" t="str">
            <v>M</v>
          </cell>
          <cell r="D596">
            <v>4.6100000000000003</v>
          </cell>
        </row>
        <row r="597">
          <cell r="A597" t="str">
            <v>090432</v>
          </cell>
          <cell r="B597" t="str">
            <v>TUBOS E PECAS, DIAM. 150 MM (B)</v>
          </cell>
          <cell r="C597" t="str">
            <v>M</v>
          </cell>
          <cell r="D597">
            <v>5.79</v>
          </cell>
        </row>
        <row r="598">
          <cell r="A598" t="str">
            <v>090433</v>
          </cell>
          <cell r="B598" t="str">
            <v>TUBOS E PECAS, DIAM. 200 MM (B)</v>
          </cell>
          <cell r="C598" t="str">
            <v>M</v>
          </cell>
          <cell r="D598">
            <v>6.98</v>
          </cell>
        </row>
        <row r="599">
          <cell r="A599" t="str">
            <v>090434</v>
          </cell>
          <cell r="B599" t="str">
            <v>TUBOS E PECAS, DIAM. 250 MM (B)</v>
          </cell>
          <cell r="C599" t="str">
            <v>M</v>
          </cell>
          <cell r="D599">
            <v>8.4700000000000006</v>
          </cell>
        </row>
        <row r="600">
          <cell r="A600" t="str">
            <v>090435</v>
          </cell>
          <cell r="B600" t="str">
            <v>TUBOS E PECAS, DIAM. 300 MM (B)</v>
          </cell>
          <cell r="C600" t="str">
            <v>M</v>
          </cell>
          <cell r="D600">
            <v>9.77</v>
          </cell>
        </row>
        <row r="601">
          <cell r="A601" t="str">
            <v>090436</v>
          </cell>
          <cell r="B601" t="str">
            <v>TUBOS E PECAS, DIAM. 375 MM (B)</v>
          </cell>
          <cell r="C601" t="str">
            <v>M</v>
          </cell>
          <cell r="D601">
            <v>11.25</v>
          </cell>
        </row>
        <row r="602">
          <cell r="A602" t="str">
            <v>090437</v>
          </cell>
          <cell r="B602" t="str">
            <v>TUBOS E PECAS, DIAM. 450 MM (B)</v>
          </cell>
          <cell r="C602" t="str">
            <v>M</v>
          </cell>
          <cell r="D602">
            <v>12.92</v>
          </cell>
        </row>
        <row r="603">
          <cell r="A603" t="str">
            <v>090451</v>
          </cell>
          <cell r="B603" t="str">
            <v>TUBOS E PECAS, DIAM. 100 MM (C)</v>
          </cell>
          <cell r="C603" t="str">
            <v>M</v>
          </cell>
          <cell r="D603">
            <v>3.67</v>
          </cell>
        </row>
        <row r="604">
          <cell r="A604" t="str">
            <v>090452</v>
          </cell>
          <cell r="B604" t="str">
            <v>TUBOS E PECAS, DIAM. 150 MM (C)</v>
          </cell>
          <cell r="C604" t="str">
            <v>M</v>
          </cell>
          <cell r="D604">
            <v>4.53</v>
          </cell>
        </row>
        <row r="605">
          <cell r="A605" t="str">
            <v>090453</v>
          </cell>
          <cell r="B605" t="str">
            <v>TUBOS E PECAS, DIAM. 200 MM (C)</v>
          </cell>
          <cell r="C605" t="str">
            <v>M</v>
          </cell>
          <cell r="D605">
            <v>5.41</v>
          </cell>
        </row>
        <row r="606">
          <cell r="A606" t="str">
            <v>090454</v>
          </cell>
          <cell r="B606" t="str">
            <v>TUBOS E PECAS, DIAM. 250 MM (C)</v>
          </cell>
          <cell r="C606" t="str">
            <v>M</v>
          </cell>
          <cell r="D606">
            <v>6.7</v>
          </cell>
        </row>
        <row r="607">
          <cell r="A607" t="str">
            <v>090455</v>
          </cell>
          <cell r="B607" t="str">
            <v>TUBOS E PECAS, DIAM. 300 MM (C)</v>
          </cell>
          <cell r="C607" t="str">
            <v>M</v>
          </cell>
          <cell r="D607">
            <v>7.88</v>
          </cell>
        </row>
        <row r="608">
          <cell r="A608" t="str">
            <v>090456</v>
          </cell>
          <cell r="B608" t="str">
            <v>TUBOS E PECAS, DIAM. 375 MM (C)</v>
          </cell>
          <cell r="C608" t="str">
            <v>M</v>
          </cell>
          <cell r="D608">
            <v>9.24</v>
          </cell>
        </row>
        <row r="609">
          <cell r="A609" t="str">
            <v>090457</v>
          </cell>
          <cell r="B609" t="str">
            <v>TUBOS E PECAS, DIAM. 450 MM (C)</v>
          </cell>
          <cell r="C609" t="str">
            <v>M</v>
          </cell>
          <cell r="D609">
            <v>10.69</v>
          </cell>
        </row>
        <row r="611">
          <cell r="A611" t="str">
            <v>090600</v>
          </cell>
          <cell r="B611" t="str">
            <v>ASSENTAMENTO SIMPLES DE TUBOS E PECAS DE PVC RIGIDO E PVC RIGIDO DEFOFO</v>
          </cell>
        </row>
        <row r="612">
          <cell r="A612" t="str">
            <v>090601</v>
          </cell>
          <cell r="B612" t="str">
            <v>TUBOS E PECAS, DIAMETRO 50 MM (A)</v>
          </cell>
          <cell r="C612" t="str">
            <v>M</v>
          </cell>
          <cell r="D612">
            <v>0.43</v>
          </cell>
        </row>
        <row r="613">
          <cell r="A613" t="str">
            <v>090602</v>
          </cell>
          <cell r="B613" t="str">
            <v>TUBOS E PECAS, DIAMETRO 75 MM (A)</v>
          </cell>
          <cell r="C613" t="str">
            <v>M</v>
          </cell>
          <cell r="D613">
            <v>0.51</v>
          </cell>
        </row>
        <row r="614">
          <cell r="A614" t="str">
            <v>090603</v>
          </cell>
          <cell r="B614" t="str">
            <v>TUBOS E PECAS, DIAMETRO 100 MM (A)</v>
          </cell>
          <cell r="C614" t="str">
            <v>M</v>
          </cell>
          <cell r="D614">
            <v>0.7</v>
          </cell>
        </row>
        <row r="615">
          <cell r="A615" t="str">
            <v>090604</v>
          </cell>
          <cell r="B615" t="str">
            <v>TUBOS E PECAS, DIAMETRO 150 MM (A)</v>
          </cell>
          <cell r="C615" t="str">
            <v>M</v>
          </cell>
          <cell r="D615">
            <v>1.1100000000000001</v>
          </cell>
        </row>
        <row r="616">
          <cell r="A616" t="str">
            <v>090605</v>
          </cell>
          <cell r="B616" t="str">
            <v>TUBOS E PECAS, DIAMETRO 200 MM (A)</v>
          </cell>
          <cell r="C616" t="str">
            <v>M</v>
          </cell>
          <cell r="D616">
            <v>1.4</v>
          </cell>
        </row>
        <row r="617">
          <cell r="A617" t="str">
            <v>090606</v>
          </cell>
          <cell r="B617" t="str">
            <v>TUBOS E PECAS, DIAMETRO 300 MM (A)</v>
          </cell>
          <cell r="C617" t="str">
            <v>M</v>
          </cell>
          <cell r="D617">
            <v>2.2599999999999998</v>
          </cell>
        </row>
        <row r="618">
          <cell r="A618" t="str">
            <v>090607</v>
          </cell>
          <cell r="B618" t="str">
            <v>TUBOS E PECAS, DIAMETRO 400 MM (A)</v>
          </cell>
          <cell r="C618" t="str">
            <v>M</v>
          </cell>
          <cell r="D618">
            <v>2.85</v>
          </cell>
        </row>
        <row r="619">
          <cell r="A619" t="str">
            <v>090631</v>
          </cell>
          <cell r="B619" t="str">
            <v>TUBOS E PECAS, DIAM. 50 MM (B)</v>
          </cell>
          <cell r="C619" t="str">
            <v>M</v>
          </cell>
          <cell r="D619">
            <v>0.31</v>
          </cell>
        </row>
        <row r="620">
          <cell r="A620" t="str">
            <v>090632</v>
          </cell>
          <cell r="B620" t="str">
            <v>TUBOS E PECAS, DIAM. 75 MM (B)</v>
          </cell>
          <cell r="C620" t="str">
            <v>M</v>
          </cell>
          <cell r="D620">
            <v>0.43</v>
          </cell>
        </row>
        <row r="621">
          <cell r="A621" t="str">
            <v>090633</v>
          </cell>
          <cell r="B621" t="str">
            <v>TUBOS E PECAS, DIAM. 100 MM (B)</v>
          </cell>
          <cell r="C621" t="str">
            <v>M</v>
          </cell>
          <cell r="D621">
            <v>0.51</v>
          </cell>
        </row>
        <row r="622">
          <cell r="A622" t="str">
            <v>090634</v>
          </cell>
          <cell r="B622" t="str">
            <v>TUBOS E PECAS, DIAM. 150 MM (B)</v>
          </cell>
          <cell r="C622" t="str">
            <v>M</v>
          </cell>
          <cell r="D622">
            <v>0.9</v>
          </cell>
        </row>
        <row r="623">
          <cell r="A623" t="str">
            <v>090635</v>
          </cell>
          <cell r="B623" t="str">
            <v>TUBOS E PECAS, DIAM. 200 MM (B)</v>
          </cell>
          <cell r="C623" t="str">
            <v>M</v>
          </cell>
          <cell r="D623">
            <v>1.1100000000000001</v>
          </cell>
        </row>
        <row r="624">
          <cell r="A624" t="str">
            <v>090636</v>
          </cell>
          <cell r="B624" t="str">
            <v>TUBOS E PECAS, DIAM. 300 MM (B)</v>
          </cell>
          <cell r="C624" t="str">
            <v>M</v>
          </cell>
          <cell r="D624">
            <v>1.82</v>
          </cell>
        </row>
        <row r="625">
          <cell r="A625" t="str">
            <v>090637</v>
          </cell>
          <cell r="B625" t="str">
            <v>TUBOS E PECAS, DIAM. 400 MM (B)</v>
          </cell>
          <cell r="C625" t="str">
            <v>M</v>
          </cell>
          <cell r="D625">
            <v>2.2599999999999998</v>
          </cell>
        </row>
        <row r="626">
          <cell r="A626" t="str">
            <v>090651</v>
          </cell>
          <cell r="B626" t="str">
            <v>TUBOS E PECAS, DIAM. 50 MM (C)</v>
          </cell>
          <cell r="C626" t="str">
            <v>M</v>
          </cell>
          <cell r="D626">
            <v>0.19</v>
          </cell>
        </row>
        <row r="627">
          <cell r="A627" t="str">
            <v>090652</v>
          </cell>
          <cell r="B627" t="str">
            <v>TUBOS E PECAS, DIAM. 75 MM (C)</v>
          </cell>
          <cell r="C627" t="str">
            <v>M</v>
          </cell>
          <cell r="D627">
            <v>0.25</v>
          </cell>
        </row>
        <row r="628">
          <cell r="A628" t="str">
            <v>090653</v>
          </cell>
          <cell r="B628" t="str">
            <v>TUBOS E PECAS, DIAM. 100 MM (C)</v>
          </cell>
          <cell r="C628" t="str">
            <v>M</v>
          </cell>
          <cell r="D628">
            <v>0.31</v>
          </cell>
        </row>
        <row r="629">
          <cell r="A629" t="str">
            <v>090654</v>
          </cell>
          <cell r="B629" t="str">
            <v>TUBOS E PECAS, DIAM. 150 MM (C)</v>
          </cell>
          <cell r="C629" t="str">
            <v>M</v>
          </cell>
          <cell r="D629">
            <v>0.51</v>
          </cell>
        </row>
        <row r="630">
          <cell r="A630" t="str">
            <v>090655</v>
          </cell>
          <cell r="B630" t="str">
            <v>TUBOS E PECAS, DIAM. 200 MM (C)</v>
          </cell>
          <cell r="C630" t="str">
            <v>M</v>
          </cell>
          <cell r="D630">
            <v>0.7</v>
          </cell>
        </row>
        <row r="631">
          <cell r="A631" t="str">
            <v>090656</v>
          </cell>
          <cell r="B631" t="str">
            <v>TUBOS E PECAS, DIAM. 300 MM (C)</v>
          </cell>
          <cell r="C631" t="str">
            <v>M</v>
          </cell>
          <cell r="D631">
            <v>1.1100000000000001</v>
          </cell>
        </row>
        <row r="632">
          <cell r="A632" t="str">
            <v>090657</v>
          </cell>
          <cell r="B632" t="str">
            <v>TUBOS E PECAS, DIAM. 400 MM (C)</v>
          </cell>
          <cell r="C632" t="str">
            <v>M</v>
          </cell>
          <cell r="D632">
            <v>1.4</v>
          </cell>
        </row>
        <row r="634">
          <cell r="A634" t="str">
            <v>090700</v>
          </cell>
          <cell r="B634" t="str">
            <v>ASSENTAMENTO SIMPLES DE TUBOS E PECAS DE FERRO FUNDIDO</v>
          </cell>
        </row>
        <row r="635">
          <cell r="A635" t="str">
            <v>090701</v>
          </cell>
          <cell r="B635" t="str">
            <v>TUBOS E PECAS, DIAMETRO 50 MM (A)</v>
          </cell>
          <cell r="C635" t="str">
            <v>M</v>
          </cell>
          <cell r="D635">
            <v>1.72</v>
          </cell>
        </row>
        <row r="636">
          <cell r="A636" t="str">
            <v>090702</v>
          </cell>
          <cell r="B636" t="str">
            <v>TUBOS E PECAS, DIAMETRO 75 MM (A)</v>
          </cell>
          <cell r="C636" t="str">
            <v>M</v>
          </cell>
          <cell r="D636">
            <v>2.35</v>
          </cell>
        </row>
        <row r="637">
          <cell r="A637" t="str">
            <v>090703</v>
          </cell>
          <cell r="B637" t="str">
            <v>TUBOS E PECAS, DIAMETRO 100 MM (A)</v>
          </cell>
          <cell r="C637" t="str">
            <v>M</v>
          </cell>
          <cell r="D637">
            <v>3.2</v>
          </cell>
        </row>
        <row r="638">
          <cell r="A638" t="str">
            <v>090704</v>
          </cell>
          <cell r="B638" t="str">
            <v>TUBOS E PECAS, DIAMETRO 150 MM (A)</v>
          </cell>
          <cell r="C638" t="str">
            <v>M</v>
          </cell>
          <cell r="D638">
            <v>4.82</v>
          </cell>
        </row>
        <row r="639">
          <cell r="A639" t="str">
            <v>090705</v>
          </cell>
          <cell r="B639" t="str">
            <v>TUBOS E PECAS, DIAMETRO 200 MM (A)</v>
          </cell>
          <cell r="C639" t="str">
            <v>M</v>
          </cell>
          <cell r="D639">
            <v>5.32</v>
          </cell>
        </row>
        <row r="640">
          <cell r="A640" t="str">
            <v>090706</v>
          </cell>
          <cell r="B640" t="str">
            <v>TUBOS E PECAS, DIAMETRO 250 MM (A)</v>
          </cell>
          <cell r="C640" t="str">
            <v>M</v>
          </cell>
          <cell r="D640">
            <v>5.93</v>
          </cell>
        </row>
        <row r="641">
          <cell r="A641" t="str">
            <v>090707</v>
          </cell>
          <cell r="B641" t="str">
            <v>TUBOS E PECAS, DIAMETRO 300 MM (A)</v>
          </cell>
          <cell r="C641" t="str">
            <v>M</v>
          </cell>
          <cell r="D641">
            <v>7.62</v>
          </cell>
        </row>
        <row r="642">
          <cell r="A642" t="str">
            <v>090708</v>
          </cell>
          <cell r="B642" t="str">
            <v>TUBOS E PECAS, DIAMETRO 400 MM (A)</v>
          </cell>
          <cell r="C642" t="str">
            <v>M</v>
          </cell>
          <cell r="D642">
            <v>9.33</v>
          </cell>
        </row>
        <row r="643">
          <cell r="A643" t="str">
            <v>090709</v>
          </cell>
          <cell r="B643" t="str">
            <v>TUBOS E PECAS, DIAMETRO 500 MM (A)</v>
          </cell>
          <cell r="C643" t="str">
            <v>M</v>
          </cell>
          <cell r="D643">
            <v>11.25</v>
          </cell>
        </row>
        <row r="644">
          <cell r="A644" t="str">
            <v>090710</v>
          </cell>
          <cell r="B644" t="str">
            <v>TUBOS E PECAS, DIAMETRO 600 MM (A)</v>
          </cell>
          <cell r="C644" t="str">
            <v>M</v>
          </cell>
          <cell r="D644">
            <v>13.63</v>
          </cell>
        </row>
        <row r="645">
          <cell r="A645" t="str">
            <v>090711</v>
          </cell>
          <cell r="B645" t="str">
            <v>TUBOS E PECAS, DIAMETRO 700 MM (A)</v>
          </cell>
          <cell r="C645" t="str">
            <v>M</v>
          </cell>
          <cell r="D645">
            <v>17.38</v>
          </cell>
        </row>
        <row r="646">
          <cell r="A646" t="str">
            <v>090712</v>
          </cell>
          <cell r="B646" t="str">
            <v>TUBOS E PECAS, DIAMETRO 800 MM (A)</v>
          </cell>
          <cell r="C646" t="str">
            <v>M</v>
          </cell>
          <cell r="D646">
            <v>21.74</v>
          </cell>
        </row>
        <row r="647">
          <cell r="A647" t="str">
            <v>090731</v>
          </cell>
          <cell r="B647" t="str">
            <v>TUBOS E PECAS, DIAM. 50 MM (B)</v>
          </cell>
          <cell r="C647" t="str">
            <v>M</v>
          </cell>
          <cell r="D647">
            <v>1.38</v>
          </cell>
        </row>
        <row r="648">
          <cell r="A648" t="str">
            <v>090732</v>
          </cell>
          <cell r="B648" t="str">
            <v>TUBOS E PECAS, DIAM. 75 MM (B)</v>
          </cell>
          <cell r="C648" t="str">
            <v>M</v>
          </cell>
          <cell r="D648">
            <v>1.88</v>
          </cell>
        </row>
        <row r="649">
          <cell r="A649" t="str">
            <v>090733</v>
          </cell>
          <cell r="B649" t="str">
            <v>TUBOS E PECAS, DIAM. 100 MM (B)</v>
          </cell>
          <cell r="C649" t="str">
            <v>M</v>
          </cell>
          <cell r="D649">
            <v>2.52</v>
          </cell>
        </row>
        <row r="650">
          <cell r="A650" t="str">
            <v>090734</v>
          </cell>
          <cell r="B650" t="str">
            <v>TUBOS E PECAS, DIAM. 150 MM (B)</v>
          </cell>
          <cell r="C650" t="str">
            <v>M</v>
          </cell>
          <cell r="D650">
            <v>3.87</v>
          </cell>
        </row>
        <row r="651">
          <cell r="A651" t="str">
            <v>090735</v>
          </cell>
          <cell r="B651" t="str">
            <v>TUBOS E PECAS, DIAM. 200 MM (B)</v>
          </cell>
          <cell r="C651" t="str">
            <v>M</v>
          </cell>
          <cell r="D651">
            <v>4.21</v>
          </cell>
        </row>
        <row r="652">
          <cell r="A652" t="str">
            <v>090736</v>
          </cell>
          <cell r="B652" t="str">
            <v>TUBOS E PECAS, DIAM. 250 MM (B)</v>
          </cell>
          <cell r="C652" t="str">
            <v>M</v>
          </cell>
          <cell r="D652">
            <v>4.7300000000000004</v>
          </cell>
        </row>
        <row r="653">
          <cell r="A653" t="str">
            <v>090737</v>
          </cell>
          <cell r="B653" t="str">
            <v>TUBOS E PECAS, DIAM. 300 MM (B)</v>
          </cell>
          <cell r="C653" t="str">
            <v>M</v>
          </cell>
          <cell r="D653">
            <v>6.09</v>
          </cell>
        </row>
        <row r="654">
          <cell r="A654" t="str">
            <v>090738</v>
          </cell>
          <cell r="B654" t="str">
            <v>TUBOS E PECAS, DIAM. 400 MM (B)</v>
          </cell>
          <cell r="C654" t="str">
            <v>M</v>
          </cell>
          <cell r="D654">
            <v>7.44</v>
          </cell>
        </row>
        <row r="655">
          <cell r="A655" t="str">
            <v>090739</v>
          </cell>
          <cell r="B655" t="str">
            <v>TUBOS E PECAS, DIAM. 500 MM (B)</v>
          </cell>
          <cell r="C655" t="str">
            <v>M</v>
          </cell>
          <cell r="D655">
            <v>9</v>
          </cell>
        </row>
        <row r="656">
          <cell r="A656" t="str">
            <v>090740</v>
          </cell>
          <cell r="B656" t="str">
            <v>TUBOS E PECAS, DIAM. 600 MM (B)</v>
          </cell>
          <cell r="C656" t="str">
            <v>M</v>
          </cell>
          <cell r="D656">
            <v>10.89</v>
          </cell>
        </row>
        <row r="657">
          <cell r="A657" t="str">
            <v>090741</v>
          </cell>
          <cell r="B657" t="str">
            <v>TUBOS E PECAS, DIAM. 700 MM (B)</v>
          </cell>
          <cell r="C657" t="str">
            <v>M</v>
          </cell>
          <cell r="D657">
            <v>13.91</v>
          </cell>
        </row>
        <row r="658">
          <cell r="A658" t="str">
            <v>090742</v>
          </cell>
          <cell r="B658" t="str">
            <v>TUBOS E PECAS, DIAM. 800 MM (B)</v>
          </cell>
          <cell r="C658" t="str">
            <v>M</v>
          </cell>
          <cell r="D658">
            <v>17.39</v>
          </cell>
        </row>
        <row r="659">
          <cell r="A659" t="str">
            <v>090751</v>
          </cell>
          <cell r="B659" t="str">
            <v>TUBOS E PECAS, DIAM. 50 MM (C)</v>
          </cell>
          <cell r="C659" t="str">
            <v>M</v>
          </cell>
          <cell r="D659">
            <v>0.85</v>
          </cell>
        </row>
        <row r="660">
          <cell r="A660" t="str">
            <v>090752</v>
          </cell>
          <cell r="B660" t="str">
            <v>TUBOS E PECAS, DIAM. 75 MM (C)</v>
          </cell>
          <cell r="C660" t="str">
            <v>M</v>
          </cell>
          <cell r="D660">
            <v>1.17</v>
          </cell>
        </row>
        <row r="661">
          <cell r="A661" t="str">
            <v>090753</v>
          </cell>
          <cell r="B661" t="str">
            <v>TUBOS E PECAS, DIAM. 100 MM (C)</v>
          </cell>
          <cell r="C661" t="str">
            <v>M</v>
          </cell>
          <cell r="D661">
            <v>1.58</v>
          </cell>
        </row>
        <row r="662">
          <cell r="A662" t="str">
            <v>090754</v>
          </cell>
          <cell r="B662" t="str">
            <v>TUBOS E PECAS, DIAM. 150 MM (C)</v>
          </cell>
          <cell r="C662" t="str">
            <v>M</v>
          </cell>
          <cell r="D662">
            <v>2.38</v>
          </cell>
        </row>
        <row r="663">
          <cell r="A663" t="str">
            <v>090755</v>
          </cell>
          <cell r="B663" t="str">
            <v>TUBOS E PECAS, DIAM. 200 MM (C)</v>
          </cell>
          <cell r="C663" t="str">
            <v>M</v>
          </cell>
          <cell r="D663">
            <v>2.62</v>
          </cell>
        </row>
        <row r="664">
          <cell r="A664" t="str">
            <v>090756</v>
          </cell>
          <cell r="B664" t="str">
            <v>TUBOS E PECAS, DIAM. 250 MM (C)</v>
          </cell>
          <cell r="C664" t="str">
            <v>M</v>
          </cell>
          <cell r="D664">
            <v>2.93</v>
          </cell>
        </row>
        <row r="665">
          <cell r="A665" t="str">
            <v>090757</v>
          </cell>
          <cell r="B665" t="str">
            <v>TUBOS E PECAS, DIAM. 300 MM (C)</v>
          </cell>
          <cell r="C665" t="str">
            <v>M</v>
          </cell>
          <cell r="D665">
            <v>3.79</v>
          </cell>
        </row>
        <row r="666">
          <cell r="A666" t="str">
            <v>090758</v>
          </cell>
          <cell r="B666" t="str">
            <v>TUBOS E PECAS, DIAM. 400 MM (C)</v>
          </cell>
          <cell r="C666" t="str">
            <v>M</v>
          </cell>
          <cell r="D666">
            <v>4.6399999999999997</v>
          </cell>
        </row>
        <row r="667">
          <cell r="A667" t="str">
            <v>090759</v>
          </cell>
          <cell r="B667" t="str">
            <v>TUBOS E PECAS, DIAM. 500 MM (C)</v>
          </cell>
          <cell r="C667" t="str">
            <v>M</v>
          </cell>
          <cell r="D667">
            <v>5.59</v>
          </cell>
        </row>
        <row r="668">
          <cell r="A668" t="str">
            <v>090760</v>
          </cell>
          <cell r="B668" t="str">
            <v>TUBOS E PECAS, DIAM. 600 MM (C)</v>
          </cell>
          <cell r="C668" t="str">
            <v>M</v>
          </cell>
          <cell r="D668">
            <v>6.78</v>
          </cell>
        </row>
        <row r="669">
          <cell r="A669" t="str">
            <v>090761</v>
          </cell>
          <cell r="B669" t="str">
            <v>TUBOS E PECAS, DIAM. 700 MM (C)</v>
          </cell>
          <cell r="C669" t="str">
            <v>M</v>
          </cell>
          <cell r="D669">
            <v>8.67</v>
          </cell>
        </row>
        <row r="670">
          <cell r="A670" t="str">
            <v>090762</v>
          </cell>
          <cell r="B670" t="str">
            <v>TUBOS E PECAS, DIAM. 800 MM (C)</v>
          </cell>
          <cell r="C670" t="str">
            <v>M</v>
          </cell>
          <cell r="D670">
            <v>10.85</v>
          </cell>
        </row>
        <row r="672">
          <cell r="A672" t="str">
            <v>090800</v>
          </cell>
          <cell r="B672" t="str">
            <v>MONTAGEM DE PECAS ESPECIAIS</v>
          </cell>
        </row>
        <row r="673">
          <cell r="A673" t="str">
            <v>090801</v>
          </cell>
          <cell r="B673" t="str">
            <v>PECAS ESPECIAIS</v>
          </cell>
          <cell r="C673" t="str">
            <v>KG</v>
          </cell>
          <cell r="D673">
            <v>1.1299999999999999</v>
          </cell>
        </row>
        <row r="675">
          <cell r="A675" t="str">
            <v>090900</v>
          </cell>
          <cell r="B675" t="str">
            <v>ASSENTAMENTO SIMPLES DE TUBOS DE CONCRETO PARA AGUAS PLUVIAIS</v>
          </cell>
        </row>
        <row r="676">
          <cell r="A676" t="str">
            <v>090901</v>
          </cell>
          <cell r="B676" t="str">
            <v>TUBOS, DIAMETRO 300 MM (A)</v>
          </cell>
          <cell r="C676" t="str">
            <v>M</v>
          </cell>
          <cell r="D676">
            <v>3.19</v>
          </cell>
        </row>
        <row r="677">
          <cell r="A677" t="str">
            <v>090902</v>
          </cell>
          <cell r="B677" t="str">
            <v>TUBOS, DIAMETRO 400 MM (A)</v>
          </cell>
          <cell r="C677" t="str">
            <v>M</v>
          </cell>
          <cell r="D677">
            <v>4.09</v>
          </cell>
        </row>
        <row r="678">
          <cell r="A678" t="str">
            <v>090903</v>
          </cell>
          <cell r="B678" t="str">
            <v>TUBOS, DIAMETRO 500 MM (A)</v>
          </cell>
          <cell r="C678" t="str">
            <v>M</v>
          </cell>
          <cell r="D678">
            <v>6.72</v>
          </cell>
        </row>
        <row r="679">
          <cell r="A679" t="str">
            <v>090904</v>
          </cell>
          <cell r="B679" t="str">
            <v>TUBOS, DIAMETRO 600 MM (A)</v>
          </cell>
          <cell r="C679" t="str">
            <v>M</v>
          </cell>
          <cell r="D679">
            <v>7.96</v>
          </cell>
        </row>
        <row r="680">
          <cell r="A680" t="str">
            <v>090905</v>
          </cell>
          <cell r="B680" t="str">
            <v>TUBOS, DIAMETRO 700 MM (A)</v>
          </cell>
          <cell r="C680" t="str">
            <v>M</v>
          </cell>
          <cell r="D680">
            <v>11.55</v>
          </cell>
        </row>
        <row r="681">
          <cell r="A681" t="str">
            <v>090906</v>
          </cell>
          <cell r="B681" t="str">
            <v>TUBOS, DIAMETRO 800 MM (A)</v>
          </cell>
          <cell r="C681" t="str">
            <v>M</v>
          </cell>
          <cell r="D681">
            <v>13.81</v>
          </cell>
        </row>
        <row r="682">
          <cell r="A682" t="str">
            <v>090907</v>
          </cell>
          <cell r="B682" t="str">
            <v>TUBOS, DIAMETRO 900 MM (A)</v>
          </cell>
          <cell r="C682" t="str">
            <v>M</v>
          </cell>
          <cell r="D682">
            <v>18.73</v>
          </cell>
        </row>
        <row r="683">
          <cell r="A683" t="str">
            <v>090908</v>
          </cell>
          <cell r="B683" t="str">
            <v>TUBOS, DIAMETRO 1000 MM (A)</v>
          </cell>
          <cell r="C683" t="str">
            <v>M</v>
          </cell>
          <cell r="D683">
            <v>22.35</v>
          </cell>
        </row>
        <row r="684">
          <cell r="A684" t="str">
            <v>090909</v>
          </cell>
          <cell r="B684" t="str">
            <v>TUBOS, DIAMETRO 1100 MM (A)</v>
          </cell>
          <cell r="C684" t="str">
            <v>M</v>
          </cell>
          <cell r="D684">
            <v>24.39</v>
          </cell>
        </row>
        <row r="685">
          <cell r="A685" t="str">
            <v>090910</v>
          </cell>
          <cell r="B685" t="str">
            <v>TUBOS, DIAMETRO 1200 MM (A)</v>
          </cell>
          <cell r="C685" t="str">
            <v>M</v>
          </cell>
          <cell r="D685">
            <v>33.43</v>
          </cell>
        </row>
        <row r="686">
          <cell r="A686" t="str">
            <v>090911</v>
          </cell>
          <cell r="B686" t="str">
            <v>TUBOS, DIAMETRO 1500 MM (A)</v>
          </cell>
          <cell r="C686" t="str">
            <v>M</v>
          </cell>
          <cell r="D686">
            <v>50.97</v>
          </cell>
        </row>
        <row r="687">
          <cell r="A687" t="str">
            <v>090912</v>
          </cell>
          <cell r="B687" t="str">
            <v>TUBOS, DIAMETRO 2000 MM (A)</v>
          </cell>
          <cell r="C687" t="str">
            <v>M</v>
          </cell>
          <cell r="D687">
            <v>89.93</v>
          </cell>
        </row>
        <row r="688">
          <cell r="A688" t="str">
            <v>090931</v>
          </cell>
          <cell r="B688" t="str">
            <v>TUBOS, DIAM. 300 MM (B)</v>
          </cell>
          <cell r="C688" t="str">
            <v>M</v>
          </cell>
          <cell r="D688">
            <v>2.63</v>
          </cell>
        </row>
        <row r="689">
          <cell r="A689" t="str">
            <v>090932</v>
          </cell>
          <cell r="B689" t="str">
            <v>TUBOS, DIAM. 400 MM (B)</v>
          </cell>
          <cell r="C689" t="str">
            <v>M</v>
          </cell>
          <cell r="D689">
            <v>3.41</v>
          </cell>
        </row>
        <row r="690">
          <cell r="A690" t="str">
            <v>090933</v>
          </cell>
          <cell r="B690" t="str">
            <v>TUBOS, DIAM. 500 MM (B)</v>
          </cell>
          <cell r="C690" t="str">
            <v>M</v>
          </cell>
          <cell r="D690">
            <v>5.65</v>
          </cell>
        </row>
        <row r="691">
          <cell r="A691" t="str">
            <v>090934</v>
          </cell>
          <cell r="B691" t="str">
            <v>TUBOS, DIAM. 600 MM (B)</v>
          </cell>
          <cell r="C691" t="str">
            <v>M</v>
          </cell>
          <cell r="D691">
            <v>6.65</v>
          </cell>
        </row>
        <row r="692">
          <cell r="A692" t="str">
            <v>090935</v>
          </cell>
          <cell r="B692" t="str">
            <v>TUBOS, DIAM. 700 MM (B)</v>
          </cell>
          <cell r="C692" t="str">
            <v>M</v>
          </cell>
          <cell r="D692">
            <v>9.8800000000000008</v>
          </cell>
        </row>
        <row r="693">
          <cell r="A693" t="str">
            <v>090936</v>
          </cell>
          <cell r="B693" t="str">
            <v>TUBOS, DIAM. 800 MM (B)</v>
          </cell>
          <cell r="C693" t="str">
            <v>M</v>
          </cell>
          <cell r="D693">
            <v>11.75</v>
          </cell>
        </row>
        <row r="694">
          <cell r="A694" t="str">
            <v>090937</v>
          </cell>
          <cell r="B694" t="str">
            <v>TUBOS, DIAM. 900 MM (B)</v>
          </cell>
          <cell r="C694" t="str">
            <v>M</v>
          </cell>
          <cell r="D694">
            <v>15.93</v>
          </cell>
        </row>
        <row r="695">
          <cell r="A695" t="str">
            <v>090938</v>
          </cell>
          <cell r="B695" t="str">
            <v>TUBOS, DIAM. 1000 MM (B)</v>
          </cell>
          <cell r="C695" t="str">
            <v>M</v>
          </cell>
          <cell r="D695">
            <v>18.989999999999998</v>
          </cell>
        </row>
        <row r="696">
          <cell r="A696" t="str">
            <v>090939</v>
          </cell>
          <cell r="B696" t="str">
            <v>TUBOS, DIAM. 1100 MM (B)</v>
          </cell>
          <cell r="C696" t="str">
            <v>M</v>
          </cell>
          <cell r="D696">
            <v>20.7</v>
          </cell>
        </row>
        <row r="697">
          <cell r="A697" t="str">
            <v>090940</v>
          </cell>
          <cell r="B697" t="str">
            <v>TUBOS, DIAM. 1200 MM (B)</v>
          </cell>
          <cell r="C697" t="str">
            <v>M</v>
          </cell>
          <cell r="D697">
            <v>28.42</v>
          </cell>
        </row>
        <row r="698">
          <cell r="A698" t="str">
            <v>090941</v>
          </cell>
          <cell r="B698" t="str">
            <v>TUBOS, DIAM. 1500 MM (B)</v>
          </cell>
          <cell r="C698" t="str">
            <v>M</v>
          </cell>
          <cell r="D698">
            <v>43.07</v>
          </cell>
        </row>
        <row r="699">
          <cell r="A699" t="str">
            <v>090942</v>
          </cell>
          <cell r="B699" t="str">
            <v>TUBOS, DIAM. 2000 MM (B)</v>
          </cell>
          <cell r="C699" t="str">
            <v>M</v>
          </cell>
          <cell r="D699">
            <v>77.08</v>
          </cell>
        </row>
        <row r="700">
          <cell r="A700" t="str">
            <v>090951</v>
          </cell>
          <cell r="B700" t="str">
            <v>TUBOS, DIAM. 300 MM (C)</v>
          </cell>
          <cell r="C700" t="str">
            <v>M</v>
          </cell>
          <cell r="D700">
            <v>1.83</v>
          </cell>
        </row>
        <row r="701">
          <cell r="A701" t="str">
            <v>090952</v>
          </cell>
          <cell r="B701" t="str">
            <v>TUBOS, DIAM. 400 MM (C)</v>
          </cell>
          <cell r="C701" t="str">
            <v>M</v>
          </cell>
          <cell r="D701">
            <v>2.4700000000000002</v>
          </cell>
        </row>
        <row r="702">
          <cell r="A702" t="str">
            <v>090953</v>
          </cell>
          <cell r="B702" t="str">
            <v>TUBOS, DIAM. 500 MM (C)</v>
          </cell>
          <cell r="C702" t="str">
            <v>M</v>
          </cell>
          <cell r="D702">
            <v>4.01</v>
          </cell>
        </row>
        <row r="703">
          <cell r="A703" t="str">
            <v>090954</v>
          </cell>
          <cell r="B703" t="str">
            <v>TUBOS, DIAM. 600 MM (C)</v>
          </cell>
          <cell r="C703" t="str">
            <v>M</v>
          </cell>
          <cell r="D703">
            <v>4.6500000000000004</v>
          </cell>
        </row>
        <row r="704">
          <cell r="A704" t="str">
            <v>090955</v>
          </cell>
          <cell r="B704" t="str">
            <v>TUBOS, DIAM. 700 MM (C)</v>
          </cell>
          <cell r="C704" t="str">
            <v>M</v>
          </cell>
          <cell r="D704">
            <v>7.36</v>
          </cell>
        </row>
        <row r="705">
          <cell r="A705" t="str">
            <v>090956</v>
          </cell>
          <cell r="B705" t="str">
            <v>TUBOS, DIAM. 800 MM (C)</v>
          </cell>
          <cell r="C705" t="str">
            <v>M</v>
          </cell>
          <cell r="D705">
            <v>8.6300000000000008</v>
          </cell>
        </row>
        <row r="706">
          <cell r="A706" t="str">
            <v>090957</v>
          </cell>
          <cell r="B706" t="str">
            <v>TUBOS, DIAM. 900 MM (C)</v>
          </cell>
          <cell r="C706" t="str">
            <v>M</v>
          </cell>
          <cell r="D706">
            <v>11.81</v>
          </cell>
        </row>
        <row r="707">
          <cell r="A707" t="str">
            <v>090958</v>
          </cell>
          <cell r="B707" t="str">
            <v>TUBOS, DIAM.1000 MM (C)</v>
          </cell>
          <cell r="C707" t="str">
            <v>M</v>
          </cell>
          <cell r="D707">
            <v>13.96</v>
          </cell>
        </row>
        <row r="708">
          <cell r="A708" t="str">
            <v>090959</v>
          </cell>
          <cell r="B708" t="str">
            <v>TUBOS, DIAM. 1100 MM (C)</v>
          </cell>
          <cell r="C708" t="str">
            <v>M</v>
          </cell>
          <cell r="D708">
            <v>15.18</v>
          </cell>
        </row>
        <row r="709">
          <cell r="A709" t="str">
            <v>090960</v>
          </cell>
          <cell r="B709" t="str">
            <v>TUBOS, DIAM. 1200 MM (C)</v>
          </cell>
          <cell r="C709" t="str">
            <v>M</v>
          </cell>
          <cell r="D709">
            <v>20.85</v>
          </cell>
        </row>
        <row r="710">
          <cell r="A710" t="str">
            <v>090961</v>
          </cell>
          <cell r="B710" t="str">
            <v>TUBOS, DIAM. 1500 MM (C)</v>
          </cell>
          <cell r="C710" t="str">
            <v>M</v>
          </cell>
          <cell r="D710">
            <v>31.24</v>
          </cell>
        </row>
        <row r="711">
          <cell r="A711" t="str">
            <v>090962</v>
          </cell>
          <cell r="B711" t="str">
            <v>TUBOS, DIAM. 2000 MM (C)</v>
          </cell>
          <cell r="C711" t="str">
            <v>M</v>
          </cell>
          <cell r="D711">
            <v>57.84</v>
          </cell>
        </row>
        <row r="713">
          <cell r="A713" t="str">
            <v>091000</v>
          </cell>
          <cell r="B713" t="str">
            <v>ASSENTAMENTO SIMPLES DE TUBOS DE CONCRETO PARA ESGOTOS SANITARIOS</v>
          </cell>
        </row>
        <row r="714">
          <cell r="A714" t="str">
            <v>091001</v>
          </cell>
          <cell r="B714" t="str">
            <v>TUBOS, DIAMETRO   400 MM (A)</v>
          </cell>
          <cell r="C714" t="str">
            <v>M</v>
          </cell>
          <cell r="D714">
            <v>6.01</v>
          </cell>
        </row>
        <row r="715">
          <cell r="A715" t="str">
            <v>091002</v>
          </cell>
          <cell r="B715" t="str">
            <v>TUBOS, DIAMETRO   500 MM (A)</v>
          </cell>
          <cell r="C715" t="str">
            <v>M</v>
          </cell>
          <cell r="D715">
            <v>8.84</v>
          </cell>
        </row>
        <row r="716">
          <cell r="A716" t="str">
            <v>091003</v>
          </cell>
          <cell r="B716" t="str">
            <v>TUBOS, DIAMETRO   600 MM (A)</v>
          </cell>
          <cell r="C716" t="str">
            <v>M</v>
          </cell>
          <cell r="D716">
            <v>10.54</v>
          </cell>
        </row>
        <row r="717">
          <cell r="A717" t="str">
            <v>091004</v>
          </cell>
          <cell r="B717" t="str">
            <v>TUBOS, DIAMETRO   700 MM (A)</v>
          </cell>
          <cell r="C717" t="str">
            <v>M</v>
          </cell>
          <cell r="D717">
            <v>12.47</v>
          </cell>
        </row>
        <row r="718">
          <cell r="A718" t="str">
            <v>091005</v>
          </cell>
          <cell r="B718" t="str">
            <v>TUBOS, DIAMETRO   800 MM (A)</v>
          </cell>
          <cell r="C718" t="str">
            <v>M</v>
          </cell>
          <cell r="D718">
            <v>15.48</v>
          </cell>
        </row>
        <row r="719">
          <cell r="A719" t="str">
            <v>091006</v>
          </cell>
          <cell r="B719" t="str">
            <v>TUBOS, DIAMETRO   900 MM (A)</v>
          </cell>
          <cell r="C719" t="str">
            <v>M</v>
          </cell>
          <cell r="D719">
            <v>19.690000000000001</v>
          </cell>
        </row>
        <row r="720">
          <cell r="A720" t="str">
            <v>091007</v>
          </cell>
          <cell r="B720" t="str">
            <v>TUBOS, DIAMETRO 1.000 MM (A)</v>
          </cell>
          <cell r="C720" t="str">
            <v>M</v>
          </cell>
          <cell r="D720">
            <v>24.43</v>
          </cell>
        </row>
        <row r="721">
          <cell r="A721" t="str">
            <v>091008</v>
          </cell>
          <cell r="B721" t="str">
            <v>TUBOS, DIAMETRO 1.100 MM (A)</v>
          </cell>
          <cell r="C721" t="str">
            <v>M</v>
          </cell>
          <cell r="D721">
            <v>32.590000000000003</v>
          </cell>
        </row>
        <row r="722">
          <cell r="A722" t="str">
            <v>091009</v>
          </cell>
          <cell r="B722" t="str">
            <v>TUBOS, DIAMETRO 1.200 MM (A)</v>
          </cell>
          <cell r="C722" t="str">
            <v>M</v>
          </cell>
          <cell r="D722">
            <v>46.51</v>
          </cell>
        </row>
        <row r="723">
          <cell r="A723" t="str">
            <v>091010</v>
          </cell>
          <cell r="B723" t="str">
            <v>TUBOS, DIAMETRO 1.500 MM (A)</v>
          </cell>
          <cell r="C723" t="str">
            <v>M</v>
          </cell>
          <cell r="D723">
            <v>64.73</v>
          </cell>
        </row>
        <row r="724">
          <cell r="A724" t="str">
            <v>091011</v>
          </cell>
          <cell r="B724" t="str">
            <v>TUBOS, DIAMETRO 2.000 MM (A)</v>
          </cell>
          <cell r="C724" t="str">
            <v>M</v>
          </cell>
          <cell r="D724">
            <v>95.87</v>
          </cell>
        </row>
        <row r="725">
          <cell r="A725" t="str">
            <v>091031</v>
          </cell>
          <cell r="B725" t="str">
            <v>TUBOS, DIAM. 400 MM (B)</v>
          </cell>
          <cell r="C725" t="str">
            <v>M</v>
          </cell>
          <cell r="D725">
            <v>4.82</v>
          </cell>
        </row>
        <row r="726">
          <cell r="A726" t="str">
            <v>091032</v>
          </cell>
          <cell r="B726" t="str">
            <v>TUBOS, DIAM. 500 MM (B)</v>
          </cell>
          <cell r="C726" t="str">
            <v>M</v>
          </cell>
          <cell r="D726">
            <v>7.07</v>
          </cell>
        </row>
        <row r="727">
          <cell r="A727" t="str">
            <v>091033</v>
          </cell>
          <cell r="B727" t="str">
            <v>TUBOS, DIAM. 600 MM (B)</v>
          </cell>
          <cell r="C727" t="str">
            <v>M</v>
          </cell>
          <cell r="D727">
            <v>8.43</v>
          </cell>
        </row>
        <row r="728">
          <cell r="A728" t="str">
            <v>091034</v>
          </cell>
          <cell r="B728" t="str">
            <v>TUBOS, DIAM. 700 MM (B)</v>
          </cell>
          <cell r="C728" t="str">
            <v>M</v>
          </cell>
          <cell r="D728">
            <v>9.9700000000000006</v>
          </cell>
        </row>
        <row r="729">
          <cell r="A729" t="str">
            <v>091035</v>
          </cell>
          <cell r="B729" t="str">
            <v>TUBOS, DIAM. 800 MM (B)</v>
          </cell>
          <cell r="C729" t="str">
            <v>M</v>
          </cell>
          <cell r="D729">
            <v>12.39</v>
          </cell>
        </row>
        <row r="730">
          <cell r="A730" t="str">
            <v>091036</v>
          </cell>
          <cell r="B730" t="str">
            <v>TUBOS, DIAM. 900 MM (B)</v>
          </cell>
          <cell r="C730" t="str">
            <v>M</v>
          </cell>
          <cell r="D730">
            <v>15.76</v>
          </cell>
        </row>
        <row r="731">
          <cell r="A731" t="str">
            <v>091037</v>
          </cell>
          <cell r="B731" t="str">
            <v>TUBOS, DIAM. 1000 MM (B)</v>
          </cell>
          <cell r="C731" t="str">
            <v>M</v>
          </cell>
          <cell r="D731">
            <v>19.53</v>
          </cell>
        </row>
        <row r="732">
          <cell r="A732" t="str">
            <v>091038</v>
          </cell>
          <cell r="B732" t="str">
            <v>TUBOS, DIAM. 1100 MM (B)</v>
          </cell>
          <cell r="C732" t="str">
            <v>M</v>
          </cell>
          <cell r="D732">
            <v>26.06</v>
          </cell>
        </row>
        <row r="733">
          <cell r="A733" t="str">
            <v>091039</v>
          </cell>
          <cell r="B733" t="str">
            <v>TUBOS, DIAM. 1200 MM (B)</v>
          </cell>
          <cell r="C733" t="str">
            <v>M</v>
          </cell>
          <cell r="D733">
            <v>37.17</v>
          </cell>
        </row>
        <row r="734">
          <cell r="A734" t="str">
            <v>091040</v>
          </cell>
          <cell r="B734" t="str">
            <v>TUBOS, DIAM. 1500 MM (B)</v>
          </cell>
          <cell r="C734" t="str">
            <v>M</v>
          </cell>
          <cell r="D734">
            <v>51.76</v>
          </cell>
        </row>
        <row r="735">
          <cell r="A735" t="str">
            <v>091041</v>
          </cell>
          <cell r="B735" t="str">
            <v>TUBOS, DIAM. 2000 MM (B)</v>
          </cell>
          <cell r="C735" t="str">
            <v>M</v>
          </cell>
          <cell r="D735">
            <v>76.680000000000007</v>
          </cell>
        </row>
        <row r="736">
          <cell r="A736" t="str">
            <v>091051</v>
          </cell>
          <cell r="B736" t="str">
            <v>TUBOS, DIAM. 400 MM (C)</v>
          </cell>
          <cell r="C736" t="str">
            <v>M</v>
          </cell>
          <cell r="D736">
            <v>2.99</v>
          </cell>
        </row>
        <row r="737">
          <cell r="A737" t="str">
            <v>091052</v>
          </cell>
          <cell r="B737" t="str">
            <v>TUBOS, DIAM. 500 MM (C)</v>
          </cell>
          <cell r="C737" t="str">
            <v>M</v>
          </cell>
          <cell r="D737">
            <v>4.41</v>
          </cell>
        </row>
        <row r="738">
          <cell r="A738" t="str">
            <v>091053</v>
          </cell>
          <cell r="B738" t="str">
            <v>TUBOS, DIAM. 600 MM (C)</v>
          </cell>
          <cell r="C738" t="str">
            <v>M</v>
          </cell>
          <cell r="D738">
            <v>5.26</v>
          </cell>
        </row>
        <row r="739">
          <cell r="A739" t="str">
            <v>091054</v>
          </cell>
          <cell r="B739" t="str">
            <v>TUBOS, DIAM. 700 MM (C)</v>
          </cell>
          <cell r="C739" t="str">
            <v>M</v>
          </cell>
          <cell r="D739">
            <v>6.21</v>
          </cell>
        </row>
        <row r="740">
          <cell r="A740" t="str">
            <v>091055</v>
          </cell>
          <cell r="B740" t="str">
            <v>TUBOS, DIAM. 800 MM (C)</v>
          </cell>
          <cell r="C740" t="str">
            <v>M</v>
          </cell>
          <cell r="D740">
            <v>7.72</v>
          </cell>
        </row>
        <row r="741">
          <cell r="A741" t="str">
            <v>091056</v>
          </cell>
          <cell r="B741" t="str">
            <v>TUBOS, DIAM. 900 MM (C)</v>
          </cell>
          <cell r="C741" t="str">
            <v>M</v>
          </cell>
          <cell r="D741">
            <v>9.84</v>
          </cell>
        </row>
        <row r="742">
          <cell r="A742" t="str">
            <v>091057</v>
          </cell>
          <cell r="B742" t="str">
            <v>TUBOS, DIAM. 1000 MM (C)</v>
          </cell>
          <cell r="C742" t="str">
            <v>M</v>
          </cell>
          <cell r="D742">
            <v>12.2</v>
          </cell>
        </row>
        <row r="743">
          <cell r="A743" t="str">
            <v>091058</v>
          </cell>
          <cell r="B743" t="str">
            <v>TUBOS, DIAM. 1100 MM (C)</v>
          </cell>
          <cell r="C743" t="str">
            <v>M</v>
          </cell>
          <cell r="D743">
            <v>16.29</v>
          </cell>
        </row>
        <row r="744">
          <cell r="A744" t="str">
            <v>091059</v>
          </cell>
          <cell r="B744" t="str">
            <v>TUBOS, DIAM. 1200 MM (C)</v>
          </cell>
          <cell r="C744" t="str">
            <v>M</v>
          </cell>
          <cell r="D744">
            <v>23.24</v>
          </cell>
        </row>
        <row r="745">
          <cell r="A745" t="str">
            <v>091060</v>
          </cell>
          <cell r="B745" t="str">
            <v>TUBOS, DIAM. 1500 MM (C)</v>
          </cell>
          <cell r="C745" t="str">
            <v>M</v>
          </cell>
          <cell r="D745">
            <v>32.35</v>
          </cell>
        </row>
        <row r="746">
          <cell r="A746" t="str">
            <v>091061</v>
          </cell>
          <cell r="B746" t="str">
            <v>TUBOS, DIAM. 2000 MM (C)</v>
          </cell>
          <cell r="C746" t="str">
            <v>M</v>
          </cell>
          <cell r="D746">
            <v>47.93</v>
          </cell>
        </row>
        <row r="748">
          <cell r="A748" t="str">
            <v>091100</v>
          </cell>
          <cell r="B748" t="str">
            <v>ASSENTAMENTO DE TUBOS E PECAS DE ACO ( INCLUINDO SOLDAGEM DAS JUNTAS )</v>
          </cell>
        </row>
        <row r="749">
          <cell r="A749" t="str">
            <v>091101</v>
          </cell>
          <cell r="B749" t="str">
            <v>TUBOS E PECAS,DIAMETRO 28 POL (A)</v>
          </cell>
          <cell r="C749" t="str">
            <v>M</v>
          </cell>
          <cell r="D749">
            <v>75.62</v>
          </cell>
        </row>
        <row r="750">
          <cell r="A750" t="str">
            <v>091102</v>
          </cell>
          <cell r="B750" t="str">
            <v>TUBOS E PECAS,DIAMETRO 30 POL (A)</v>
          </cell>
          <cell r="C750" t="str">
            <v>M</v>
          </cell>
          <cell r="D750">
            <v>78.489999999999995</v>
          </cell>
        </row>
        <row r="751">
          <cell r="A751" t="str">
            <v>091103</v>
          </cell>
          <cell r="B751" t="str">
            <v>TUBOS E PECAS,DIAMETRO 32 POL (A)</v>
          </cell>
          <cell r="C751" t="str">
            <v>M</v>
          </cell>
          <cell r="D751">
            <v>81.39</v>
          </cell>
        </row>
        <row r="752">
          <cell r="A752" t="str">
            <v>091104</v>
          </cell>
          <cell r="B752" t="str">
            <v>TUBOS E PECAS DIAMETRO 36 POL (A)</v>
          </cell>
          <cell r="C752" t="str">
            <v>M</v>
          </cell>
          <cell r="D752">
            <v>87.28</v>
          </cell>
        </row>
        <row r="753">
          <cell r="A753" t="str">
            <v>091105</v>
          </cell>
          <cell r="B753" t="str">
            <v>TUBOS E PECAS,DIAMETRO 40 POL (A)</v>
          </cell>
          <cell r="C753" t="str">
            <v>M</v>
          </cell>
          <cell r="D753">
            <v>93.44</v>
          </cell>
        </row>
        <row r="754">
          <cell r="A754" t="str">
            <v>091106</v>
          </cell>
          <cell r="B754" t="str">
            <v>TUBOS E PECAS,DIAMETRO 42 POL (A)</v>
          </cell>
          <cell r="C754" t="str">
            <v>M</v>
          </cell>
          <cell r="D754">
            <v>122.24</v>
          </cell>
        </row>
        <row r="755">
          <cell r="A755" t="str">
            <v>091107</v>
          </cell>
          <cell r="B755" t="str">
            <v>TUBOS E PECAS,DIAMETRO 48 POL (A)</v>
          </cell>
          <cell r="C755" t="str">
            <v>M</v>
          </cell>
          <cell r="D755">
            <v>135.36000000000001</v>
          </cell>
        </row>
        <row r="756">
          <cell r="A756" t="str">
            <v>091108</v>
          </cell>
          <cell r="B756" t="str">
            <v>TUBOS E PECAS,DIAMETRO 60 POL (A)</v>
          </cell>
          <cell r="C756" t="str">
            <v>M</v>
          </cell>
          <cell r="D756">
            <v>173.64</v>
          </cell>
        </row>
        <row r="757">
          <cell r="A757" t="str">
            <v>091109</v>
          </cell>
          <cell r="B757" t="str">
            <v>TUBOS E PECAS,DIAMETRO 72 POL (A)</v>
          </cell>
          <cell r="C757" t="str">
            <v>M</v>
          </cell>
          <cell r="D757">
            <v>212.38</v>
          </cell>
        </row>
        <row r="758">
          <cell r="A758" t="str">
            <v>091110</v>
          </cell>
          <cell r="B758" t="str">
            <v>TUBOS E PACAS,DIAMETRO 84 POL (A)</v>
          </cell>
          <cell r="C758" t="str">
            <v>M</v>
          </cell>
          <cell r="D758">
            <v>283.17</v>
          </cell>
        </row>
        <row r="759">
          <cell r="A759" t="str">
            <v>091111</v>
          </cell>
          <cell r="B759" t="str">
            <v>TUBOS E PECAS,DIAMETRO 100 POL (A)</v>
          </cell>
          <cell r="C759" t="str">
            <v>M</v>
          </cell>
          <cell r="D759">
            <v>431.49</v>
          </cell>
        </row>
        <row r="760">
          <cell r="A760" t="str">
            <v>091131</v>
          </cell>
          <cell r="B760" t="str">
            <v>TUBOS E PECAS, DIAM. 28 POL (B)</v>
          </cell>
          <cell r="C760" t="str">
            <v>M</v>
          </cell>
          <cell r="D760">
            <v>61.1</v>
          </cell>
        </row>
        <row r="761">
          <cell r="A761" t="str">
            <v>091132</v>
          </cell>
          <cell r="B761" t="str">
            <v>TUBOS E PECAS, DIAM. 30 POL (B)</v>
          </cell>
          <cell r="C761" t="str">
            <v>M</v>
          </cell>
          <cell r="D761">
            <v>63.45</v>
          </cell>
        </row>
        <row r="762">
          <cell r="A762" t="str">
            <v>091133</v>
          </cell>
          <cell r="B762" t="str">
            <v>TUBOS E PECAS, DIAM. 32 POL (B)</v>
          </cell>
          <cell r="C762" t="str">
            <v>M</v>
          </cell>
          <cell r="D762">
            <v>65.78</v>
          </cell>
        </row>
        <row r="763">
          <cell r="A763" t="str">
            <v>091134</v>
          </cell>
          <cell r="B763" t="str">
            <v>TUBOS E PECAS, DIAM. 36 POL (B)</v>
          </cell>
          <cell r="C763" t="str">
            <v>M</v>
          </cell>
          <cell r="D763">
            <v>70.59</v>
          </cell>
        </row>
        <row r="764">
          <cell r="A764" t="str">
            <v>091135</v>
          </cell>
          <cell r="B764" t="str">
            <v>TUBOS E PECAS, 40 POL (B)</v>
          </cell>
          <cell r="C764" t="str">
            <v>M</v>
          </cell>
          <cell r="D764">
            <v>75.66</v>
          </cell>
        </row>
        <row r="765">
          <cell r="A765" t="str">
            <v>091136</v>
          </cell>
          <cell r="B765" t="str">
            <v>TUBOS E PECAS, DIAM. 42 POL (B)</v>
          </cell>
          <cell r="C765" t="str">
            <v>M</v>
          </cell>
          <cell r="D765">
            <v>99.21</v>
          </cell>
        </row>
        <row r="766">
          <cell r="A766" t="str">
            <v>091137</v>
          </cell>
          <cell r="B766" t="str">
            <v>TUBOS E PECAS, DIAM. 48 POL (B)</v>
          </cell>
          <cell r="C766" t="str">
            <v>M</v>
          </cell>
          <cell r="D766">
            <v>109.92</v>
          </cell>
        </row>
        <row r="767">
          <cell r="A767" t="str">
            <v>091138</v>
          </cell>
          <cell r="B767" t="str">
            <v>TUBOS E PECAS, DIAM. 60 POL (B)</v>
          </cell>
          <cell r="C767" t="str">
            <v>M</v>
          </cell>
          <cell r="D767">
            <v>140.97999999999999</v>
          </cell>
        </row>
        <row r="768">
          <cell r="A768" t="str">
            <v>091139</v>
          </cell>
          <cell r="B768" t="str">
            <v>TUBOS E PECAS, DIAM. 72 POL (B)</v>
          </cell>
          <cell r="C768" t="str">
            <v>M</v>
          </cell>
          <cell r="D768">
            <v>172.39</v>
          </cell>
        </row>
        <row r="769">
          <cell r="A769" t="str">
            <v>091140</v>
          </cell>
          <cell r="B769" t="str">
            <v>TUBOS E PECAS, DIAM. 84 POL (B)</v>
          </cell>
          <cell r="C769" t="str">
            <v>M</v>
          </cell>
          <cell r="D769">
            <v>230.07</v>
          </cell>
        </row>
        <row r="770">
          <cell r="A770" t="str">
            <v>091141</v>
          </cell>
          <cell r="B770" t="str">
            <v>TUBOS E PECAS, DIAM. 100 POL (B)</v>
          </cell>
          <cell r="C770" t="str">
            <v>M</v>
          </cell>
          <cell r="D770">
            <v>349.68</v>
          </cell>
        </row>
        <row r="771">
          <cell r="A771" t="str">
            <v>091151</v>
          </cell>
          <cell r="B771" t="str">
            <v>TUBOS E PECAS, DIAM. 28 POL (C)</v>
          </cell>
          <cell r="C771" t="str">
            <v>M</v>
          </cell>
          <cell r="D771">
            <v>39.35</v>
          </cell>
        </row>
        <row r="772">
          <cell r="A772" t="str">
            <v>091152</v>
          </cell>
          <cell r="B772" t="str">
            <v>TUBOS E PECAS, DIAM. 30 POL (C)</v>
          </cell>
          <cell r="C772" t="str">
            <v>M</v>
          </cell>
          <cell r="D772">
            <v>40.92</v>
          </cell>
        </row>
        <row r="773">
          <cell r="A773" t="str">
            <v>091153</v>
          </cell>
          <cell r="B773" t="str">
            <v>TUBOS E PECAS, DIAM. 32 POL (C)</v>
          </cell>
          <cell r="C773" t="str">
            <v>M</v>
          </cell>
          <cell r="D773">
            <v>42.48</v>
          </cell>
        </row>
        <row r="774">
          <cell r="A774" t="str">
            <v>091154</v>
          </cell>
          <cell r="B774" t="str">
            <v>TUBOS E PECAS, DIAM. 36 POL (C)</v>
          </cell>
          <cell r="C774" t="str">
            <v>M</v>
          </cell>
          <cell r="D774">
            <v>45.64</v>
          </cell>
        </row>
        <row r="775">
          <cell r="A775" t="str">
            <v>091155</v>
          </cell>
          <cell r="B775" t="str">
            <v>TUBOS E PECAS, DIAM. 40 POL (C)</v>
          </cell>
          <cell r="C775" t="str">
            <v>M</v>
          </cell>
          <cell r="D775">
            <v>48.97</v>
          </cell>
        </row>
        <row r="776">
          <cell r="A776" t="str">
            <v>091156</v>
          </cell>
          <cell r="B776" t="str">
            <v>TUBOS E PECAS, DIAM. 42 POL (C)</v>
          </cell>
          <cell r="C776" t="str">
            <v>M</v>
          </cell>
          <cell r="D776">
            <v>64.53</v>
          </cell>
        </row>
        <row r="777">
          <cell r="A777" t="str">
            <v>091157</v>
          </cell>
          <cell r="B777" t="str">
            <v>TUBOS E PECAS, DIAM. 48 POL (C)</v>
          </cell>
          <cell r="C777" t="str">
            <v>M</v>
          </cell>
          <cell r="D777">
            <v>71.55</v>
          </cell>
        </row>
        <row r="778">
          <cell r="A778" t="str">
            <v>091158</v>
          </cell>
          <cell r="B778" t="str">
            <v>TUBOS E PECAS, DIAM. 60 POL (C)</v>
          </cell>
          <cell r="C778" t="str">
            <v>M</v>
          </cell>
          <cell r="D778">
            <v>91.66</v>
          </cell>
        </row>
        <row r="779">
          <cell r="A779" t="str">
            <v>091159</v>
          </cell>
          <cell r="B779" t="str">
            <v>TUBOS E PECAS, DIAM. 72 POL (C)</v>
          </cell>
          <cell r="C779" t="str">
            <v>M</v>
          </cell>
          <cell r="D779">
            <v>112.03</v>
          </cell>
        </row>
        <row r="780">
          <cell r="A780" t="str">
            <v>091160</v>
          </cell>
          <cell r="B780" t="str">
            <v>TUBOS E PECAS, DIAM. 84 POL (C)</v>
          </cell>
          <cell r="C780" t="str">
            <v>M</v>
          </cell>
          <cell r="D780">
            <v>149.5</v>
          </cell>
        </row>
        <row r="781">
          <cell r="A781" t="str">
            <v>091161</v>
          </cell>
          <cell r="B781" t="str">
            <v>TUBOS E PECAS, DIAM. 100 POL (C)</v>
          </cell>
          <cell r="C781" t="str">
            <v>M</v>
          </cell>
          <cell r="D781">
            <v>227.09</v>
          </cell>
        </row>
        <row r="783">
          <cell r="A783" t="str">
            <v>091300</v>
          </cell>
          <cell r="B783" t="str">
            <v>ANEIS DE MASTIQUE BETUMINOSO - TUBULACOES DE ACO</v>
          </cell>
        </row>
        <row r="784">
          <cell r="A784" t="str">
            <v>091301</v>
          </cell>
          <cell r="B784" t="str">
            <v>ANEL DE MASTIQUE BETUMINOSO,DIAMETRO 28 POL</v>
          </cell>
          <cell r="C784" t="str">
            <v>UN</v>
          </cell>
          <cell r="D784">
            <v>27.78</v>
          </cell>
        </row>
        <row r="785">
          <cell r="A785" t="str">
            <v>091302</v>
          </cell>
          <cell r="B785" t="str">
            <v>ANEL DE MASTIQUE BETUMINOSO,DIAMETRO 30 POL</v>
          </cell>
          <cell r="C785" t="str">
            <v>UN</v>
          </cell>
          <cell r="D785">
            <v>29.81</v>
          </cell>
        </row>
        <row r="786">
          <cell r="A786" t="str">
            <v>091303</v>
          </cell>
          <cell r="B786" t="str">
            <v>ANEL DE MASTIQUE BETUMINOSO,DIAMETRO 32 POL</v>
          </cell>
          <cell r="C786" t="str">
            <v>UN</v>
          </cell>
          <cell r="D786">
            <v>31.85</v>
          </cell>
        </row>
        <row r="787">
          <cell r="A787" t="str">
            <v>091304</v>
          </cell>
          <cell r="B787" t="str">
            <v>ANEL DE MASTIQUE BETUMINOSO,DIAMETRO 36 POL</v>
          </cell>
          <cell r="C787" t="str">
            <v>UN</v>
          </cell>
          <cell r="D787">
            <v>35.71</v>
          </cell>
        </row>
        <row r="788">
          <cell r="A788" t="str">
            <v>091305</v>
          </cell>
          <cell r="B788" t="str">
            <v>ANEL DE MASTIQUE BETUMINOSO,DIAMETRO 40 POL</v>
          </cell>
          <cell r="C788" t="str">
            <v>UN</v>
          </cell>
          <cell r="D788">
            <v>39.6</v>
          </cell>
        </row>
        <row r="789">
          <cell r="A789" t="str">
            <v>091306</v>
          </cell>
          <cell r="B789" t="str">
            <v>ANEL DE MASTIQUE BETUMINOSO,DIAMETRO 42 POL</v>
          </cell>
          <cell r="C789" t="str">
            <v>UN</v>
          </cell>
          <cell r="D789">
            <v>41.61</v>
          </cell>
        </row>
        <row r="790">
          <cell r="A790" t="str">
            <v>091307</v>
          </cell>
          <cell r="B790" t="str">
            <v>ANEL DE MASTIQUE BETUMINOSO,DIAMETRO 48 POL</v>
          </cell>
          <cell r="C790" t="str">
            <v>UN</v>
          </cell>
          <cell r="D790">
            <v>47.56</v>
          </cell>
        </row>
        <row r="791">
          <cell r="A791" t="str">
            <v>091308</v>
          </cell>
          <cell r="B791" t="str">
            <v>ANEL DE MASTIQUE BETUMINOSO,DIAMETRO 60 POL</v>
          </cell>
          <cell r="C791" t="str">
            <v>UN</v>
          </cell>
          <cell r="D791">
            <v>59.35</v>
          </cell>
        </row>
        <row r="792">
          <cell r="A792" t="str">
            <v>091309</v>
          </cell>
          <cell r="B792" t="str">
            <v>ANEL DE MASTIQUE BETUMINOSO,DIAMETRO 72 POL</v>
          </cell>
          <cell r="C792" t="str">
            <v>UN</v>
          </cell>
          <cell r="D792">
            <v>71.319999999999993</v>
          </cell>
        </row>
        <row r="793">
          <cell r="A793" t="str">
            <v>091310</v>
          </cell>
          <cell r="B793" t="str">
            <v>ANEL DE MASTIQUE BETUMINOSO,DIAMETRO 84 POL</v>
          </cell>
          <cell r="C793" t="str">
            <v>UN</v>
          </cell>
          <cell r="D793">
            <v>83.29</v>
          </cell>
        </row>
        <row r="794">
          <cell r="A794" t="str">
            <v>091311</v>
          </cell>
          <cell r="B794" t="str">
            <v>ANEL DE MASTIQUE BETUMINOSO,DIAMETRO 100 POL</v>
          </cell>
          <cell r="C794" t="str">
            <v>UN</v>
          </cell>
          <cell r="D794">
            <v>99.15</v>
          </cell>
        </row>
        <row r="796">
          <cell r="A796" t="str">
            <v>091400</v>
          </cell>
          <cell r="B796" t="str">
            <v>FABRICACAO DE CURVAS, A PARTIR DE TUBOS DE ACO, 3 A 22,5 GR</v>
          </cell>
        </row>
        <row r="797">
          <cell r="A797" t="str">
            <v>091401</v>
          </cell>
          <cell r="B797" t="str">
            <v>CURVA DE ACO DIAMETRO 28 POL</v>
          </cell>
          <cell r="C797" t="str">
            <v>UN</v>
          </cell>
          <cell r="D797">
            <v>695.92</v>
          </cell>
        </row>
        <row r="798">
          <cell r="A798" t="str">
            <v>091402</v>
          </cell>
          <cell r="B798" t="str">
            <v>CURVA DE ACO DIAMETRO 30 POL</v>
          </cell>
          <cell r="C798" t="str">
            <v>UN</v>
          </cell>
          <cell r="D798">
            <v>752.87</v>
          </cell>
        </row>
        <row r="799">
          <cell r="A799" t="str">
            <v>091403</v>
          </cell>
          <cell r="B799" t="str">
            <v>CURVA DE ACO DIAMETRO 32 POL</v>
          </cell>
          <cell r="C799" t="str">
            <v>UN</v>
          </cell>
          <cell r="D799">
            <v>800.5</v>
          </cell>
        </row>
        <row r="800">
          <cell r="A800" t="str">
            <v>091404</v>
          </cell>
          <cell r="B800" t="str">
            <v>CURVA DE ACO DIAMETRO 36 POL</v>
          </cell>
          <cell r="C800" t="str">
            <v>UN</v>
          </cell>
          <cell r="D800">
            <v>905.49</v>
          </cell>
        </row>
        <row r="801">
          <cell r="A801" t="str">
            <v>091405</v>
          </cell>
          <cell r="B801" t="str">
            <v>CURVA DE ACO DIAMETRO 40 POL</v>
          </cell>
          <cell r="C801" t="str">
            <v>UN</v>
          </cell>
          <cell r="D801">
            <v>1045.1500000000001</v>
          </cell>
        </row>
        <row r="802">
          <cell r="A802" t="str">
            <v>091406</v>
          </cell>
          <cell r="B802" t="str">
            <v>CURVA DE ACO DIAMETRO 42 POL.</v>
          </cell>
          <cell r="C802" t="str">
            <v>UN</v>
          </cell>
          <cell r="D802">
            <v>1435.72</v>
          </cell>
        </row>
        <row r="803">
          <cell r="A803" t="str">
            <v>091407</v>
          </cell>
          <cell r="B803" t="str">
            <v>CURVA DE ACO DIAMETRO 48 POL.</v>
          </cell>
          <cell r="C803" t="str">
            <v>UN</v>
          </cell>
          <cell r="D803">
            <v>1945.82</v>
          </cell>
        </row>
        <row r="804">
          <cell r="A804" t="str">
            <v>091408</v>
          </cell>
          <cell r="B804" t="str">
            <v>CURVA DE ACO DIAMETRO 60 POL.</v>
          </cell>
          <cell r="C804" t="str">
            <v>UN</v>
          </cell>
          <cell r="D804">
            <v>2520.5300000000002</v>
          </cell>
        </row>
        <row r="805">
          <cell r="A805" t="str">
            <v>091409</v>
          </cell>
          <cell r="B805" t="str">
            <v>CURVA DE ACO DIAMETRO 72 POL.</v>
          </cell>
          <cell r="C805" t="str">
            <v>UN</v>
          </cell>
          <cell r="D805">
            <v>3120.92</v>
          </cell>
        </row>
        <row r="806">
          <cell r="A806" t="str">
            <v>091410</v>
          </cell>
          <cell r="B806" t="str">
            <v>CURVA DE ACO DIAMETRO 84 POL.</v>
          </cell>
          <cell r="C806" t="str">
            <v>UN</v>
          </cell>
          <cell r="D806">
            <v>4142.76</v>
          </cell>
        </row>
        <row r="807">
          <cell r="A807" t="str">
            <v>091411</v>
          </cell>
          <cell r="B807" t="str">
            <v>CURVA DE ACO DIAMETRO 100 POL.</v>
          </cell>
          <cell r="C807" t="str">
            <v>UN</v>
          </cell>
          <cell r="D807">
            <v>5613.58</v>
          </cell>
        </row>
        <row r="809">
          <cell r="A809" t="str">
            <v>091500</v>
          </cell>
          <cell r="B809" t="str">
            <v>FABRICACAO  DE  CURVAS, A PARTIR  DE TUBO DE ACO, 22,51 A 45 GRAUS</v>
          </cell>
        </row>
        <row r="810">
          <cell r="A810" t="str">
            <v>091501</v>
          </cell>
          <cell r="B810" t="str">
            <v>CURVA DE ACO DIAMETRO 28 POL</v>
          </cell>
          <cell r="C810" t="str">
            <v>UN</v>
          </cell>
          <cell r="D810">
            <v>1105.68</v>
          </cell>
        </row>
        <row r="811">
          <cell r="A811" t="str">
            <v>091502</v>
          </cell>
          <cell r="B811" t="str">
            <v>CURVA DE ACO DIAMETRO 30 POL</v>
          </cell>
          <cell r="C811" t="str">
            <v>UN</v>
          </cell>
          <cell r="D811">
            <v>1201.8399999999999</v>
          </cell>
        </row>
        <row r="812">
          <cell r="A812" t="str">
            <v>091503</v>
          </cell>
          <cell r="B812" t="str">
            <v>CURVA DE ACO DIAMETRO 32 POL</v>
          </cell>
          <cell r="C812" t="str">
            <v>UN</v>
          </cell>
          <cell r="D812">
            <v>1261.97</v>
          </cell>
        </row>
        <row r="813">
          <cell r="A813" t="str">
            <v>091504</v>
          </cell>
          <cell r="B813" t="str">
            <v>CURVA DE ACO DIAMETRO 36 POL</v>
          </cell>
          <cell r="C813" t="str">
            <v>UN</v>
          </cell>
          <cell r="D813">
            <v>1476.33</v>
          </cell>
        </row>
        <row r="814">
          <cell r="A814" t="str">
            <v>091505</v>
          </cell>
          <cell r="B814" t="str">
            <v>CURVA DE ACO DIAMETRO 40 POL</v>
          </cell>
          <cell r="C814" t="str">
            <v>UN</v>
          </cell>
          <cell r="D814">
            <v>1655.18</v>
          </cell>
        </row>
        <row r="815">
          <cell r="A815" t="str">
            <v>091506</v>
          </cell>
          <cell r="B815" t="str">
            <v>CURVA DE ACO DIAMETRO 42</v>
          </cell>
          <cell r="C815" t="str">
            <v>UN</v>
          </cell>
          <cell r="D815">
            <v>2274.7199999999998</v>
          </cell>
        </row>
        <row r="816">
          <cell r="A816" t="str">
            <v>091507</v>
          </cell>
          <cell r="B816" t="str">
            <v>CURVA DE ACO DIAMETRO 48 POL.</v>
          </cell>
          <cell r="C816" t="str">
            <v>UN</v>
          </cell>
          <cell r="D816">
            <v>2884.46</v>
          </cell>
        </row>
        <row r="817">
          <cell r="A817" t="str">
            <v>091508</v>
          </cell>
          <cell r="B817" t="str">
            <v>CURVA DE ACO DIAMETRO 60 POL.</v>
          </cell>
          <cell r="C817" t="str">
            <v>UN</v>
          </cell>
          <cell r="D817">
            <v>3925.77</v>
          </cell>
        </row>
        <row r="818">
          <cell r="A818" t="str">
            <v>091509</v>
          </cell>
          <cell r="B818" t="str">
            <v>CURVA DE ACO DIAMETRO 72 POL.</v>
          </cell>
          <cell r="C818" t="str">
            <v>UN</v>
          </cell>
          <cell r="D818">
            <v>4798.22</v>
          </cell>
        </row>
        <row r="819">
          <cell r="A819" t="str">
            <v>091510</v>
          </cell>
          <cell r="B819" t="str">
            <v>CURVA DE ACO DIAMETRO 84 POL.</v>
          </cell>
          <cell r="C819" t="str">
            <v>UN</v>
          </cell>
          <cell r="D819">
            <v>5884.07</v>
          </cell>
        </row>
        <row r="820">
          <cell r="A820" t="str">
            <v>091511</v>
          </cell>
          <cell r="B820" t="str">
            <v>CURVA DE ACO DIAMETRO 100 POL.</v>
          </cell>
          <cell r="C820" t="str">
            <v>UN</v>
          </cell>
          <cell r="D820">
            <v>8033.66</v>
          </cell>
        </row>
        <row r="822">
          <cell r="A822" t="str">
            <v>091600</v>
          </cell>
          <cell r="B822" t="str">
            <v>FABRICACAO  DE  CURVAS, A PARTIR DE TUBOS DE ACO, 45,01 A 67,5 GR</v>
          </cell>
        </row>
        <row r="823">
          <cell r="A823" t="str">
            <v>091601</v>
          </cell>
          <cell r="B823" t="str">
            <v>CURVA DE ACO DIAMETRO 28 POL</v>
          </cell>
          <cell r="C823" t="str">
            <v>UN</v>
          </cell>
          <cell r="D823">
            <v>1612.71</v>
          </cell>
        </row>
        <row r="824">
          <cell r="A824" t="str">
            <v>091602</v>
          </cell>
          <cell r="B824" t="str">
            <v>CURVA DE ACO DIAMETRO 30 POL</v>
          </cell>
          <cell r="C824" t="str">
            <v>UN</v>
          </cell>
          <cell r="D824">
            <v>1760.82</v>
          </cell>
        </row>
        <row r="825">
          <cell r="A825" t="str">
            <v>091603</v>
          </cell>
          <cell r="B825" t="str">
            <v>CURVA DE ACO DIAMETRO 32 POL</v>
          </cell>
          <cell r="C825" t="str">
            <v>UN</v>
          </cell>
          <cell r="D825">
            <v>1892.96</v>
          </cell>
        </row>
        <row r="826">
          <cell r="A826" t="str">
            <v>091604</v>
          </cell>
          <cell r="B826" t="str">
            <v>CURVA DE ACO DIAMETRO 36 POL</v>
          </cell>
          <cell r="C826" t="str">
            <v>UN</v>
          </cell>
          <cell r="D826">
            <v>2156.58</v>
          </cell>
        </row>
        <row r="827">
          <cell r="A827" t="str">
            <v>091605</v>
          </cell>
          <cell r="B827" t="str">
            <v>CURVA DE ACO DIAMETRO 40 POL</v>
          </cell>
          <cell r="C827" t="str">
            <v>UN</v>
          </cell>
          <cell r="D827">
            <v>2435.4899999999998</v>
          </cell>
        </row>
        <row r="828">
          <cell r="A828" t="str">
            <v>091606</v>
          </cell>
          <cell r="B828" t="str">
            <v>CURVA DE ACO DIAMETRO 42 POL.</v>
          </cell>
          <cell r="C828" t="str">
            <v>UN</v>
          </cell>
          <cell r="D828">
            <v>3384.41</v>
          </cell>
        </row>
        <row r="829">
          <cell r="A829" t="str">
            <v>091607</v>
          </cell>
          <cell r="B829" t="str">
            <v>CURVA DE ACO DIAMETRO 48 POL.</v>
          </cell>
          <cell r="C829" t="str">
            <v>UN</v>
          </cell>
          <cell r="D829">
            <v>4214.25</v>
          </cell>
        </row>
        <row r="830">
          <cell r="A830" t="str">
            <v>091608</v>
          </cell>
          <cell r="B830" t="str">
            <v>CURVA DE ACO DIAMETRO 60 POL.</v>
          </cell>
          <cell r="C830" t="str">
            <v>UN</v>
          </cell>
          <cell r="D830">
            <v>5829.08</v>
          </cell>
        </row>
        <row r="831">
          <cell r="A831" t="str">
            <v>091609</v>
          </cell>
          <cell r="B831" t="str">
            <v>CURVA DE ACO DIAMETRO 72 POL.</v>
          </cell>
          <cell r="C831" t="str">
            <v>UN</v>
          </cell>
          <cell r="D831">
            <v>7160.04</v>
          </cell>
        </row>
        <row r="832">
          <cell r="A832" t="str">
            <v>091610</v>
          </cell>
          <cell r="B832" t="str">
            <v>CURVA DE ACO DIAMETRO 84 POL.</v>
          </cell>
          <cell r="C832" t="str">
            <v>UN</v>
          </cell>
          <cell r="D832">
            <v>8776.84</v>
          </cell>
        </row>
        <row r="833">
          <cell r="A833" t="str">
            <v>091611</v>
          </cell>
          <cell r="B833" t="str">
            <v>CURVA DE ACO DIAMETRO 100 POL.</v>
          </cell>
          <cell r="C833" t="str">
            <v>UN</v>
          </cell>
          <cell r="D833">
            <v>11956.62</v>
          </cell>
        </row>
        <row r="835">
          <cell r="A835" t="str">
            <v>091700</v>
          </cell>
          <cell r="B835" t="str">
            <v>F0BRICACAO  DE  CURVAS, A PARTIR DE TUBOS DE ACO, 67,51 A 90 GR</v>
          </cell>
        </row>
        <row r="836">
          <cell r="A836" t="str">
            <v>091701</v>
          </cell>
          <cell r="B836" t="str">
            <v>CURVA DE ACO DIAMETRO 28 POL</v>
          </cell>
          <cell r="C836" t="str">
            <v>UN</v>
          </cell>
          <cell r="D836">
            <v>2127.65</v>
          </cell>
        </row>
        <row r="837">
          <cell r="A837" t="str">
            <v>091702</v>
          </cell>
          <cell r="B837" t="str">
            <v>CURVA DE ACO DIAMETRO 30 POL</v>
          </cell>
          <cell r="C837" t="str">
            <v>UN</v>
          </cell>
          <cell r="D837">
            <v>2305.15</v>
          </cell>
        </row>
        <row r="838">
          <cell r="A838" t="str">
            <v>091703</v>
          </cell>
          <cell r="B838" t="str">
            <v>CURVA DE ACO DIAMETRO 32 POL</v>
          </cell>
          <cell r="C838" t="str">
            <v>UN</v>
          </cell>
          <cell r="D838">
            <v>2481.3200000000002</v>
          </cell>
        </row>
        <row r="839">
          <cell r="A839" t="str">
            <v>091704</v>
          </cell>
          <cell r="B839" t="str">
            <v>CURVA DE ACO DIAMETRO 36 POL</v>
          </cell>
          <cell r="C839" t="str">
            <v>UN</v>
          </cell>
          <cell r="D839">
            <v>2838.15</v>
          </cell>
        </row>
        <row r="840">
          <cell r="A840" t="str">
            <v>091705</v>
          </cell>
          <cell r="B840" t="str">
            <v>CURVA DE ACO DIAMETRO 40 POL</v>
          </cell>
          <cell r="C840" t="str">
            <v>UN</v>
          </cell>
          <cell r="D840">
            <v>3193.15</v>
          </cell>
        </row>
        <row r="841">
          <cell r="A841" t="str">
            <v>091706</v>
          </cell>
          <cell r="B841" t="str">
            <v>CURVA DE ACO DIAMETRO 42 POL.</v>
          </cell>
          <cell r="C841" t="str">
            <v>UN</v>
          </cell>
          <cell r="D841">
            <v>4450.83</v>
          </cell>
        </row>
        <row r="842">
          <cell r="A842" t="str">
            <v>091707</v>
          </cell>
          <cell r="B842" t="str">
            <v>CURVA DE ACO DIAMETRO 48 POL.</v>
          </cell>
          <cell r="C842" t="str">
            <v>UN</v>
          </cell>
          <cell r="D842">
            <v>5526.61</v>
          </cell>
        </row>
        <row r="843">
          <cell r="A843" t="str">
            <v>091708</v>
          </cell>
          <cell r="B843" t="str">
            <v>CURVA DE ACO DIAMETRO 60 POL.</v>
          </cell>
          <cell r="C843" t="str">
            <v>UN</v>
          </cell>
          <cell r="D843">
            <v>7697.46</v>
          </cell>
        </row>
        <row r="844">
          <cell r="A844" t="str">
            <v>091709</v>
          </cell>
          <cell r="B844" t="str">
            <v>CURVA DE ACO DIAMETRO 72 POL.</v>
          </cell>
          <cell r="C844" t="str">
            <v>UN</v>
          </cell>
          <cell r="D844">
            <v>9247.51</v>
          </cell>
        </row>
        <row r="845">
          <cell r="A845" t="str">
            <v>091710</v>
          </cell>
          <cell r="B845" t="str">
            <v>CURVA DE ACO DIAMETRO 84 POL.</v>
          </cell>
          <cell r="C845" t="str">
            <v>UN</v>
          </cell>
          <cell r="D845">
            <v>11380.57</v>
          </cell>
        </row>
        <row r="846">
          <cell r="A846" t="str">
            <v>091711</v>
          </cell>
          <cell r="B846" t="str">
            <v>CURVA DE ACO DIAMETRO 100 POL.</v>
          </cell>
          <cell r="C846" t="str">
            <v>UN</v>
          </cell>
          <cell r="D846">
            <v>15527.9</v>
          </cell>
        </row>
        <row r="848">
          <cell r="A848" t="str">
            <v>091800</v>
          </cell>
          <cell r="B848" t="str">
            <v>CORTE E BISELAMENTO EM TUBOS DE ACO E = 5/16 POLEGADA</v>
          </cell>
        </row>
        <row r="849">
          <cell r="A849" t="str">
            <v>091801</v>
          </cell>
          <cell r="B849" t="str">
            <v>DIAMETRO 4  POLEGADA</v>
          </cell>
          <cell r="C849" t="str">
            <v>UN</v>
          </cell>
          <cell r="D849">
            <v>11.27</v>
          </cell>
        </row>
        <row r="850">
          <cell r="A850" t="str">
            <v>091802</v>
          </cell>
          <cell r="B850" t="str">
            <v>DIAMETRO 6  POLEGADA</v>
          </cell>
          <cell r="C850" t="str">
            <v>UN</v>
          </cell>
          <cell r="D850">
            <v>16.91</v>
          </cell>
        </row>
        <row r="851">
          <cell r="A851" t="str">
            <v>091803</v>
          </cell>
          <cell r="B851" t="str">
            <v>DIAMETRO 8  POLEGADA</v>
          </cell>
          <cell r="C851" t="str">
            <v>UN</v>
          </cell>
          <cell r="D851">
            <v>22.55</v>
          </cell>
        </row>
        <row r="852">
          <cell r="A852" t="str">
            <v>091804</v>
          </cell>
          <cell r="B852" t="str">
            <v>DIAMETRO 10 POLEGADA</v>
          </cell>
          <cell r="C852" t="str">
            <v>UN</v>
          </cell>
          <cell r="D852">
            <v>28.19</v>
          </cell>
        </row>
        <row r="853">
          <cell r="A853" t="str">
            <v>091805</v>
          </cell>
          <cell r="B853" t="str">
            <v>DIAMETRO 12 POLEGADA</v>
          </cell>
          <cell r="C853" t="str">
            <v>UN</v>
          </cell>
          <cell r="D853">
            <v>33.83</v>
          </cell>
        </row>
        <row r="854">
          <cell r="A854" t="str">
            <v>091806</v>
          </cell>
          <cell r="B854" t="str">
            <v>DIAMETRO 16 POLEGADA</v>
          </cell>
          <cell r="C854" t="str">
            <v>UN</v>
          </cell>
          <cell r="D854">
            <v>45.12</v>
          </cell>
        </row>
        <row r="855">
          <cell r="A855" t="str">
            <v>091807</v>
          </cell>
          <cell r="B855" t="str">
            <v>DIAMETRO 20 POLEGADA</v>
          </cell>
          <cell r="C855" t="str">
            <v>UN</v>
          </cell>
          <cell r="D855">
            <v>56.4</v>
          </cell>
        </row>
        <row r="856">
          <cell r="A856" t="str">
            <v>091808</v>
          </cell>
          <cell r="B856" t="str">
            <v>DIAMETRO 24 POLEGADA</v>
          </cell>
          <cell r="C856" t="str">
            <v>UN</v>
          </cell>
          <cell r="D856">
            <v>67.680000000000007</v>
          </cell>
        </row>
        <row r="857">
          <cell r="A857" t="str">
            <v>091809</v>
          </cell>
          <cell r="B857" t="str">
            <v>DIAMETRO 28 POLEGADA</v>
          </cell>
          <cell r="C857" t="str">
            <v>UN</v>
          </cell>
          <cell r="D857">
            <v>78.97</v>
          </cell>
        </row>
        <row r="858">
          <cell r="A858" t="str">
            <v>091810</v>
          </cell>
          <cell r="B858" t="str">
            <v>DIAMETRO 30 POLEGADA</v>
          </cell>
          <cell r="C858" t="str">
            <v>UN</v>
          </cell>
          <cell r="D858">
            <v>84.61</v>
          </cell>
        </row>
        <row r="859">
          <cell r="A859" t="str">
            <v>091811</v>
          </cell>
          <cell r="B859" t="str">
            <v>DIAMETRO 32 POLEGADA</v>
          </cell>
          <cell r="C859" t="str">
            <v>UN</v>
          </cell>
          <cell r="D859">
            <v>90.25</v>
          </cell>
        </row>
        <row r="860">
          <cell r="A860" t="str">
            <v>091812</v>
          </cell>
          <cell r="B860" t="str">
            <v>DIAMETRO 36 POLEGADA</v>
          </cell>
          <cell r="C860" t="str">
            <v>UN</v>
          </cell>
          <cell r="D860">
            <v>101.53</v>
          </cell>
        </row>
        <row r="861">
          <cell r="A861" t="str">
            <v>091813</v>
          </cell>
          <cell r="B861" t="str">
            <v>DIAMETRO 40 POLEGADA</v>
          </cell>
          <cell r="C861" t="str">
            <v>UN</v>
          </cell>
          <cell r="D861">
            <v>112.81</v>
          </cell>
        </row>
        <row r="863">
          <cell r="A863" t="str">
            <v>091900</v>
          </cell>
          <cell r="B863" t="str">
            <v>CORTE E BISELAMENTO EM TUBOS DE ACO E = 7/16 POLEGADA</v>
          </cell>
        </row>
        <row r="864">
          <cell r="A864" t="str">
            <v>091914</v>
          </cell>
          <cell r="B864" t="str">
            <v>DIAMETRO - 42 POL.</v>
          </cell>
          <cell r="C864" t="str">
            <v>UN</v>
          </cell>
          <cell r="D864">
            <v>167.68</v>
          </cell>
        </row>
        <row r="865">
          <cell r="A865" t="str">
            <v>091915</v>
          </cell>
          <cell r="B865" t="str">
            <v>DIAMETRO - 48 POL.</v>
          </cell>
          <cell r="C865" t="str">
            <v>UN</v>
          </cell>
          <cell r="D865">
            <v>191.63</v>
          </cell>
        </row>
        <row r="867">
          <cell r="A867" t="str">
            <v>092100</v>
          </cell>
          <cell r="B867" t="str">
            <v>SOLDA EM TUBOS DE ACO E = 5/16 POLEGADA</v>
          </cell>
        </row>
        <row r="868">
          <cell r="A868" t="str">
            <v>092101</v>
          </cell>
          <cell r="B868" t="str">
            <v>DIAMETRO 4  POLEGADA</v>
          </cell>
          <cell r="C868" t="str">
            <v>UN</v>
          </cell>
          <cell r="D868">
            <v>21.01</v>
          </cell>
        </row>
        <row r="869">
          <cell r="A869" t="str">
            <v>092102</v>
          </cell>
          <cell r="B869" t="str">
            <v>DIAMETRO 6  POLEGADA</v>
          </cell>
          <cell r="C869" t="str">
            <v>UN</v>
          </cell>
          <cell r="D869">
            <v>31.52</v>
          </cell>
        </row>
        <row r="870">
          <cell r="A870" t="str">
            <v>092103</v>
          </cell>
          <cell r="B870" t="str">
            <v>DIAMETRO 8  POLEGADA</v>
          </cell>
          <cell r="C870" t="str">
            <v>UN</v>
          </cell>
          <cell r="D870">
            <v>42.02</v>
          </cell>
        </row>
        <row r="871">
          <cell r="A871" t="str">
            <v>092104</v>
          </cell>
          <cell r="B871" t="str">
            <v>DIAMETRO 10 POLEGADA</v>
          </cell>
          <cell r="C871" t="str">
            <v>UN</v>
          </cell>
          <cell r="D871">
            <v>52.54</v>
          </cell>
        </row>
        <row r="872">
          <cell r="A872" t="str">
            <v>092105</v>
          </cell>
          <cell r="B872" t="str">
            <v>DIAMETRO 12 POLEGADA</v>
          </cell>
          <cell r="C872" t="str">
            <v>UN</v>
          </cell>
          <cell r="D872">
            <v>63.05</v>
          </cell>
        </row>
        <row r="873">
          <cell r="A873" t="str">
            <v>092106</v>
          </cell>
          <cell r="B873" t="str">
            <v>DIAMETRO 16 POLEGADA</v>
          </cell>
          <cell r="C873" t="str">
            <v>UN</v>
          </cell>
          <cell r="D873">
            <v>84.06</v>
          </cell>
        </row>
        <row r="874">
          <cell r="A874" t="str">
            <v>092107</v>
          </cell>
          <cell r="B874" t="str">
            <v>DIAMETRO 20 POLEGADA</v>
          </cell>
          <cell r="C874" t="str">
            <v>UN</v>
          </cell>
          <cell r="D874">
            <v>105.09</v>
          </cell>
        </row>
        <row r="875">
          <cell r="A875" t="str">
            <v>092108</v>
          </cell>
          <cell r="B875" t="str">
            <v>DIAMETRO 24 POLEGADA</v>
          </cell>
          <cell r="C875" t="str">
            <v>UN</v>
          </cell>
          <cell r="D875">
            <v>126.11</v>
          </cell>
        </row>
        <row r="876">
          <cell r="A876" t="str">
            <v>092109</v>
          </cell>
          <cell r="B876" t="str">
            <v>DIAMETRO 28 POLEGADA</v>
          </cell>
          <cell r="C876" t="str">
            <v>UN</v>
          </cell>
          <cell r="D876">
            <v>147.13</v>
          </cell>
        </row>
        <row r="877">
          <cell r="A877" t="str">
            <v>092110</v>
          </cell>
          <cell r="B877" t="str">
            <v>DIAMETRO 30 POLEGADA</v>
          </cell>
          <cell r="C877" t="str">
            <v>UN</v>
          </cell>
          <cell r="D877">
            <v>157.63999999999999</v>
          </cell>
        </row>
        <row r="878">
          <cell r="A878" t="str">
            <v>092111</v>
          </cell>
          <cell r="B878" t="str">
            <v>DIAMETRO 32 POLEGADA</v>
          </cell>
          <cell r="C878" t="str">
            <v>UN</v>
          </cell>
          <cell r="D878">
            <v>168.15</v>
          </cell>
        </row>
        <row r="879">
          <cell r="A879" t="str">
            <v>092112</v>
          </cell>
          <cell r="B879" t="str">
            <v>DIAMETRO 36 POLEGADA</v>
          </cell>
          <cell r="C879" t="str">
            <v>UN</v>
          </cell>
          <cell r="D879">
            <v>189.16</v>
          </cell>
        </row>
        <row r="880">
          <cell r="A880" t="str">
            <v>092113</v>
          </cell>
          <cell r="B880" t="str">
            <v>DIAMETRO 40 POLEGADA</v>
          </cell>
          <cell r="C880" t="str">
            <v>UN</v>
          </cell>
          <cell r="D880">
            <v>210.19</v>
          </cell>
        </row>
        <row r="882">
          <cell r="A882" t="str">
            <v>092200</v>
          </cell>
          <cell r="B882" t="str">
            <v>SOLDA EM TUBOS DE ACO E = 7/16 POLEGADA</v>
          </cell>
        </row>
        <row r="883">
          <cell r="A883" t="str">
            <v>092214</v>
          </cell>
          <cell r="B883" t="str">
            <v>DIAMETRO - 42 POL.</v>
          </cell>
          <cell r="C883" t="str">
            <v>UN</v>
          </cell>
          <cell r="D883">
            <v>312.82</v>
          </cell>
        </row>
        <row r="884">
          <cell r="A884" t="str">
            <v>092215</v>
          </cell>
          <cell r="B884" t="str">
            <v>DIAMETRO - 48 POL.</v>
          </cell>
          <cell r="C884" t="str">
            <v>UN</v>
          </cell>
          <cell r="D884">
            <v>357.53</v>
          </cell>
        </row>
        <row r="886">
          <cell r="A886" t="str">
            <v>092400</v>
          </cell>
          <cell r="B886" t="str">
            <v>REVESTIMENTO DE PROTECAO EXTERNA DE JUNTAS SOLDADAS - ACO</v>
          </cell>
        </row>
        <row r="887">
          <cell r="A887" t="str">
            <v>092401</v>
          </cell>
          <cell r="B887" t="str">
            <v>DIAMETRO 4  POLEGADA</v>
          </cell>
          <cell r="C887" t="str">
            <v>UN</v>
          </cell>
          <cell r="D887">
            <v>4.24</v>
          </cell>
        </row>
        <row r="888">
          <cell r="A888" t="str">
            <v>092402</v>
          </cell>
          <cell r="B888" t="str">
            <v>DIAMETRO 6  POLEGADA</v>
          </cell>
          <cell r="C888" t="str">
            <v>UN</v>
          </cell>
          <cell r="D888">
            <v>6.35</v>
          </cell>
        </row>
        <row r="889">
          <cell r="A889" t="str">
            <v>092403</v>
          </cell>
          <cell r="B889" t="str">
            <v>DIAMETRO 8  POLEGADA</v>
          </cell>
          <cell r="C889" t="str">
            <v>UN</v>
          </cell>
          <cell r="D889">
            <v>8.48</v>
          </cell>
        </row>
        <row r="890">
          <cell r="A890" t="str">
            <v>092404</v>
          </cell>
          <cell r="B890" t="str">
            <v>DIAMETRO 10 POLEGADA</v>
          </cell>
          <cell r="C890" t="str">
            <v>UN</v>
          </cell>
          <cell r="D890">
            <v>10.62</v>
          </cell>
        </row>
        <row r="891">
          <cell r="A891" t="str">
            <v>092405</v>
          </cell>
          <cell r="B891" t="str">
            <v>DIAMETRO 12 POLEGADA</v>
          </cell>
          <cell r="C891" t="str">
            <v>UN</v>
          </cell>
          <cell r="D891">
            <v>12.74</v>
          </cell>
        </row>
        <row r="892">
          <cell r="A892" t="str">
            <v>092406</v>
          </cell>
          <cell r="B892" t="str">
            <v>DIAMETRO 16 POLEGADA</v>
          </cell>
          <cell r="C892" t="str">
            <v>UN</v>
          </cell>
          <cell r="D892">
            <v>16.98</v>
          </cell>
        </row>
        <row r="893">
          <cell r="A893" t="str">
            <v>092407</v>
          </cell>
          <cell r="B893" t="str">
            <v>DIAMETRO 20 POLEGADA</v>
          </cell>
          <cell r="C893" t="str">
            <v>UN</v>
          </cell>
          <cell r="D893">
            <v>21.24</v>
          </cell>
        </row>
        <row r="894">
          <cell r="A894" t="str">
            <v>092408</v>
          </cell>
          <cell r="B894" t="str">
            <v>DIAMETRO 24 POLEGADA</v>
          </cell>
          <cell r="C894" t="str">
            <v>UN</v>
          </cell>
          <cell r="D894">
            <v>25.48</v>
          </cell>
        </row>
        <row r="895">
          <cell r="A895" t="str">
            <v>092409</v>
          </cell>
          <cell r="B895" t="str">
            <v>DIAMETRO 28 POLEGADA</v>
          </cell>
          <cell r="C895" t="str">
            <v>UN</v>
          </cell>
          <cell r="D895">
            <v>29.73</v>
          </cell>
        </row>
        <row r="896">
          <cell r="A896" t="str">
            <v>092410</v>
          </cell>
          <cell r="B896" t="str">
            <v>DIAMETRO 30 POLEGADA</v>
          </cell>
          <cell r="C896" t="str">
            <v>UN</v>
          </cell>
          <cell r="D896">
            <v>63.73</v>
          </cell>
        </row>
        <row r="897">
          <cell r="A897" t="str">
            <v>092411</v>
          </cell>
          <cell r="B897" t="str">
            <v>DIAMETRO 32 POLEGADA</v>
          </cell>
          <cell r="C897" t="str">
            <v>UN</v>
          </cell>
          <cell r="D897">
            <v>67.97</v>
          </cell>
        </row>
        <row r="898">
          <cell r="A898" t="str">
            <v>092412</v>
          </cell>
          <cell r="B898" t="str">
            <v>DIAMETRO 36 POLEGADA</v>
          </cell>
          <cell r="C898" t="str">
            <v>UN</v>
          </cell>
          <cell r="D898">
            <v>95.6</v>
          </cell>
        </row>
        <row r="899">
          <cell r="A899" t="str">
            <v>092413</v>
          </cell>
          <cell r="B899" t="str">
            <v>DIAMETRO 40 POLEGADA</v>
          </cell>
          <cell r="C899" t="str">
            <v>UN</v>
          </cell>
          <cell r="D899">
            <v>106.21</v>
          </cell>
        </row>
        <row r="901">
          <cell r="A901" t="str">
            <v>092500</v>
          </cell>
          <cell r="B901" t="str">
            <v>PINTURA DE TUBOS E PECAS DE ACO EM EPOXI</v>
          </cell>
        </row>
        <row r="902">
          <cell r="A902" t="str">
            <v>092501</v>
          </cell>
          <cell r="B902" t="str">
            <v>PINTURA DE TUBOS E PECAS DE ACO EM EPOXI</v>
          </cell>
          <cell r="C902" t="str">
            <v>M2</v>
          </cell>
          <cell r="D902">
            <v>58.97</v>
          </cell>
        </row>
        <row r="904">
          <cell r="A904" t="str">
            <v>092600</v>
          </cell>
          <cell r="B904" t="str">
            <v>PINTURA DE CONEXOES E PECAS EM GERAL COM COALTAR  EPOXI - ACO</v>
          </cell>
        </row>
        <row r="905">
          <cell r="A905" t="str">
            <v>092601</v>
          </cell>
          <cell r="B905" t="str">
            <v>PINTURA DE CONEXOES E PECAS EM GERAL COM COALTAR  EPOXI</v>
          </cell>
          <cell r="C905" t="str">
            <v>M2</v>
          </cell>
          <cell r="D905">
            <v>52.26</v>
          </cell>
        </row>
        <row r="907">
          <cell r="A907" t="str">
            <v>092700</v>
          </cell>
          <cell r="B907" t="str">
            <v>PINTURA DE TUBOS DE ACO COM COALTAR EPOXI - ACO</v>
          </cell>
        </row>
        <row r="908">
          <cell r="A908" t="str">
            <v>092701</v>
          </cell>
          <cell r="B908" t="str">
            <v>DIAMETRO 4  POLEGADA</v>
          </cell>
          <cell r="C908" t="str">
            <v>M</v>
          </cell>
          <cell r="D908">
            <v>21.91</v>
          </cell>
        </row>
        <row r="909">
          <cell r="A909" t="str">
            <v>092702</v>
          </cell>
          <cell r="B909" t="str">
            <v>DIAMETRO 6  POLEGADA</v>
          </cell>
          <cell r="C909" t="str">
            <v>M</v>
          </cell>
          <cell r="D909">
            <v>32.94</v>
          </cell>
        </row>
        <row r="910">
          <cell r="A910" t="str">
            <v>092703</v>
          </cell>
          <cell r="B910" t="str">
            <v>DIAMETRO 8  POLEGADA</v>
          </cell>
          <cell r="C910" t="str">
            <v>M</v>
          </cell>
          <cell r="D910">
            <v>43.9</v>
          </cell>
        </row>
        <row r="911">
          <cell r="A911" t="str">
            <v>092704</v>
          </cell>
          <cell r="B911" t="str">
            <v>DIAMETRO 10 POLEGADA</v>
          </cell>
          <cell r="C911" t="str">
            <v>M</v>
          </cell>
          <cell r="D911">
            <v>54.94</v>
          </cell>
        </row>
        <row r="912">
          <cell r="A912" t="str">
            <v>092705</v>
          </cell>
          <cell r="B912" t="str">
            <v>DIAMETRO 12 POLEGADA</v>
          </cell>
          <cell r="C912" t="str">
            <v>M</v>
          </cell>
          <cell r="D912">
            <v>65.88</v>
          </cell>
        </row>
        <row r="913">
          <cell r="A913" t="str">
            <v>092706</v>
          </cell>
          <cell r="B913" t="str">
            <v>DIAMETRO 16 POLEGADA</v>
          </cell>
          <cell r="C913" t="str">
            <v>M</v>
          </cell>
          <cell r="D913">
            <v>87.7</v>
          </cell>
        </row>
        <row r="914">
          <cell r="A914" t="str">
            <v>092707</v>
          </cell>
          <cell r="B914" t="str">
            <v>DIAMETRO 20 POLEGADA</v>
          </cell>
          <cell r="C914" t="str">
            <v>M</v>
          </cell>
          <cell r="D914">
            <v>109.88</v>
          </cell>
        </row>
        <row r="915">
          <cell r="A915" t="str">
            <v>092708</v>
          </cell>
          <cell r="B915" t="str">
            <v>DIAMETRO 24 POLEGADA</v>
          </cell>
          <cell r="C915" t="str">
            <v>M</v>
          </cell>
          <cell r="D915">
            <v>131.81</v>
          </cell>
        </row>
        <row r="916">
          <cell r="A916" t="str">
            <v>092709</v>
          </cell>
          <cell r="B916" t="str">
            <v>DIAMETRO 28 POLEGADA</v>
          </cell>
          <cell r="C916" t="str">
            <v>M</v>
          </cell>
          <cell r="D916">
            <v>153.81</v>
          </cell>
        </row>
        <row r="917">
          <cell r="A917" t="str">
            <v>092710</v>
          </cell>
          <cell r="B917" t="str">
            <v>DIAMETRO 30 POLEGADA</v>
          </cell>
          <cell r="C917" t="str">
            <v>M</v>
          </cell>
          <cell r="D917">
            <v>164.88</v>
          </cell>
        </row>
        <row r="918">
          <cell r="A918" t="str">
            <v>092711</v>
          </cell>
          <cell r="B918" t="str">
            <v>DIAMETRO 32 POLEGADA</v>
          </cell>
          <cell r="C918" t="str">
            <v>M</v>
          </cell>
          <cell r="D918">
            <v>175.86</v>
          </cell>
        </row>
        <row r="919">
          <cell r="A919" t="str">
            <v>092712</v>
          </cell>
          <cell r="B919" t="str">
            <v>DIAMETRO 36 POLEGADA</v>
          </cell>
          <cell r="C919" t="str">
            <v>M</v>
          </cell>
          <cell r="D919">
            <v>197.85</v>
          </cell>
        </row>
        <row r="920">
          <cell r="A920" t="str">
            <v>092713</v>
          </cell>
          <cell r="B920" t="str">
            <v>DIAMETRO 40 POLEGADA</v>
          </cell>
          <cell r="C920" t="str">
            <v>M</v>
          </cell>
          <cell r="D920">
            <v>219.86</v>
          </cell>
        </row>
        <row r="922">
          <cell r="A922" t="str">
            <v>092800</v>
          </cell>
          <cell r="B922" t="str">
            <v>FABRICACAO E MONTAGEM DE PECAS DE ACO NO CAMPO</v>
          </cell>
        </row>
        <row r="923">
          <cell r="A923" t="str">
            <v>092801</v>
          </cell>
          <cell r="B923" t="str">
            <v>FABRICACAO DE PECAS</v>
          </cell>
          <cell r="C923" t="str">
            <v>KG</v>
          </cell>
          <cell r="D923">
            <v>6.71</v>
          </cell>
        </row>
        <row r="924">
          <cell r="A924" t="str">
            <v>092802</v>
          </cell>
          <cell r="B924" t="str">
            <v>MONTAGEM DE PECAS E MISCELANEAS</v>
          </cell>
          <cell r="C924" t="str">
            <v>KG</v>
          </cell>
          <cell r="D924">
            <v>2.69</v>
          </cell>
        </row>
        <row r="926">
          <cell r="A926" t="str">
            <v>092900</v>
          </cell>
          <cell r="B926" t="str">
            <v>CARGA, TRANSPORTE ATE 10 KM E DESCARGA DE TUBOS E PECAS DE PVC RIGIDO E PVC RIGIDO DEFOFO</v>
          </cell>
        </row>
        <row r="927">
          <cell r="A927" t="str">
            <v>092901</v>
          </cell>
          <cell r="B927" t="str">
            <v>TUBOS E PECAS, DIAMETRO  50 MM</v>
          </cell>
          <cell r="C927" t="str">
            <v>KM</v>
          </cell>
          <cell r="D927">
            <v>49.76</v>
          </cell>
        </row>
        <row r="928">
          <cell r="A928" t="str">
            <v>092902</v>
          </cell>
          <cell r="B928" t="str">
            <v>TUBOS E PECAS, DIAMETRO  75 MM</v>
          </cell>
          <cell r="C928" t="str">
            <v>KM</v>
          </cell>
          <cell r="D928">
            <v>139.35</v>
          </cell>
        </row>
        <row r="929">
          <cell r="A929" t="str">
            <v>092903</v>
          </cell>
          <cell r="B929" t="str">
            <v>TUBOS E PECAS, DIAMETRO 100M</v>
          </cell>
          <cell r="C929" t="str">
            <v>KM</v>
          </cell>
          <cell r="D929">
            <v>152.65</v>
          </cell>
        </row>
        <row r="930">
          <cell r="A930" t="str">
            <v>092904</v>
          </cell>
          <cell r="B930" t="str">
            <v>TUBOS E PECAS, DIAMETRO 150MM</v>
          </cell>
          <cell r="C930" t="str">
            <v>KM</v>
          </cell>
          <cell r="D930">
            <v>232.27</v>
          </cell>
        </row>
        <row r="931">
          <cell r="A931" t="str">
            <v>092905</v>
          </cell>
          <cell r="B931" t="str">
            <v>TUBOS E PECAS, DIAMETRO 200 MM</v>
          </cell>
          <cell r="C931" t="str">
            <v>KM</v>
          </cell>
          <cell r="D931">
            <v>305.32</v>
          </cell>
        </row>
        <row r="932">
          <cell r="A932" t="str">
            <v>092906</v>
          </cell>
          <cell r="B932" t="str">
            <v>TUBOS E PECAS, DIAMETRO 250MM</v>
          </cell>
          <cell r="C932" t="str">
            <v>KM</v>
          </cell>
          <cell r="D932">
            <v>384.92</v>
          </cell>
        </row>
        <row r="933">
          <cell r="A933" t="str">
            <v>092907</v>
          </cell>
          <cell r="B933" t="str">
            <v>TUBOS E PECAS, DIAMETRO 300 MM</v>
          </cell>
          <cell r="C933" t="str">
            <v>KM</v>
          </cell>
          <cell r="D933">
            <v>464.54</v>
          </cell>
        </row>
        <row r="934">
          <cell r="A934" t="str">
            <v>092908</v>
          </cell>
          <cell r="B934" t="str">
            <v>TUBO E PECAS, DIAMETRO 350 MM</v>
          </cell>
          <cell r="C934" t="str">
            <v>KM</v>
          </cell>
          <cell r="D934">
            <v>537.59</v>
          </cell>
        </row>
        <row r="935">
          <cell r="A935" t="str">
            <v>092909</v>
          </cell>
          <cell r="B935" t="str">
            <v>TUBOS E PECAS, DIAMETRO 400 MM</v>
          </cell>
          <cell r="C935" t="str">
            <v>KM</v>
          </cell>
          <cell r="D935">
            <v>610.65</v>
          </cell>
        </row>
        <row r="937">
          <cell r="A937" t="str">
            <v>093000</v>
          </cell>
          <cell r="B937" t="str">
            <v>TRANSPORTE EXCEDENTE A 10 KM DE TUBOS E PECAS DE PVC RIGIDO E PVC RIGIDO DE FOFO</v>
          </cell>
        </row>
        <row r="938">
          <cell r="A938" t="str">
            <v>093001</v>
          </cell>
          <cell r="B938" t="str">
            <v>TUBOS E PECAS, DIAMETRO  50 MM</v>
          </cell>
          <cell r="C938" t="str">
            <v>KMXKM</v>
          </cell>
          <cell r="D938">
            <v>1.94</v>
          </cell>
        </row>
        <row r="939">
          <cell r="A939" t="str">
            <v>093002</v>
          </cell>
          <cell r="B939" t="str">
            <v>TUBOS E PECAS, DIAMETRO  75 MM</v>
          </cell>
          <cell r="C939" t="str">
            <v>KMXKM</v>
          </cell>
          <cell r="D939">
            <v>2.08</v>
          </cell>
        </row>
        <row r="940">
          <cell r="A940" t="str">
            <v>093003</v>
          </cell>
          <cell r="B940" t="str">
            <v>TUBOS E PECAS, DIAMETRO 100 MM</v>
          </cell>
          <cell r="C940" t="str">
            <v>KMXKM</v>
          </cell>
          <cell r="D940">
            <v>2.3199999999999998</v>
          </cell>
        </row>
        <row r="941">
          <cell r="A941" t="str">
            <v>093004</v>
          </cell>
          <cell r="B941" t="str">
            <v>TUBOS E PECAS, DIAMETRO 150 MM</v>
          </cell>
          <cell r="C941" t="str">
            <v>KMXKM</v>
          </cell>
          <cell r="D941">
            <v>2.73</v>
          </cell>
        </row>
        <row r="942">
          <cell r="A942" t="str">
            <v>093005</v>
          </cell>
          <cell r="B942" t="str">
            <v>TUBOS E PECAS, DIAMETRO 200 MM</v>
          </cell>
          <cell r="C942" t="str">
            <v>KMXKM</v>
          </cell>
          <cell r="D942">
            <v>3.16</v>
          </cell>
        </row>
        <row r="943">
          <cell r="A943" t="str">
            <v>093006</v>
          </cell>
          <cell r="B943" t="str">
            <v>TUBOS E PECAS, DIAMETRO 250 MM</v>
          </cell>
          <cell r="C943" t="str">
            <v>KMXKM</v>
          </cell>
          <cell r="D943">
            <v>3.93</v>
          </cell>
        </row>
        <row r="944">
          <cell r="A944" t="str">
            <v>093007</v>
          </cell>
          <cell r="B944" t="str">
            <v>TUBOS E PECAS, DIAMETRO 300 MM</v>
          </cell>
          <cell r="C944" t="str">
            <v>KMXKM</v>
          </cell>
          <cell r="D944">
            <v>4.88</v>
          </cell>
        </row>
        <row r="945">
          <cell r="A945" t="str">
            <v>093008</v>
          </cell>
          <cell r="B945" t="str">
            <v>TUBOS E PECAS, DIAMETRO 350 MM</v>
          </cell>
          <cell r="C945" t="str">
            <v>KMXKM</v>
          </cell>
          <cell r="D945">
            <v>5.89</v>
          </cell>
        </row>
        <row r="946">
          <cell r="A946" t="str">
            <v>093009</v>
          </cell>
          <cell r="B946" t="str">
            <v>TUBOS E PECAS, DIAMETRO 400 MM</v>
          </cell>
          <cell r="C946" t="str">
            <v>KMXKM</v>
          </cell>
          <cell r="D946">
            <v>7.38</v>
          </cell>
        </row>
        <row r="948">
          <cell r="A948" t="str">
            <v>093100</v>
          </cell>
          <cell r="B948" t="str">
            <v>CARGA, TRANSPORTE E  DESCARGA DE TUBOS E PECAS DE FERRO FUNDIDO</v>
          </cell>
        </row>
        <row r="949">
          <cell r="A949" t="str">
            <v>093101</v>
          </cell>
          <cell r="B949" t="str">
            <v>CARGA E DESCARGA</v>
          </cell>
          <cell r="C949" t="str">
            <v>T</v>
          </cell>
          <cell r="D949">
            <v>28.04</v>
          </cell>
        </row>
        <row r="950">
          <cell r="A950" t="str">
            <v>093102</v>
          </cell>
          <cell r="B950" t="str">
            <v>TRANSPORTE</v>
          </cell>
          <cell r="C950" t="str">
            <v>TXKM</v>
          </cell>
          <cell r="D950">
            <v>1.05</v>
          </cell>
        </row>
        <row r="952">
          <cell r="A952" t="str">
            <v>093200</v>
          </cell>
          <cell r="B952" t="str">
            <v>CARGA, TRANSPORTE ATE 10 KM E DESCARGA DE TUBOS E PECAS DE FIBRO CIMENTO</v>
          </cell>
        </row>
        <row r="953">
          <cell r="A953" t="str">
            <v>093201</v>
          </cell>
          <cell r="B953" t="str">
            <v>TUBOS E PECAS, DIAMETRO 50 MM</v>
          </cell>
          <cell r="C953" t="str">
            <v>KM</v>
          </cell>
          <cell r="D953">
            <v>261.22000000000003</v>
          </cell>
        </row>
        <row r="954">
          <cell r="A954" t="str">
            <v>093202</v>
          </cell>
          <cell r="B954" t="str">
            <v>TUBOS E PECAS, DIAMETRO 75MM</v>
          </cell>
          <cell r="C954" t="str">
            <v>KM</v>
          </cell>
          <cell r="D954">
            <v>273.18</v>
          </cell>
        </row>
        <row r="955">
          <cell r="A955" t="str">
            <v>093203</v>
          </cell>
          <cell r="B955" t="str">
            <v>TUBOS E PECAS, DIAMETRO 100 MM</v>
          </cell>
          <cell r="C955" t="str">
            <v>KM</v>
          </cell>
          <cell r="D955">
            <v>318.27999999999997</v>
          </cell>
        </row>
        <row r="956">
          <cell r="A956" t="str">
            <v>093204</v>
          </cell>
          <cell r="B956" t="str">
            <v>TUBOS E PECAS, DIAMETRO 150 MM</v>
          </cell>
          <cell r="C956" t="str">
            <v>KM</v>
          </cell>
          <cell r="D956">
            <v>447.58</v>
          </cell>
        </row>
        <row r="957">
          <cell r="A957" t="str">
            <v>093205</v>
          </cell>
          <cell r="B957" t="str">
            <v>TUBOS E PECAS, DIAMETRO 175 MM</v>
          </cell>
          <cell r="C957" t="str">
            <v>KM</v>
          </cell>
          <cell r="D957">
            <v>546.32000000000005</v>
          </cell>
        </row>
        <row r="958">
          <cell r="A958" t="str">
            <v>093206</v>
          </cell>
          <cell r="B958" t="str">
            <v>TUBOS E PECAS, DIAMETRO 200 MM</v>
          </cell>
          <cell r="C958" t="str">
            <v>KM</v>
          </cell>
          <cell r="D958">
            <v>641.76</v>
          </cell>
        </row>
        <row r="959">
          <cell r="A959" t="str">
            <v>093207</v>
          </cell>
          <cell r="B959" t="str">
            <v>TUBOS E PECAS, DIAMETRO 250 MM</v>
          </cell>
          <cell r="C959" t="str">
            <v>KM</v>
          </cell>
          <cell r="D959">
            <v>1119.27</v>
          </cell>
        </row>
        <row r="960">
          <cell r="A960" t="str">
            <v>093208</v>
          </cell>
          <cell r="B960" t="str">
            <v>TUBOS E PECAS, DIAMETRO 300 MM</v>
          </cell>
          <cell r="C960" t="str">
            <v>KM</v>
          </cell>
          <cell r="D960">
            <v>1372.67</v>
          </cell>
        </row>
        <row r="961">
          <cell r="A961" t="str">
            <v>093209</v>
          </cell>
          <cell r="B961" t="str">
            <v>TUBOS E PECAS, DIAMETRO 350 MM</v>
          </cell>
          <cell r="C961" t="str">
            <v>KM</v>
          </cell>
          <cell r="D961">
            <v>2024.52</v>
          </cell>
        </row>
        <row r="962">
          <cell r="A962" t="str">
            <v>093210</v>
          </cell>
          <cell r="B962" t="str">
            <v>TUBOS E PECAS, DIAMETRO 400 MM</v>
          </cell>
          <cell r="C962" t="str">
            <v>KM</v>
          </cell>
          <cell r="D962">
            <v>2688.31</v>
          </cell>
        </row>
        <row r="963">
          <cell r="A963" t="str">
            <v>093211</v>
          </cell>
          <cell r="B963" t="str">
            <v>TUBOS E PECAS, DIAMETRO 450 MM</v>
          </cell>
          <cell r="C963" t="str">
            <v>KM</v>
          </cell>
          <cell r="D963">
            <v>3300.7</v>
          </cell>
        </row>
        <row r="965">
          <cell r="A965" t="str">
            <v>093300</v>
          </cell>
          <cell r="B965" t="str">
            <v>TRANSPORTE EXCEDENTE A 10 KM DE TUBOS E PECAS DE FIBRO CIMENTO</v>
          </cell>
        </row>
        <row r="966">
          <cell r="A966" t="str">
            <v>093301</v>
          </cell>
          <cell r="B966" t="str">
            <v>TUBOS E PECAS, DIAMETRO  50 MM</v>
          </cell>
          <cell r="C966" t="str">
            <v>KMXKM</v>
          </cell>
          <cell r="D966">
            <v>2.93</v>
          </cell>
        </row>
        <row r="967">
          <cell r="A967" t="str">
            <v>093302</v>
          </cell>
          <cell r="B967" t="str">
            <v>TUBOS E PECAS, DIAMETRO  75 MM</v>
          </cell>
          <cell r="C967" t="str">
            <v>KMXKM</v>
          </cell>
          <cell r="D967">
            <v>3.07</v>
          </cell>
        </row>
        <row r="968">
          <cell r="A968" t="str">
            <v>093303</v>
          </cell>
          <cell r="B968" t="str">
            <v>TUBOS E PECAS, DIAMETRO 100 MM</v>
          </cell>
          <cell r="C968" t="str">
            <v>KMXKM</v>
          </cell>
          <cell r="D968">
            <v>3.28</v>
          </cell>
        </row>
        <row r="969">
          <cell r="A969" t="str">
            <v>093304</v>
          </cell>
          <cell r="B969" t="str">
            <v>TUBOS E PECAS, DIAMETRO 150 MM</v>
          </cell>
          <cell r="C969" t="str">
            <v>KMXKM</v>
          </cell>
          <cell r="D969">
            <v>3.68</v>
          </cell>
        </row>
        <row r="970">
          <cell r="A970" t="str">
            <v>093305</v>
          </cell>
          <cell r="B970" t="str">
            <v>TUBOS E PECAS, DIAMETRO 175 MM</v>
          </cell>
          <cell r="C970" t="str">
            <v>KMXKM</v>
          </cell>
          <cell r="D970">
            <v>3.93</v>
          </cell>
        </row>
        <row r="971">
          <cell r="A971" t="str">
            <v>093306</v>
          </cell>
          <cell r="B971" t="str">
            <v>TUBOS E PECAS, DIAMETRO 200 MM</v>
          </cell>
          <cell r="C971" t="str">
            <v>KMXKM</v>
          </cell>
          <cell r="D971">
            <v>4.88</v>
          </cell>
        </row>
        <row r="972">
          <cell r="A972" t="str">
            <v>093307</v>
          </cell>
          <cell r="B972" t="str">
            <v>TUBOS E PECAS, DIAMETRO 250 MM</v>
          </cell>
          <cell r="C972" t="str">
            <v>KMXKM</v>
          </cell>
          <cell r="D972">
            <v>5.89</v>
          </cell>
        </row>
        <row r="973">
          <cell r="A973" t="str">
            <v>093308</v>
          </cell>
          <cell r="B973" t="str">
            <v>TUBOS E PECAS, DIAMETRO 300 MM</v>
          </cell>
          <cell r="C973" t="str">
            <v>KMXKM</v>
          </cell>
          <cell r="D973">
            <v>7.38</v>
          </cell>
        </row>
        <row r="974">
          <cell r="A974" t="str">
            <v>093309</v>
          </cell>
          <cell r="B974" t="str">
            <v>TUBOS E PECAS, DIAMETRO 350 MM</v>
          </cell>
          <cell r="C974" t="str">
            <v>KMXKM</v>
          </cell>
          <cell r="D974">
            <v>9.8800000000000008</v>
          </cell>
        </row>
        <row r="975">
          <cell r="A975" t="str">
            <v>093310</v>
          </cell>
          <cell r="B975" t="str">
            <v>TUBOS E PECAS, DIAMETRO 400 MM</v>
          </cell>
          <cell r="C975" t="str">
            <v>KMXKM</v>
          </cell>
          <cell r="D975">
            <v>11.81</v>
          </cell>
        </row>
        <row r="976">
          <cell r="A976" t="str">
            <v>093311</v>
          </cell>
          <cell r="B976" t="str">
            <v>TUBOS E PECAS, DIAMETRO 450 MM</v>
          </cell>
          <cell r="C976" t="str">
            <v>KMXKM</v>
          </cell>
          <cell r="D976">
            <v>14.8</v>
          </cell>
        </row>
        <row r="978">
          <cell r="A978" t="str">
            <v>093400</v>
          </cell>
          <cell r="B978" t="str">
            <v>CARGA, TRANSPORTE ATE 10 KM E DESCARGA DE TUBOS E PECAS DE CERAMICA</v>
          </cell>
        </row>
        <row r="979">
          <cell r="A979" t="str">
            <v>093401</v>
          </cell>
          <cell r="B979" t="str">
            <v>TUBOS E PECAS, DIAMETRO 100 MM</v>
          </cell>
          <cell r="C979" t="str">
            <v>KM</v>
          </cell>
          <cell r="D979">
            <v>351.43</v>
          </cell>
        </row>
        <row r="980">
          <cell r="A980" t="str">
            <v>093402</v>
          </cell>
          <cell r="B980" t="str">
            <v>TUBOS E PECAS, DIAMETRO 150 MM</v>
          </cell>
          <cell r="C980" t="str">
            <v>KM</v>
          </cell>
          <cell r="D980">
            <v>497.31</v>
          </cell>
        </row>
        <row r="981">
          <cell r="A981" t="str">
            <v>093403</v>
          </cell>
          <cell r="B981" t="str">
            <v>TUBOS E PECAS, DIAMETRO 200 MM</v>
          </cell>
          <cell r="C981" t="str">
            <v>KM</v>
          </cell>
          <cell r="D981">
            <v>712.72</v>
          </cell>
        </row>
        <row r="982">
          <cell r="A982" t="str">
            <v>093404</v>
          </cell>
          <cell r="B982" t="str">
            <v>TUBOS E PECAS, DIAMETRO 250 MM</v>
          </cell>
          <cell r="C982" t="str">
            <v>KM</v>
          </cell>
          <cell r="D982">
            <v>1243.29</v>
          </cell>
        </row>
        <row r="983">
          <cell r="A983" t="str">
            <v>093405</v>
          </cell>
          <cell r="B983" t="str">
            <v>TUBOS E PECAS, DIAMETRO 300 MM</v>
          </cell>
          <cell r="C983" t="str">
            <v>KM</v>
          </cell>
          <cell r="D983">
            <v>1525.2</v>
          </cell>
        </row>
        <row r="984">
          <cell r="A984" t="str">
            <v>093406</v>
          </cell>
          <cell r="B984" t="str">
            <v>TUBOS E PECAS, DIAMETRO 375 MM</v>
          </cell>
          <cell r="C984" t="str">
            <v>KM</v>
          </cell>
          <cell r="D984">
            <v>2503.21</v>
          </cell>
        </row>
        <row r="985">
          <cell r="A985" t="str">
            <v>093407</v>
          </cell>
          <cell r="B985" t="str">
            <v>TUBOS E PECAS, DIAMETRO 450 MM</v>
          </cell>
          <cell r="C985" t="str">
            <v>KM</v>
          </cell>
          <cell r="D985">
            <v>3666.73</v>
          </cell>
        </row>
        <row r="987">
          <cell r="A987" t="str">
            <v>093500</v>
          </cell>
          <cell r="B987" t="str">
            <v>TRANSPORTE EXCEDENTE A 10 KM DE TUBOS E PECAS DE CERAMICA</v>
          </cell>
        </row>
        <row r="988">
          <cell r="A988" t="str">
            <v>093501</v>
          </cell>
          <cell r="B988" t="str">
            <v>TUBOS E PECAS, DIAMETRO 100 MM</v>
          </cell>
          <cell r="C988" t="str">
            <v>KMXKM</v>
          </cell>
          <cell r="D988">
            <v>5.24</v>
          </cell>
        </row>
        <row r="989">
          <cell r="A989" t="str">
            <v>093502</v>
          </cell>
          <cell r="B989" t="str">
            <v>TUBOS E PECAS, DIAMETRO 150 MM</v>
          </cell>
          <cell r="C989" t="str">
            <v>KMXKM</v>
          </cell>
          <cell r="D989">
            <v>6.55</v>
          </cell>
        </row>
        <row r="990">
          <cell r="A990" t="str">
            <v>093503</v>
          </cell>
          <cell r="B990" t="str">
            <v>TUBOS E PECAS, DIAMETRO 200 MM</v>
          </cell>
          <cell r="C990" t="str">
            <v>KMXKM</v>
          </cell>
          <cell r="D990">
            <v>7.87</v>
          </cell>
        </row>
        <row r="991">
          <cell r="A991" t="str">
            <v>093504</v>
          </cell>
          <cell r="B991" t="str">
            <v>TUBOS E PECAS, DIAMETRO 250 MM</v>
          </cell>
          <cell r="C991" t="str">
            <v>KMXKM</v>
          </cell>
          <cell r="D991">
            <v>9.8800000000000008</v>
          </cell>
        </row>
        <row r="992">
          <cell r="A992" t="str">
            <v>093505</v>
          </cell>
          <cell r="B992" t="str">
            <v>TUBOS E PECAS, DIAMETRO 300 MM</v>
          </cell>
          <cell r="C992" t="str">
            <v>KMXKM</v>
          </cell>
          <cell r="D992">
            <v>13.12</v>
          </cell>
        </row>
        <row r="993">
          <cell r="A993" t="str">
            <v>093506</v>
          </cell>
          <cell r="B993" t="str">
            <v>TUBOS E PECAS, DIAMETRO 375 MM</v>
          </cell>
          <cell r="C993" t="str">
            <v>KMXKM</v>
          </cell>
          <cell r="D993">
            <v>15.76</v>
          </cell>
        </row>
        <row r="994">
          <cell r="A994" t="str">
            <v>093507</v>
          </cell>
          <cell r="B994" t="str">
            <v>TUBOS E PECAS, DIAMETRO 450 MM</v>
          </cell>
          <cell r="C994" t="str">
            <v>KMXKM</v>
          </cell>
          <cell r="D994">
            <v>19.690000000000001</v>
          </cell>
        </row>
        <row r="996">
          <cell r="A996" t="str">
            <v>093600</v>
          </cell>
          <cell r="B996" t="str">
            <v>CARGA, TRANSPORTE E  DESCARGA DE TUBOS DE CONCRETO</v>
          </cell>
        </row>
        <row r="997">
          <cell r="A997" t="str">
            <v>093601</v>
          </cell>
          <cell r="B997" t="str">
            <v>CARGA E DESCARGA</v>
          </cell>
          <cell r="C997" t="str">
            <v>T</v>
          </cell>
          <cell r="D997">
            <v>31.2</v>
          </cell>
        </row>
        <row r="998">
          <cell r="A998" t="str">
            <v>093602</v>
          </cell>
          <cell r="B998" t="str">
            <v>TRANSPORTE</v>
          </cell>
          <cell r="C998" t="str">
            <v>TXKM</v>
          </cell>
          <cell r="D998">
            <v>1.05</v>
          </cell>
        </row>
        <row r="1000">
          <cell r="A1000" t="str">
            <v>093700</v>
          </cell>
          <cell r="B1000" t="str">
            <v>CARGA, TRANSPORTE E DESCARGA DE TUBOS E PECAS DE ACO</v>
          </cell>
        </row>
        <row r="1001">
          <cell r="A1001" t="str">
            <v>093701</v>
          </cell>
          <cell r="B1001" t="str">
            <v>CARGA E DESCARGA</v>
          </cell>
          <cell r="C1001" t="str">
            <v>T</v>
          </cell>
          <cell r="D1001">
            <v>28.66</v>
          </cell>
        </row>
        <row r="1002">
          <cell r="A1002" t="str">
            <v>093702</v>
          </cell>
          <cell r="B1002" t="str">
            <v>TRANSPORTE</v>
          </cell>
          <cell r="C1002" t="str">
            <v>TXKM</v>
          </cell>
          <cell r="D1002">
            <v>1.05</v>
          </cell>
        </row>
        <row r="1004">
          <cell r="A1004" t="str">
            <v>100000</v>
          </cell>
          <cell r="B1004" t="str">
            <v>PAVIMENTACAO</v>
          </cell>
        </row>
        <row r="1005">
          <cell r="A1005" t="str">
            <v>100100</v>
          </cell>
          <cell r="B1005" t="str">
            <v>LEVANTAMENTO DE PAVIMENTACAO</v>
          </cell>
        </row>
        <row r="1006">
          <cell r="A1006" t="str">
            <v>100101</v>
          </cell>
          <cell r="B1006" t="str">
            <v>LEVANTAMENTO DE PAVIMENTACAO ASFALTICA (A)</v>
          </cell>
          <cell r="C1006" t="str">
            <v>M2</v>
          </cell>
          <cell r="D1006">
            <v>8.19</v>
          </cell>
        </row>
        <row r="1007">
          <cell r="A1007" t="str">
            <v>100102</v>
          </cell>
          <cell r="B1007" t="str">
            <v>LEVANTAMENTO DE PAVIMENTACAO PARALELEPIPEDO OU BLOCO (A)</v>
          </cell>
          <cell r="C1007" t="str">
            <v>M2</v>
          </cell>
          <cell r="D1007">
            <v>6.45</v>
          </cell>
        </row>
        <row r="1008">
          <cell r="A1008" t="str">
            <v>100103</v>
          </cell>
          <cell r="B1008" t="str">
            <v>LEVANTAMENTO DE PASSEIOS CIMENTADOS (A)</v>
          </cell>
          <cell r="C1008" t="str">
            <v>M2</v>
          </cell>
          <cell r="D1008">
            <v>5</v>
          </cell>
        </row>
        <row r="1009">
          <cell r="A1009" t="str">
            <v>100104</v>
          </cell>
          <cell r="B1009" t="str">
            <v>LEVANTAMENTO DE PASSEIOS EM LADRILHOS (A)</v>
          </cell>
          <cell r="C1009" t="str">
            <v>M2</v>
          </cell>
          <cell r="D1009">
            <v>5.77</v>
          </cell>
        </row>
        <row r="1010">
          <cell r="A1010" t="str">
            <v>100105</v>
          </cell>
          <cell r="B1010" t="str">
            <v>LEVANTAMENTO DE PASSEIOS EM MOSAICO (A)</v>
          </cell>
          <cell r="C1010" t="str">
            <v>M2</v>
          </cell>
          <cell r="D1010">
            <v>6.45</v>
          </cell>
        </row>
        <row r="1011">
          <cell r="A1011" t="str">
            <v>100106</v>
          </cell>
          <cell r="B1011" t="str">
            <v>LEVANTAMENTO DE SARJETAS (A)</v>
          </cell>
          <cell r="C1011" t="str">
            <v>M3</v>
          </cell>
          <cell r="D1011">
            <v>34.869999999999997</v>
          </cell>
        </row>
        <row r="1012">
          <cell r="A1012" t="str">
            <v>100107</v>
          </cell>
          <cell r="B1012" t="str">
            <v>LEVANTAMENTO DE GUIAS (A)</v>
          </cell>
          <cell r="C1012" t="str">
            <v>M</v>
          </cell>
          <cell r="D1012">
            <v>6.45</v>
          </cell>
        </row>
        <row r="1013">
          <cell r="A1013" t="str">
            <v>100131</v>
          </cell>
          <cell r="B1013" t="str">
            <v>LEVANTAMENTO DE PAVIMENTACAO ASFALTICA (B)</v>
          </cell>
          <cell r="C1013" t="str">
            <v>M2</v>
          </cell>
          <cell r="D1013">
            <v>6.55</v>
          </cell>
        </row>
        <row r="1014">
          <cell r="A1014" t="str">
            <v>100132</v>
          </cell>
          <cell r="B1014" t="str">
            <v>LEVANTAMENTO DE PAVIMENTACAO PARALELEPIPEDO OU BLOCO (B)</v>
          </cell>
          <cell r="C1014" t="str">
            <v>M2</v>
          </cell>
          <cell r="D1014">
            <v>5.12</v>
          </cell>
        </row>
        <row r="1015">
          <cell r="A1015" t="str">
            <v>100133</v>
          </cell>
          <cell r="B1015" t="str">
            <v>LEVANTAMENTO DE PASSEIOS CIMENTADOS (B)</v>
          </cell>
          <cell r="C1015" t="str">
            <v>M2</v>
          </cell>
          <cell r="D1015">
            <v>3.99</v>
          </cell>
        </row>
        <row r="1016">
          <cell r="A1016" t="str">
            <v>100134</v>
          </cell>
          <cell r="B1016" t="str">
            <v>LEVANTAMENTO DE PASSEIOS EM LADRILHOS (B)</v>
          </cell>
          <cell r="C1016" t="str">
            <v>M2</v>
          </cell>
          <cell r="D1016">
            <v>4.6100000000000003</v>
          </cell>
        </row>
        <row r="1017">
          <cell r="A1017" t="str">
            <v>100135</v>
          </cell>
          <cell r="B1017" t="str">
            <v>LEVANTAMENTO DE PASSEIOS EM MOSAICO (B)</v>
          </cell>
          <cell r="C1017" t="str">
            <v>M2</v>
          </cell>
          <cell r="D1017">
            <v>5.12</v>
          </cell>
        </row>
        <row r="1018">
          <cell r="A1018" t="str">
            <v>100136</v>
          </cell>
          <cell r="B1018" t="str">
            <v>LEVANTAMENTO DE SARJETAS (B)</v>
          </cell>
          <cell r="C1018" t="str">
            <v>M3</v>
          </cell>
          <cell r="D1018">
            <v>27.89</v>
          </cell>
        </row>
        <row r="1019">
          <cell r="A1019" t="str">
            <v>100137</v>
          </cell>
          <cell r="B1019" t="str">
            <v>LEVANTAMENTO DE GUIAS (B)</v>
          </cell>
          <cell r="C1019" t="str">
            <v>M</v>
          </cell>
          <cell r="D1019">
            <v>5.12</v>
          </cell>
        </row>
        <row r="1020">
          <cell r="A1020" t="str">
            <v>100151</v>
          </cell>
          <cell r="B1020" t="str">
            <v>LEVANTAMENTO DE PAVIMENTACAO ASFALTICA (C)</v>
          </cell>
          <cell r="C1020" t="str">
            <v>M2</v>
          </cell>
          <cell r="D1020">
            <v>4.08</v>
          </cell>
        </row>
        <row r="1021">
          <cell r="A1021" t="str">
            <v>100152</v>
          </cell>
          <cell r="B1021" t="str">
            <v>LEVANTAMENTO DE PAVIMENTACAO PARALELEPIPEDO OU BLOCO (C)</v>
          </cell>
          <cell r="C1021" t="str">
            <v>M2</v>
          </cell>
          <cell r="D1021">
            <v>3.2</v>
          </cell>
        </row>
        <row r="1022">
          <cell r="A1022" t="str">
            <v>100153</v>
          </cell>
          <cell r="B1022" t="str">
            <v>LEVANTAMENTO DE PASSEIOS CIMENTADOS (C)</v>
          </cell>
          <cell r="C1022" t="str">
            <v>M2</v>
          </cell>
          <cell r="D1022">
            <v>2.48</v>
          </cell>
        </row>
        <row r="1023">
          <cell r="A1023" t="str">
            <v>100154</v>
          </cell>
          <cell r="B1023" t="str">
            <v>LEVANTAMENTO DE PASSEIOS EM LADRILHOS (C)</v>
          </cell>
          <cell r="C1023" t="str">
            <v>M2</v>
          </cell>
          <cell r="D1023">
            <v>2.87</v>
          </cell>
        </row>
        <row r="1024">
          <cell r="A1024" t="str">
            <v>100155</v>
          </cell>
          <cell r="B1024" t="str">
            <v>LEVANTAMENTO DE PASSEIOS EM MOSAICO (C)</v>
          </cell>
          <cell r="C1024" t="str">
            <v>M2</v>
          </cell>
          <cell r="D1024">
            <v>3.2</v>
          </cell>
        </row>
        <row r="1025">
          <cell r="A1025" t="str">
            <v>100156</v>
          </cell>
          <cell r="B1025" t="str">
            <v>LEVANTAMENTO DE SARJETAS (C)</v>
          </cell>
          <cell r="C1025" t="str">
            <v>M3</v>
          </cell>
          <cell r="D1025">
            <v>17.399999999999999</v>
          </cell>
        </row>
        <row r="1026">
          <cell r="A1026" t="str">
            <v>100157</v>
          </cell>
          <cell r="B1026" t="str">
            <v>LEVANTAMENTO DE GUIAS (B)</v>
          </cell>
          <cell r="C1026" t="str">
            <v>M</v>
          </cell>
          <cell r="D1026">
            <v>3.2</v>
          </cell>
        </row>
        <row r="1028">
          <cell r="A1028" t="str">
            <v>100200</v>
          </cell>
          <cell r="B1028" t="str">
            <v>REGULARIZACAO E REVESTIMENTO</v>
          </cell>
        </row>
        <row r="1029">
          <cell r="A1029" t="str">
            <v>100201</v>
          </cell>
          <cell r="B1029" t="str">
            <v>REGULARIZACAO MECANIZADA DE SUPERFICIES (A)</v>
          </cell>
          <cell r="C1029" t="str">
            <v>M2</v>
          </cell>
          <cell r="D1029">
            <v>0.3</v>
          </cell>
        </row>
        <row r="1030">
          <cell r="A1030" t="str">
            <v>100202</v>
          </cell>
          <cell r="B1030" t="str">
            <v>REVESTIMENTO COM CASCALHO OU PEDREGULHO (A)</v>
          </cell>
          <cell r="C1030" t="str">
            <v>M3</v>
          </cell>
          <cell r="D1030">
            <v>44.84</v>
          </cell>
        </row>
        <row r="1031">
          <cell r="A1031" t="str">
            <v>100203</v>
          </cell>
          <cell r="B1031" t="str">
            <v>REVESTIMENTO COM BRITA (A)</v>
          </cell>
          <cell r="C1031" t="str">
            <v>M3</v>
          </cell>
          <cell r="D1031">
            <v>44.04</v>
          </cell>
        </row>
        <row r="1032">
          <cell r="A1032" t="str">
            <v>100204</v>
          </cell>
          <cell r="B1032" t="str">
            <v>REVESTIMENTO COM MACADAME HIDRAULICO (A)</v>
          </cell>
          <cell r="C1032" t="str">
            <v>M3</v>
          </cell>
          <cell r="D1032">
            <v>55.75</v>
          </cell>
        </row>
        <row r="1033">
          <cell r="A1033" t="str">
            <v>100231</v>
          </cell>
          <cell r="B1033" t="str">
            <v>REGULARIZACAO MECANIZADA DE SUPERFICIES (B)</v>
          </cell>
          <cell r="C1033" t="str">
            <v>M2</v>
          </cell>
          <cell r="D1033">
            <v>0.23</v>
          </cell>
        </row>
        <row r="1034">
          <cell r="A1034" t="str">
            <v>100232</v>
          </cell>
          <cell r="B1034" t="str">
            <v>REVESTIMENTO COM CASCALHO OU PEDREGULHO (B)</v>
          </cell>
          <cell r="C1034" t="str">
            <v>M3</v>
          </cell>
          <cell r="D1034">
            <v>44.16</v>
          </cell>
        </row>
        <row r="1035">
          <cell r="A1035" t="str">
            <v>100233</v>
          </cell>
          <cell r="B1035" t="str">
            <v>REVESTIMENTO COM BRITA (B)</v>
          </cell>
          <cell r="C1035" t="str">
            <v>M3</v>
          </cell>
          <cell r="D1035">
            <v>43.37</v>
          </cell>
        </row>
        <row r="1036">
          <cell r="A1036" t="str">
            <v>100234</v>
          </cell>
          <cell r="B1036" t="str">
            <v>REVESTIMENTO COM MACADAME HIDRAULICO (B)</v>
          </cell>
          <cell r="C1036" t="str">
            <v>M3</v>
          </cell>
          <cell r="D1036">
            <v>55.07</v>
          </cell>
        </row>
        <row r="1037">
          <cell r="A1037" t="str">
            <v>100251</v>
          </cell>
          <cell r="B1037" t="str">
            <v>REGULARIZACAO MECANIZADA DE SUPERFICIES (C)</v>
          </cell>
          <cell r="C1037" t="str">
            <v>M2</v>
          </cell>
          <cell r="D1037">
            <v>0.14000000000000001</v>
          </cell>
        </row>
        <row r="1038">
          <cell r="A1038" t="str">
            <v>100252</v>
          </cell>
          <cell r="B1038" t="str">
            <v>REVESTIMENTO COM CASCALHO OU PEDREGULHO (C)</v>
          </cell>
          <cell r="C1038" t="str">
            <v>M3</v>
          </cell>
          <cell r="D1038">
            <v>43.17</v>
          </cell>
        </row>
        <row r="1039">
          <cell r="A1039" t="str">
            <v>100253</v>
          </cell>
          <cell r="B1039" t="str">
            <v>REVESTIMENTO COM BRITA (C)</v>
          </cell>
          <cell r="C1039" t="str">
            <v>M3</v>
          </cell>
          <cell r="D1039">
            <v>42.37</v>
          </cell>
        </row>
        <row r="1040">
          <cell r="A1040" t="str">
            <v>100254</v>
          </cell>
          <cell r="B1040" t="str">
            <v>REVESTIMENTO COM MACADAME HIDRAULICO (C)</v>
          </cell>
          <cell r="C1040" t="str">
            <v>M3</v>
          </cell>
          <cell r="D1040">
            <v>54.07</v>
          </cell>
        </row>
        <row r="1042">
          <cell r="A1042" t="str">
            <v>100300</v>
          </cell>
          <cell r="B1042" t="str">
            <v>EXECUCAO DE PAVIMENTACAO</v>
          </cell>
        </row>
        <row r="1043">
          <cell r="A1043" t="str">
            <v>100301</v>
          </cell>
          <cell r="B1043" t="str">
            <v>ASSENTAMENTO DE PARALELEPIPEDO (A)</v>
          </cell>
          <cell r="C1043" t="str">
            <v>M2</v>
          </cell>
          <cell r="D1043">
            <v>27.73</v>
          </cell>
        </row>
        <row r="1044">
          <cell r="A1044" t="str">
            <v>100302</v>
          </cell>
          <cell r="B1044" t="str">
            <v>FORNECIMENTO DE PARALELEPIPEDO</v>
          </cell>
          <cell r="C1044" t="str">
            <v>M2</v>
          </cell>
          <cell r="D1044">
            <v>27.11</v>
          </cell>
        </row>
        <row r="1045">
          <cell r="A1045" t="str">
            <v>100303</v>
          </cell>
          <cell r="B1045" t="str">
            <v>ASSENTAMENTO DE BLOCOS DE CONCRETO (A)</v>
          </cell>
          <cell r="C1045" t="str">
            <v>M2</v>
          </cell>
          <cell r="D1045">
            <v>22.26</v>
          </cell>
        </row>
        <row r="1046">
          <cell r="A1046" t="str">
            <v>100304</v>
          </cell>
          <cell r="B1046" t="str">
            <v>FORNECIMENTO DE BLOCOS DE CONCRETO</v>
          </cell>
          <cell r="C1046" t="str">
            <v>M2</v>
          </cell>
          <cell r="D1046">
            <v>39.159999999999997</v>
          </cell>
        </row>
        <row r="1047">
          <cell r="A1047" t="str">
            <v>100305</v>
          </cell>
          <cell r="B1047" t="str">
            <v>EXECUCAO DE PASSEIOS CIMENTADOS (A)</v>
          </cell>
          <cell r="C1047" t="str">
            <v>M2</v>
          </cell>
          <cell r="D1047">
            <v>34.71</v>
          </cell>
        </row>
        <row r="1048">
          <cell r="A1048" t="str">
            <v>100306</v>
          </cell>
          <cell r="B1048" t="str">
            <v>EXECUCAO DE PASSEIOS EM LADRILHOS HIDRAULICOS (A)</v>
          </cell>
          <cell r="C1048" t="str">
            <v>M2</v>
          </cell>
          <cell r="D1048">
            <v>24.57</v>
          </cell>
        </row>
        <row r="1049">
          <cell r="A1049" t="str">
            <v>100307</v>
          </cell>
          <cell r="B1049" t="str">
            <v>FORNECIMENTO DE LADRILHOS HIDRAULICOS</v>
          </cell>
          <cell r="C1049" t="str">
            <v>M2</v>
          </cell>
          <cell r="D1049">
            <v>18.510000000000002</v>
          </cell>
        </row>
        <row r="1050">
          <cell r="A1050" t="str">
            <v>100308</v>
          </cell>
          <cell r="B1050" t="str">
            <v>EXECUCAO DE PASSEIOS EM MOSAICOS (A)</v>
          </cell>
          <cell r="C1050" t="str">
            <v>M2</v>
          </cell>
          <cell r="D1050">
            <v>13.27</v>
          </cell>
        </row>
        <row r="1051">
          <cell r="A1051" t="str">
            <v>100309</v>
          </cell>
          <cell r="B1051" t="str">
            <v>FORNECIMENTO DE MOSAICOS</v>
          </cell>
          <cell r="C1051" t="str">
            <v>M2</v>
          </cell>
          <cell r="D1051">
            <v>26.12</v>
          </cell>
        </row>
        <row r="1052">
          <cell r="A1052" t="str">
            <v>100310</v>
          </cell>
          <cell r="B1052" t="str">
            <v>ASSENTAMENTO DE GUIAS (A)</v>
          </cell>
          <cell r="C1052" t="str">
            <v>M</v>
          </cell>
          <cell r="D1052">
            <v>4.9000000000000004</v>
          </cell>
        </row>
        <row r="1053">
          <cell r="A1053" t="str">
            <v>100311</v>
          </cell>
          <cell r="B1053" t="str">
            <v>FORNECIMENTO DE GUIAS</v>
          </cell>
          <cell r="C1053" t="str">
            <v>M</v>
          </cell>
          <cell r="D1053">
            <v>11.3</v>
          </cell>
        </row>
        <row r="1054">
          <cell r="A1054" t="str">
            <v>100312</v>
          </cell>
          <cell r="B1054" t="str">
            <v>CONSTRUCAO DE SARJETAS (A)</v>
          </cell>
          <cell r="C1054" t="str">
            <v>M3</v>
          </cell>
          <cell r="D1054">
            <v>277.18</v>
          </cell>
        </row>
        <row r="1055">
          <cell r="A1055" t="str">
            <v>100331</v>
          </cell>
          <cell r="B1055" t="str">
            <v>ASSENTAMENTO DE PARALELEPIPEDO (B)</v>
          </cell>
          <cell r="C1055" t="str">
            <v>M2</v>
          </cell>
          <cell r="D1055">
            <v>24.53</v>
          </cell>
        </row>
        <row r="1056">
          <cell r="A1056" t="str">
            <v>100333</v>
          </cell>
          <cell r="B1056" t="str">
            <v>ASSENTAMENTO DE BLOCOS DE CONCRETO (B)</v>
          </cell>
          <cell r="C1056" t="str">
            <v>M2</v>
          </cell>
          <cell r="D1056">
            <v>19.2</v>
          </cell>
        </row>
        <row r="1057">
          <cell r="A1057" t="str">
            <v>100335</v>
          </cell>
          <cell r="B1057" t="str">
            <v>ASSENTAMENTO DE PASSEIOS CIMENTADOS (B)</v>
          </cell>
          <cell r="C1057" t="str">
            <v>M2</v>
          </cell>
          <cell r="D1057">
            <v>31.5</v>
          </cell>
        </row>
        <row r="1058">
          <cell r="A1058" t="str">
            <v>100336</v>
          </cell>
          <cell r="B1058" t="str">
            <v>EXECUCAO DE PASSEIOS EM LADRILHOS HIDRAULICOS (B)</v>
          </cell>
          <cell r="C1058" t="str">
            <v>M2</v>
          </cell>
          <cell r="D1058">
            <v>22.62</v>
          </cell>
        </row>
        <row r="1059">
          <cell r="A1059" t="str">
            <v>100338</v>
          </cell>
          <cell r="B1059" t="str">
            <v>EXECUCAO DE PASSEIOS EM MOSAICO (B)</v>
          </cell>
          <cell r="C1059" t="str">
            <v>M2</v>
          </cell>
          <cell r="D1059">
            <v>11.94</v>
          </cell>
        </row>
        <row r="1060">
          <cell r="A1060" t="str">
            <v>100340</v>
          </cell>
          <cell r="B1060" t="str">
            <v>ASSENTAMENTO DE GUIAS (B)</v>
          </cell>
          <cell r="C1060" t="str">
            <v>M</v>
          </cell>
          <cell r="D1060">
            <v>4.68</v>
          </cell>
        </row>
        <row r="1061">
          <cell r="A1061" t="str">
            <v>100342</v>
          </cell>
          <cell r="B1061" t="str">
            <v>CONSTRUCAO DE SARJETAS (B)</v>
          </cell>
          <cell r="C1061" t="str">
            <v>M3</v>
          </cell>
          <cell r="D1061">
            <v>265.04000000000002</v>
          </cell>
        </row>
        <row r="1062">
          <cell r="A1062" t="str">
            <v>100351</v>
          </cell>
          <cell r="B1062" t="str">
            <v>ASSENTAMENTO DE PARALELEPIPEDO (C)</v>
          </cell>
          <cell r="C1062" t="str">
            <v>M2</v>
          </cell>
          <cell r="D1062">
            <v>19.8</v>
          </cell>
        </row>
        <row r="1063">
          <cell r="A1063" t="str">
            <v>100353</v>
          </cell>
          <cell r="B1063" t="str">
            <v>ASSENTAMENTO DE BLOCOS DE CONCRETO (C)</v>
          </cell>
          <cell r="C1063" t="str">
            <v>M2</v>
          </cell>
          <cell r="D1063">
            <v>14.64</v>
          </cell>
        </row>
        <row r="1064">
          <cell r="A1064" t="str">
            <v>100355</v>
          </cell>
          <cell r="B1064" t="str">
            <v>EXECUCAO DE PASSEIOS CIMENTADOS (C)</v>
          </cell>
          <cell r="C1064" t="str">
            <v>M2</v>
          </cell>
          <cell r="D1064">
            <v>26.75</v>
          </cell>
        </row>
        <row r="1065">
          <cell r="A1065" t="str">
            <v>100356</v>
          </cell>
          <cell r="B1065" t="str">
            <v>EXECUCAO DE PASSEIOS EM LADRILHOS HIDRAULICOS (C)</v>
          </cell>
          <cell r="C1065" t="str">
            <v>M2</v>
          </cell>
          <cell r="D1065">
            <v>19.75</v>
          </cell>
        </row>
        <row r="1066">
          <cell r="A1066" t="str">
            <v>100358</v>
          </cell>
          <cell r="B1066" t="str">
            <v>EXECUCAO DE PASSEIOS EM MOSAICO (C)</v>
          </cell>
          <cell r="C1066" t="str">
            <v>M2</v>
          </cell>
          <cell r="D1066">
            <v>9.9700000000000006</v>
          </cell>
        </row>
        <row r="1067">
          <cell r="A1067" t="str">
            <v>100360</v>
          </cell>
          <cell r="B1067" t="str">
            <v>ASSENTAMENTO DE GUIAS (C)</v>
          </cell>
          <cell r="C1067" t="str">
            <v>M</v>
          </cell>
          <cell r="D1067">
            <v>4.34</v>
          </cell>
        </row>
        <row r="1068">
          <cell r="A1068" t="str">
            <v>100362</v>
          </cell>
          <cell r="B1068" t="str">
            <v>CONSTRUCAO DE SARJETAS (C)</v>
          </cell>
          <cell r="C1068" t="str">
            <v>M3</v>
          </cell>
          <cell r="D1068">
            <v>246.83</v>
          </cell>
        </row>
        <row r="1070">
          <cell r="A1070" t="str">
            <v>100400</v>
          </cell>
          <cell r="B1070" t="str">
            <v>PAVIMENTACAO ASFALTICA ESPECIAL</v>
          </cell>
        </row>
        <row r="1071">
          <cell r="A1071" t="str">
            <v>100401</v>
          </cell>
          <cell r="B1071" t="str">
            <v>PREPARO DE CAIXA (A)</v>
          </cell>
          <cell r="C1071" t="str">
            <v>M2</v>
          </cell>
          <cell r="D1071">
            <v>5.0999999999999996</v>
          </cell>
        </row>
        <row r="1072">
          <cell r="A1072" t="str">
            <v>100402</v>
          </cell>
          <cell r="B1072" t="str">
            <v>SUB BASE EM BRITA GRADUADA OU MACADAME HIDRAULICO (A)</v>
          </cell>
          <cell r="C1072" t="str">
            <v>M3</v>
          </cell>
          <cell r="D1072">
            <v>74.930000000000007</v>
          </cell>
        </row>
        <row r="1073">
          <cell r="A1073" t="str">
            <v>100403</v>
          </cell>
          <cell r="B1073" t="str">
            <v>BASE DE MACADAME BETUMINOSO (A)</v>
          </cell>
          <cell r="C1073" t="str">
            <v>M3</v>
          </cell>
          <cell r="D1073">
            <v>258.11</v>
          </cell>
        </row>
        <row r="1074">
          <cell r="A1074" t="str">
            <v>100404</v>
          </cell>
          <cell r="B1074" t="str">
            <v>IMPRIMACAO LIGANTE (A)</v>
          </cell>
          <cell r="C1074" t="str">
            <v>M2</v>
          </cell>
          <cell r="D1074">
            <v>3.01</v>
          </cell>
        </row>
        <row r="1075">
          <cell r="A1075" t="str">
            <v>100405</v>
          </cell>
          <cell r="B1075" t="str">
            <v>BINDER (A)</v>
          </cell>
          <cell r="C1075" t="str">
            <v>M3</v>
          </cell>
          <cell r="D1075">
            <v>334.17</v>
          </cell>
        </row>
        <row r="1076">
          <cell r="A1076" t="str">
            <v>100406</v>
          </cell>
          <cell r="B1076" t="str">
            <v>CAPA DE CONCRETO ASFALTICO (A)</v>
          </cell>
          <cell r="C1076" t="str">
            <v>M3</v>
          </cell>
          <cell r="D1076">
            <v>478.64</v>
          </cell>
        </row>
        <row r="1077">
          <cell r="A1077" t="str">
            <v>100407</v>
          </cell>
          <cell r="B1077" t="str">
            <v>CONCRETO PARA FECHAMENTO DE VALAS (A)</v>
          </cell>
          <cell r="C1077" t="str">
            <v>M3</v>
          </cell>
          <cell r="D1077">
            <v>209.11</v>
          </cell>
        </row>
        <row r="1078">
          <cell r="A1078" t="str">
            <v>100431</v>
          </cell>
          <cell r="B1078" t="str">
            <v>PREPARO DE CAIXA (B)</v>
          </cell>
          <cell r="C1078" t="str">
            <v>M2</v>
          </cell>
          <cell r="D1078">
            <v>4.0599999999999996</v>
          </cell>
        </row>
        <row r="1079">
          <cell r="A1079" t="str">
            <v>100432</v>
          </cell>
          <cell r="B1079" t="str">
            <v>SUB BASE ME BRITA GRADUADA OU MACADAME HIDRAULICO (B)</v>
          </cell>
          <cell r="C1079" t="str">
            <v>M3</v>
          </cell>
          <cell r="D1079">
            <v>71.27</v>
          </cell>
        </row>
        <row r="1080">
          <cell r="A1080" t="str">
            <v>100433</v>
          </cell>
          <cell r="B1080" t="str">
            <v>BASE DE MACADAME BETUMINOSO (B)</v>
          </cell>
          <cell r="C1080" t="str">
            <v>M3</v>
          </cell>
          <cell r="D1080">
            <v>250.93</v>
          </cell>
        </row>
        <row r="1081">
          <cell r="A1081" t="str">
            <v>100434</v>
          </cell>
          <cell r="B1081" t="str">
            <v>IMPRAMACAO LIGANTE (B)</v>
          </cell>
          <cell r="C1081" t="str">
            <v>M2</v>
          </cell>
          <cell r="D1081">
            <v>2.92</v>
          </cell>
        </row>
        <row r="1082">
          <cell r="A1082" t="str">
            <v>100435</v>
          </cell>
          <cell r="B1082" t="str">
            <v>BINDER (B)</v>
          </cell>
          <cell r="C1082" t="str">
            <v>M3</v>
          </cell>
          <cell r="D1082">
            <v>315.75</v>
          </cell>
        </row>
        <row r="1083">
          <cell r="A1083" t="str">
            <v>100436</v>
          </cell>
          <cell r="B1083" t="str">
            <v>CAPA DE CONCRETO ASFALTICO (B)</v>
          </cell>
          <cell r="C1083" t="str">
            <v>M3</v>
          </cell>
          <cell r="D1083">
            <v>456.04</v>
          </cell>
        </row>
        <row r="1084">
          <cell r="A1084" t="str">
            <v>100437</v>
          </cell>
          <cell r="B1084" t="str">
            <v>CONCRETO PARA FECHAMENTO DE VALAS (B)</v>
          </cell>
          <cell r="C1084" t="str">
            <v>M3</v>
          </cell>
          <cell r="D1084">
            <v>206.09</v>
          </cell>
        </row>
        <row r="1085">
          <cell r="A1085" t="str">
            <v>100451</v>
          </cell>
          <cell r="B1085" t="str">
            <v>PREPARO DE CAIXA (C)</v>
          </cell>
          <cell r="C1085" t="str">
            <v>M2</v>
          </cell>
          <cell r="D1085">
            <v>2.54</v>
          </cell>
        </row>
        <row r="1086">
          <cell r="A1086" t="str">
            <v>100452</v>
          </cell>
          <cell r="B1086" t="str">
            <v>SUB BASE EM BRITA GRADUADA OU MACADAME HIDRAULICO (C)</v>
          </cell>
          <cell r="C1086" t="str">
            <v>M3</v>
          </cell>
          <cell r="D1086">
            <v>65.84</v>
          </cell>
        </row>
        <row r="1087">
          <cell r="A1087" t="str">
            <v>100453</v>
          </cell>
          <cell r="B1087" t="str">
            <v>BASE DE MACADAME BETUMINOSO (C)</v>
          </cell>
          <cell r="C1087" t="str">
            <v>M3</v>
          </cell>
          <cell r="D1087">
            <v>240.14</v>
          </cell>
        </row>
        <row r="1088">
          <cell r="A1088" t="str">
            <v>100454</v>
          </cell>
          <cell r="B1088" t="str">
            <v>IMPRIMACAO LIGANTE (C)</v>
          </cell>
          <cell r="C1088" t="str">
            <v>M2</v>
          </cell>
          <cell r="D1088">
            <v>2.76</v>
          </cell>
        </row>
        <row r="1089">
          <cell r="A1089" t="str">
            <v>100455</v>
          </cell>
          <cell r="B1089" t="str">
            <v>BINDER (C)</v>
          </cell>
          <cell r="C1089" t="str">
            <v>M3</v>
          </cell>
          <cell r="D1089">
            <v>288.02</v>
          </cell>
        </row>
        <row r="1090">
          <cell r="A1090" t="str">
            <v>100456</v>
          </cell>
          <cell r="B1090" t="str">
            <v>CAPA DE CONCRETO ASFALTICO (C)</v>
          </cell>
          <cell r="C1090" t="str">
            <v>M3</v>
          </cell>
          <cell r="D1090">
            <v>422.07</v>
          </cell>
        </row>
        <row r="1091">
          <cell r="A1091" t="str">
            <v>100457</v>
          </cell>
          <cell r="B1091" t="str">
            <v>CONCRETO PARA FECHAMENTO DE VALAS (C)</v>
          </cell>
          <cell r="C1091" t="str">
            <v>M3</v>
          </cell>
          <cell r="D1091">
            <v>201.64</v>
          </cell>
        </row>
        <row r="1093">
          <cell r="A1093" t="str">
            <v>110000</v>
          </cell>
          <cell r="B1093" t="str">
            <v>LIGACOES PREDIAIS</v>
          </cell>
        </row>
        <row r="1094">
          <cell r="A1094" t="str">
            <v>110100</v>
          </cell>
          <cell r="B1094" t="str">
            <v>LIGACOES DOMICILIARES DE AGUA</v>
          </cell>
        </row>
        <row r="1095">
          <cell r="A1095" t="str">
            <v>110101</v>
          </cell>
          <cell r="B1095" t="str">
            <v>LIGACAO DE AGUA A REDE PUBLICA</v>
          </cell>
          <cell r="C1095" t="str">
            <v>UN</v>
          </cell>
          <cell r="D1095">
            <v>34.15</v>
          </cell>
        </row>
        <row r="1096">
          <cell r="A1096" t="str">
            <v>110102</v>
          </cell>
          <cell r="B1096" t="str">
            <v>ASSENTAMENTO DE TUBULACAO (PAD E FERRO GALVANIZADO)</v>
          </cell>
          <cell r="C1096" t="str">
            <v>M</v>
          </cell>
          <cell r="D1096">
            <v>6.21</v>
          </cell>
        </row>
        <row r="1098">
          <cell r="A1098" t="str">
            <v>110200</v>
          </cell>
          <cell r="B1098" t="str">
            <v>LIGACOES DOMICILIARES DE ESGOTOS - DIAMETRO 100 MM</v>
          </cell>
        </row>
        <row r="1099">
          <cell r="A1099" t="str">
            <v>110201</v>
          </cell>
          <cell r="B1099" t="str">
            <v>NO PASSEIO, COMPLETA - DIAMETRO 100 MM</v>
          </cell>
          <cell r="C1099" t="str">
            <v>UN</v>
          </cell>
          <cell r="D1099">
            <v>43.98</v>
          </cell>
        </row>
        <row r="1100">
          <cell r="A1100" t="str">
            <v>110202</v>
          </cell>
          <cell r="B1100" t="str">
            <v>NO TERCO, COMPLETA - DIAMETRO 100 MM</v>
          </cell>
          <cell r="C1100" t="str">
            <v>UN</v>
          </cell>
          <cell r="D1100">
            <v>108.68</v>
          </cell>
        </row>
        <row r="1101">
          <cell r="A1101" t="str">
            <v>110203</v>
          </cell>
          <cell r="B1101" t="str">
            <v>NO EIXO, COMPLETA - DIAMETRO 100 MM</v>
          </cell>
          <cell r="C1101" t="str">
            <v>UN</v>
          </cell>
          <cell r="D1101">
            <v>141.04</v>
          </cell>
        </row>
        <row r="1102">
          <cell r="A1102" t="str">
            <v>110204</v>
          </cell>
          <cell r="B1102" t="str">
            <v>NO TERCO OPOSTO, COMPLETA - DIAMETRO 100 MM</v>
          </cell>
          <cell r="C1102" t="str">
            <v>UN</v>
          </cell>
          <cell r="D1102">
            <v>173.39</v>
          </cell>
        </row>
        <row r="1103">
          <cell r="A1103" t="str">
            <v>110205</v>
          </cell>
          <cell r="B1103" t="str">
            <v>NO PASSEIO, SEM CONEXAO - DIAMETRO 100 MM</v>
          </cell>
          <cell r="C1103" t="str">
            <v>UN</v>
          </cell>
          <cell r="D1103">
            <v>32.340000000000003</v>
          </cell>
        </row>
        <row r="1104">
          <cell r="A1104" t="str">
            <v>110206</v>
          </cell>
          <cell r="B1104" t="str">
            <v>NO TERCO, SEM CONEXAO - DIAMETRO 100 MM</v>
          </cell>
          <cell r="C1104" t="str">
            <v>UN</v>
          </cell>
          <cell r="D1104">
            <v>97.05</v>
          </cell>
        </row>
        <row r="1105">
          <cell r="A1105" t="str">
            <v>110207</v>
          </cell>
          <cell r="B1105" t="str">
            <v>NO EIXO, SEM CONEXAO - DIAMETRO 100 MM</v>
          </cell>
          <cell r="C1105" t="str">
            <v>UN</v>
          </cell>
          <cell r="D1105">
            <v>129.4</v>
          </cell>
        </row>
        <row r="1106">
          <cell r="A1106" t="str">
            <v>110208</v>
          </cell>
          <cell r="B1106" t="str">
            <v>NO TERCO OPOSTO, SEM CONEXAO - DIAMETRO 100 MM</v>
          </cell>
          <cell r="C1106" t="str">
            <v>UN</v>
          </cell>
          <cell r="D1106">
            <v>161.75</v>
          </cell>
        </row>
        <row r="1107">
          <cell r="A1107" t="str">
            <v>110209</v>
          </cell>
          <cell r="B1107" t="str">
            <v>CONEXAO POSTERIOR - DIAMETRO 100 MM</v>
          </cell>
          <cell r="C1107" t="str">
            <v>UN</v>
          </cell>
          <cell r="D1107">
            <v>44.19</v>
          </cell>
        </row>
        <row r="1108">
          <cell r="A1108" t="str">
            <v>110210</v>
          </cell>
          <cell r="B1108" t="str">
            <v>NO PASSEIO OPOSTO, COMPLETA - DIAMETRO 100 MM</v>
          </cell>
          <cell r="C1108" t="str">
            <v>UN</v>
          </cell>
          <cell r="D1108">
            <v>238.09</v>
          </cell>
        </row>
        <row r="1109">
          <cell r="A1109" t="str">
            <v>110211</v>
          </cell>
          <cell r="B1109" t="str">
            <v>NO PASSEIO OPOSTO, SEM CONEXAO - DIAMETRO 100 MM</v>
          </cell>
          <cell r="C1109" t="str">
            <v>UN</v>
          </cell>
          <cell r="D1109">
            <v>226.45</v>
          </cell>
        </row>
        <row r="1111">
          <cell r="A1111" t="str">
            <v>110300</v>
          </cell>
          <cell r="B1111" t="str">
            <v>LIGACOES DOMICILIARES DE ESGOTOS - DIAMETRO 150 MM</v>
          </cell>
        </row>
        <row r="1112">
          <cell r="A1112" t="str">
            <v>110301</v>
          </cell>
          <cell r="B1112" t="str">
            <v>NO PASSEIO, COMPLETA - DIAMETRO 150 MM</v>
          </cell>
          <cell r="C1112" t="str">
            <v>UN</v>
          </cell>
          <cell r="D1112">
            <v>47.68</v>
          </cell>
        </row>
        <row r="1113">
          <cell r="A1113" t="str">
            <v>110302</v>
          </cell>
          <cell r="B1113" t="str">
            <v>NO TERCO, COMPLETA - DIAMETRO 150 MM</v>
          </cell>
          <cell r="C1113" t="str">
            <v>UN</v>
          </cell>
          <cell r="D1113">
            <v>117.01</v>
          </cell>
        </row>
        <row r="1114">
          <cell r="A1114" t="str">
            <v>110303</v>
          </cell>
          <cell r="B1114" t="str">
            <v>NO EIXO, COMPLETA - DIAMETRO 150 MM</v>
          </cell>
          <cell r="C1114" t="str">
            <v>UN</v>
          </cell>
          <cell r="D1114">
            <v>151.68</v>
          </cell>
        </row>
        <row r="1115">
          <cell r="A1115" t="str">
            <v>110304</v>
          </cell>
          <cell r="B1115" t="str">
            <v>NO TERCO OPOSTO, COMPLETA - DIAMETRO 150 MM</v>
          </cell>
          <cell r="C1115" t="str">
            <v>UN</v>
          </cell>
          <cell r="D1115">
            <v>186.34</v>
          </cell>
        </row>
        <row r="1116">
          <cell r="A1116" t="str">
            <v>110305</v>
          </cell>
          <cell r="B1116" t="str">
            <v>NO PASSEIO, SEM CONEXAO - DIAMETRO 150 MM</v>
          </cell>
          <cell r="C1116" t="str">
            <v>UN</v>
          </cell>
          <cell r="D1116">
            <v>34.65</v>
          </cell>
        </row>
        <row r="1117">
          <cell r="A1117" t="str">
            <v>110306</v>
          </cell>
          <cell r="B1117" t="str">
            <v>NO TERCO, SEM CONEXAO - DIAMETRO 150 MM</v>
          </cell>
          <cell r="C1117" t="str">
            <v>UN</v>
          </cell>
          <cell r="D1117">
            <v>103.99</v>
          </cell>
        </row>
        <row r="1118">
          <cell r="A1118" t="str">
            <v>110307</v>
          </cell>
          <cell r="B1118" t="str">
            <v>NO EIXO, SEM CONEXAO - DIAMETRO 150 MM</v>
          </cell>
          <cell r="C1118" t="str">
            <v>UN</v>
          </cell>
          <cell r="D1118">
            <v>138.66</v>
          </cell>
        </row>
        <row r="1119">
          <cell r="A1119" t="str">
            <v>110308</v>
          </cell>
          <cell r="B1119" t="str">
            <v>NO TERCO OPOSTO, SEM CONEXAO - DIAMETRO 150 MM</v>
          </cell>
          <cell r="C1119" t="str">
            <v>UN</v>
          </cell>
          <cell r="D1119">
            <v>173.32</v>
          </cell>
        </row>
        <row r="1120">
          <cell r="A1120" t="str">
            <v>110309</v>
          </cell>
          <cell r="B1120" t="str">
            <v>CONEXAO POSTERIOR - DIAMETRO 150 MM</v>
          </cell>
          <cell r="C1120" t="str">
            <v>UN</v>
          </cell>
          <cell r="D1120">
            <v>44.88</v>
          </cell>
        </row>
        <row r="1122">
          <cell r="A1122" t="str">
            <v>110400</v>
          </cell>
          <cell r="B1122" t="str">
            <v>CARGA, TRANSPORTE ATE 10 KM E DESCARGA DE TUBOS E PECAS DE PEAD E/OU FERRO GALVANIZADO</v>
          </cell>
        </row>
        <row r="1123">
          <cell r="A1123" t="str">
            <v>110401</v>
          </cell>
          <cell r="B1123" t="str">
            <v>TUBOS E PECAS PARA LIGACOES</v>
          </cell>
          <cell r="C1123" t="str">
            <v>KM</v>
          </cell>
          <cell r="D1123">
            <v>27.19</v>
          </cell>
        </row>
        <row r="1125">
          <cell r="A1125" t="str">
            <v>110500</v>
          </cell>
          <cell r="B1125" t="str">
            <v>TRANSPORTE EXCEDENTE A 10 KM DE TUBOS E PECAS DE PEAD E/OU FERRO GALVANIZADO</v>
          </cell>
        </row>
        <row r="1126">
          <cell r="A1126" t="str">
            <v>110501</v>
          </cell>
          <cell r="B1126" t="str">
            <v>TUBOS E PECAS PARA LIGACOES</v>
          </cell>
          <cell r="C1126" t="str">
            <v>KMXKM</v>
          </cell>
          <cell r="D1126">
            <v>0.77</v>
          </cell>
        </row>
        <row r="1128">
          <cell r="A1128" t="str">
            <v>120000</v>
          </cell>
          <cell r="B1128" t="str">
            <v>FECHAMENTO</v>
          </cell>
        </row>
        <row r="1129">
          <cell r="A1129" t="str">
            <v>120100</v>
          </cell>
          <cell r="B1129" t="str">
            <v>ALVENARIA</v>
          </cell>
        </row>
        <row r="1130">
          <cell r="A1130" t="str">
            <v>120101</v>
          </cell>
          <cell r="B1130" t="str">
            <v>ALVENARIA DE TIJOLOS COMUNS SEM ANDAIMES</v>
          </cell>
          <cell r="C1130" t="str">
            <v>M3</v>
          </cell>
          <cell r="D1130">
            <v>294.36</v>
          </cell>
        </row>
        <row r="1131">
          <cell r="A1131" t="str">
            <v>120102</v>
          </cell>
          <cell r="B1131" t="str">
            <v>ALVENARIA DE BLOCOS DE CONCRETO SEM ANDAIMES</v>
          </cell>
          <cell r="C1131" t="str">
            <v>M3</v>
          </cell>
          <cell r="D1131">
            <v>204.88</v>
          </cell>
        </row>
        <row r="1132">
          <cell r="A1132" t="str">
            <v>120103</v>
          </cell>
          <cell r="B1132" t="str">
            <v>ALVENARIA DE TIJOLOS BAIANOS SEM ANDAIMES</v>
          </cell>
          <cell r="C1132" t="str">
            <v>M3</v>
          </cell>
          <cell r="D1132">
            <v>166.17</v>
          </cell>
        </row>
        <row r="1133">
          <cell r="A1133" t="str">
            <v>120104</v>
          </cell>
          <cell r="B1133" t="str">
            <v>ALVENARIA DE ELEVACAO, EM CUTELO TIJOLO COMUM, SEM ANDAIMES</v>
          </cell>
          <cell r="C1133" t="str">
            <v>M2</v>
          </cell>
          <cell r="D1133">
            <v>22.06</v>
          </cell>
        </row>
        <row r="1134">
          <cell r="A1134" t="str">
            <v>120105</v>
          </cell>
          <cell r="B1134" t="str">
            <v>ALVENARIA DE ELEVACAO, 1/2 TIJOLO COMUM</v>
          </cell>
          <cell r="C1134" t="str">
            <v>M2</v>
          </cell>
          <cell r="D1134">
            <v>38.06</v>
          </cell>
        </row>
        <row r="1135">
          <cell r="A1135" t="str">
            <v>120106</v>
          </cell>
          <cell r="B1135" t="str">
            <v>ALVENARIA DE ELEVACAO, 1 TIJOLO COMUM</v>
          </cell>
          <cell r="C1135" t="str">
            <v>M2</v>
          </cell>
          <cell r="D1135">
            <v>68.58</v>
          </cell>
        </row>
        <row r="1136">
          <cell r="A1136" t="str">
            <v>120107</v>
          </cell>
          <cell r="B1136" t="str">
            <v>ALVENARIA DE ELEVACAO, 1 1/2 TIJOLO COMUM</v>
          </cell>
          <cell r="C1136" t="str">
            <v>M2</v>
          </cell>
          <cell r="D1136">
            <v>106.67</v>
          </cell>
        </row>
        <row r="1137">
          <cell r="A1137" t="str">
            <v>120108</v>
          </cell>
          <cell r="B1137" t="str">
            <v>ALVENARIA DE ELEVACAO, 1/2 TIJOLO A VISTA</v>
          </cell>
          <cell r="C1137" t="str">
            <v>M2</v>
          </cell>
          <cell r="D1137">
            <v>76.540000000000006</v>
          </cell>
        </row>
        <row r="1138">
          <cell r="A1138" t="str">
            <v>120109</v>
          </cell>
          <cell r="B1138" t="str">
            <v>ALVENARIA DE ELEVACAO, 1 TIJOLO A VISTA</v>
          </cell>
          <cell r="C1138" t="str">
            <v>M2</v>
          </cell>
          <cell r="D1138">
            <v>143.05000000000001</v>
          </cell>
        </row>
        <row r="1139">
          <cell r="A1139" t="str">
            <v>120110</v>
          </cell>
          <cell r="B1139" t="str">
            <v>ALVENARIA DE ELEVACAO, TIJOLO CERAMICO 8 FUROS, ESPELHO</v>
          </cell>
          <cell r="C1139" t="str">
            <v>M2</v>
          </cell>
          <cell r="D1139">
            <v>23.55</v>
          </cell>
        </row>
        <row r="1140">
          <cell r="A1140" t="str">
            <v>120111</v>
          </cell>
          <cell r="B1140" t="str">
            <v>ALVENARIA DE ELEVACAO, TIJOLO CERAMICO 8 FUROS,CHATO</v>
          </cell>
          <cell r="C1140" t="str">
            <v>M2</v>
          </cell>
          <cell r="D1140">
            <v>44.87</v>
          </cell>
        </row>
        <row r="1141">
          <cell r="A1141" t="str">
            <v>120112</v>
          </cell>
          <cell r="B1141" t="str">
            <v>alvenaria de elevacao, blocos de concreto 9 x 19 x 39 cm</v>
          </cell>
          <cell r="C1141" t="str">
            <v>M2</v>
          </cell>
          <cell r="D1141">
            <v>24.72</v>
          </cell>
        </row>
        <row r="1142">
          <cell r="A1142" t="str">
            <v>120113</v>
          </cell>
          <cell r="B1142" t="str">
            <v>alvenaria de elevacao, blocos de concreto 14 x 19 x 39 cm</v>
          </cell>
          <cell r="C1142" t="str">
            <v>M2</v>
          </cell>
          <cell r="D1142">
            <v>32.81</v>
          </cell>
        </row>
        <row r="1143">
          <cell r="A1143" t="str">
            <v>120114</v>
          </cell>
          <cell r="B1143" t="str">
            <v>alvenaria de elevacao, blocos de concreto 19 x 19 x 39 cm</v>
          </cell>
          <cell r="C1143" t="str">
            <v>M2</v>
          </cell>
          <cell r="D1143">
            <v>41.41</v>
          </cell>
        </row>
        <row r="1144">
          <cell r="A1144" t="str">
            <v>120115</v>
          </cell>
          <cell r="B1144" t="str">
            <v>alvenaria de blocos estruturais 19 x 19 x 39 cm, com ferragens e grout</v>
          </cell>
          <cell r="C1144" t="str">
            <v>M2</v>
          </cell>
          <cell r="D1144">
            <v>66.53</v>
          </cell>
        </row>
        <row r="1145">
          <cell r="A1145" t="str">
            <v>120116</v>
          </cell>
          <cell r="B1145" t="str">
            <v>ALVENARIA COM ELEMENTO VAZADO - CERAMICO</v>
          </cell>
          <cell r="C1145" t="str">
            <v>M2</v>
          </cell>
          <cell r="D1145">
            <v>67.33</v>
          </cell>
        </row>
        <row r="1146">
          <cell r="A1146" t="str">
            <v>120117</v>
          </cell>
          <cell r="B1146" t="str">
            <v>ALVENARIA COM ELEMENTO VAZADO - CONCRETO</v>
          </cell>
          <cell r="C1146" t="str">
            <v>M2</v>
          </cell>
          <cell r="D1146">
            <v>77.709999999999994</v>
          </cell>
        </row>
        <row r="1148">
          <cell r="A1148" t="str">
            <v>120200</v>
          </cell>
          <cell r="B1148" t="str">
            <v>COBERTURA, MADEIRAMENTO, CONDUTOR, CALHAS E RUFOS</v>
          </cell>
        </row>
        <row r="1149">
          <cell r="A1149" t="str">
            <v>120201</v>
          </cell>
          <cell r="B1149" t="str">
            <v>COBERTURA COM TELHA FRANCESA</v>
          </cell>
          <cell r="C1149" t="str">
            <v>M2</v>
          </cell>
          <cell r="D1149">
            <v>71.819999999999993</v>
          </cell>
        </row>
        <row r="1150">
          <cell r="A1150" t="str">
            <v>120202</v>
          </cell>
          <cell r="B1150" t="str">
            <v>COBERTURA COM TELHA DE FIBROCIMENTO ONDULADA - 6 MM</v>
          </cell>
          <cell r="C1150" t="str">
            <v>M2</v>
          </cell>
          <cell r="D1150">
            <v>60.03</v>
          </cell>
        </row>
        <row r="1151">
          <cell r="A1151" t="str">
            <v>120203</v>
          </cell>
          <cell r="B1151" t="str">
            <v>COBERTURA COM TELHA DE FIBROCIMENTO ONDULADA - 8 MM</v>
          </cell>
          <cell r="C1151" t="str">
            <v>M2</v>
          </cell>
          <cell r="D1151">
            <v>64.02</v>
          </cell>
        </row>
        <row r="1152">
          <cell r="A1152" t="str">
            <v>120204</v>
          </cell>
          <cell r="B1152" t="str">
            <v>COBERTURA COM TELHA DE FIBROCIMENTO ESTRUTURAL L=49CM</v>
          </cell>
          <cell r="C1152" t="str">
            <v>M2</v>
          </cell>
          <cell r="D1152">
            <v>60.22</v>
          </cell>
        </row>
        <row r="1153">
          <cell r="A1153" t="str">
            <v>120205</v>
          </cell>
          <cell r="B1153" t="str">
            <v>COBERTURA COM TELHA DE FIBROCIMENTO ESTRUTURAL L=90CM</v>
          </cell>
          <cell r="C1153" t="str">
            <v>M2</v>
          </cell>
          <cell r="D1153">
            <v>43.35</v>
          </cell>
        </row>
        <row r="1154">
          <cell r="A1154" t="str">
            <v>120206</v>
          </cell>
          <cell r="B1154" t="str">
            <v>CONDUTOR EM CHAPA GALVANIZADA N 24 DESENV 0,25M</v>
          </cell>
          <cell r="C1154" t="str">
            <v>M</v>
          </cell>
          <cell r="D1154">
            <v>20.64</v>
          </cell>
        </row>
        <row r="1155">
          <cell r="A1155" t="str">
            <v>120207</v>
          </cell>
          <cell r="B1155" t="str">
            <v>CONDUTOR EM CHAPA GALVANIZADA N 24 DESENV 0,33 M</v>
          </cell>
          <cell r="C1155" t="str">
            <v>M</v>
          </cell>
          <cell r="D1155">
            <v>26.61</v>
          </cell>
        </row>
        <row r="1156">
          <cell r="A1156" t="str">
            <v>120208</v>
          </cell>
          <cell r="B1156" t="str">
            <v>CALHA OU AGUA FURTADA EM CHAPA GALV. N 24 CORTE - 0,33M</v>
          </cell>
          <cell r="C1156" t="str">
            <v>M</v>
          </cell>
          <cell r="D1156">
            <v>23.42</v>
          </cell>
        </row>
        <row r="1157">
          <cell r="A1157" t="str">
            <v>120209</v>
          </cell>
          <cell r="B1157" t="str">
            <v>CALHA OU AGUA FURTADA EM CHAPA GALV. N 24 CORTE - 0,50M</v>
          </cell>
          <cell r="C1157" t="str">
            <v>M</v>
          </cell>
          <cell r="D1157">
            <v>31.5</v>
          </cell>
        </row>
        <row r="1158">
          <cell r="A1158" t="str">
            <v>120210</v>
          </cell>
          <cell r="B1158" t="str">
            <v>RUFO EM CHAPA GALVANIZADA N 24 CORTE 0,10 M</v>
          </cell>
          <cell r="C1158" t="str">
            <v>M</v>
          </cell>
          <cell r="D1158">
            <v>11.73</v>
          </cell>
        </row>
        <row r="1159">
          <cell r="A1159" t="str">
            <v>120211</v>
          </cell>
          <cell r="B1159" t="str">
            <v>RUFO EM CHAPA GALVANIZADA N 24 CORTE 0,16 M</v>
          </cell>
          <cell r="C1159" t="str">
            <v>M</v>
          </cell>
          <cell r="D1159">
            <v>12.14</v>
          </cell>
        </row>
        <row r="1160">
          <cell r="A1160" t="str">
            <v>120212</v>
          </cell>
          <cell r="B1160" t="str">
            <v>RUFO EM CHAPA GALVANIZADA N 24 CORTE 0,25 M</v>
          </cell>
          <cell r="C1160" t="str">
            <v>M</v>
          </cell>
          <cell r="D1160">
            <v>13.69</v>
          </cell>
        </row>
        <row r="1161">
          <cell r="A1161" t="str">
            <v>120213</v>
          </cell>
          <cell r="B1161" t="str">
            <v>RUFO EM CHAPA GALVANIZADA N 24 CORTE 0,33 M</v>
          </cell>
          <cell r="C1161" t="str">
            <v>M</v>
          </cell>
          <cell r="D1161">
            <v>17.510000000000002</v>
          </cell>
        </row>
        <row r="1162">
          <cell r="A1162" t="str">
            <v>120214</v>
          </cell>
          <cell r="B1162" t="str">
            <v>RUFO EM CHAPA GALVANIZADA N 24 CORTE 0,50 M</v>
          </cell>
          <cell r="C1162" t="str">
            <v>M</v>
          </cell>
          <cell r="D1162">
            <v>30.05</v>
          </cell>
        </row>
        <row r="1164">
          <cell r="A1164" t="str">
            <v>120300</v>
          </cell>
          <cell r="B1164" t="str">
            <v>ESQUADRIAS DE MADEIRA</v>
          </cell>
        </row>
        <row r="1165">
          <cell r="A1165" t="str">
            <v>120301</v>
          </cell>
          <cell r="B1165" t="str">
            <v>PORTA EXTERNA DE CEDRO, 1 FOLHA</v>
          </cell>
          <cell r="C1165" t="str">
            <v>M2</v>
          </cell>
          <cell r="D1165">
            <v>129.91</v>
          </cell>
        </row>
        <row r="1166">
          <cell r="A1166" t="str">
            <v>120302</v>
          </cell>
          <cell r="B1166" t="str">
            <v>PORTA EXTERNA DE CERRO, 2 FOLHAS</v>
          </cell>
          <cell r="C1166" t="str">
            <v>M2</v>
          </cell>
          <cell r="D1166">
            <v>135.38999999999999</v>
          </cell>
        </row>
        <row r="1167">
          <cell r="A1167" t="str">
            <v>120303</v>
          </cell>
          <cell r="B1167" t="str">
            <v>PORTA INTERNA DE CEDRO, 1 FOLHA</v>
          </cell>
          <cell r="C1167" t="str">
            <v>M2</v>
          </cell>
          <cell r="D1167">
            <v>187.84</v>
          </cell>
        </row>
        <row r="1168">
          <cell r="A1168" t="str">
            <v>120304</v>
          </cell>
          <cell r="B1168" t="str">
            <v>PORTA INTERNA DE CEDRO, 2 FOLHAS</v>
          </cell>
          <cell r="C1168" t="str">
            <v>M2</v>
          </cell>
          <cell r="D1168">
            <v>119.93</v>
          </cell>
        </row>
        <row r="1169">
          <cell r="A1169" t="str">
            <v>120305</v>
          </cell>
          <cell r="B1169" t="str">
            <v>ALCAPAO 0,60X0,60 M</v>
          </cell>
          <cell r="C1169" t="str">
            <v>UN</v>
          </cell>
          <cell r="D1169">
            <v>71.239999999999995</v>
          </cell>
        </row>
        <row r="1170">
          <cell r="A1170" t="str">
            <v>120306</v>
          </cell>
          <cell r="B1170" t="str">
            <v>JANELA TIPO GUILHOTINA COM VENEZIANAS DE PEROBA</v>
          </cell>
          <cell r="C1170" t="str">
            <v>M2</v>
          </cell>
          <cell r="D1170">
            <v>223.81</v>
          </cell>
        </row>
        <row r="1172">
          <cell r="A1172" t="str">
            <v>120400</v>
          </cell>
          <cell r="B1172" t="str">
            <v>ESQUADRIAS METALICAS</v>
          </cell>
        </row>
        <row r="1173">
          <cell r="A1173" t="str">
            <v>120401</v>
          </cell>
          <cell r="B1173" t="str">
            <v>PORTA METALICA COM VIDRO</v>
          </cell>
          <cell r="C1173" t="str">
            <v>M2</v>
          </cell>
          <cell r="D1173">
            <v>268.04000000000002</v>
          </cell>
        </row>
        <row r="1174">
          <cell r="A1174" t="str">
            <v>120402</v>
          </cell>
          <cell r="B1174" t="str">
            <v>PORTA METALICA COM TELA</v>
          </cell>
          <cell r="C1174" t="str">
            <v>M2</v>
          </cell>
          <cell r="D1174">
            <v>269.39</v>
          </cell>
        </row>
        <row r="1175">
          <cell r="A1175" t="str">
            <v>120403</v>
          </cell>
          <cell r="B1175" t="str">
            <v>PORTA METALICA EXTERNA - 2 FOLHAS, 2,00 X 2,60 M</v>
          </cell>
          <cell r="C1175" t="str">
            <v>UN</v>
          </cell>
          <cell r="D1175">
            <v>1859.48</v>
          </cell>
        </row>
        <row r="1176">
          <cell r="A1176" t="str">
            <v>120404</v>
          </cell>
          <cell r="B1176" t="str">
            <v>JANELA BASCULANTE DE FERRO</v>
          </cell>
          <cell r="C1176" t="str">
            <v>M2</v>
          </cell>
          <cell r="D1176">
            <v>238.49</v>
          </cell>
        </row>
        <row r="1177">
          <cell r="A1177" t="str">
            <v>120405</v>
          </cell>
          <cell r="B1177" t="str">
            <v>JANELA DE CORRER OU MAXIM-AIR DE FERRO</v>
          </cell>
          <cell r="C1177" t="str">
            <v>M2</v>
          </cell>
          <cell r="D1177">
            <v>243.46</v>
          </cell>
        </row>
        <row r="1178">
          <cell r="A1178" t="str">
            <v>120406</v>
          </cell>
          <cell r="B1178" t="str">
            <v>JANELA BASCULANTE DE ALUMINIO</v>
          </cell>
          <cell r="C1178" t="str">
            <v>M2</v>
          </cell>
          <cell r="D1178">
            <v>370.65</v>
          </cell>
        </row>
        <row r="1179">
          <cell r="A1179" t="str">
            <v>120407</v>
          </cell>
          <cell r="B1179" t="str">
            <v>JANELA DE CORRER OU MAXIM-AIR DE ALUMINIO</v>
          </cell>
          <cell r="C1179" t="str">
            <v>M2</v>
          </cell>
          <cell r="D1179">
            <v>396.31</v>
          </cell>
        </row>
        <row r="1180">
          <cell r="A1180" t="str">
            <v>120408</v>
          </cell>
          <cell r="B1180" t="str">
            <v>PORTAS DE ENTRADA EM ALUMINIO COM 1 FOLHA DE ABRIR</v>
          </cell>
          <cell r="C1180" t="str">
            <v>M2</v>
          </cell>
          <cell r="D1180">
            <v>336.56</v>
          </cell>
        </row>
        <row r="1181">
          <cell r="A1181" t="str">
            <v>120409</v>
          </cell>
          <cell r="B1181" t="str">
            <v>PORTAS DE ENTRADA EM ALUMINIO COM 2 FOLHA DE ABRIR</v>
          </cell>
          <cell r="C1181" t="str">
            <v>M2</v>
          </cell>
          <cell r="D1181">
            <v>357.62</v>
          </cell>
        </row>
        <row r="1182">
          <cell r="A1182" t="str">
            <v>120410</v>
          </cell>
          <cell r="B1182" t="str">
            <v>PORTAS DE ENTRADA EM ALUMINIO DE CORRER</v>
          </cell>
          <cell r="C1182" t="str">
            <v>M2</v>
          </cell>
          <cell r="D1182">
            <v>194.57</v>
          </cell>
        </row>
        <row r="1184">
          <cell r="A1184" t="str">
            <v>120500</v>
          </cell>
          <cell r="B1184" t="str">
            <v>FERRAGENS</v>
          </cell>
        </row>
        <row r="1185">
          <cell r="A1185" t="str">
            <v>120501</v>
          </cell>
          <cell r="B1185" t="str">
            <v>FECHADURA PARA PORTA EXTERNA</v>
          </cell>
          <cell r="C1185" t="str">
            <v>UN</v>
          </cell>
          <cell r="D1185">
            <v>73.98</v>
          </cell>
        </row>
        <row r="1186">
          <cell r="A1186" t="str">
            <v>120502</v>
          </cell>
          <cell r="B1186" t="str">
            <v>FECHADURA PARA PORTA INTERNA</v>
          </cell>
          <cell r="C1186" t="str">
            <v>UN</v>
          </cell>
          <cell r="D1186">
            <v>24.48</v>
          </cell>
        </row>
        <row r="1187">
          <cell r="A1187" t="str">
            <v>120503</v>
          </cell>
          <cell r="B1187" t="str">
            <v>FECHADURA PARA PORTA WC</v>
          </cell>
          <cell r="C1187" t="str">
            <v>UN</v>
          </cell>
          <cell r="D1187">
            <v>23.76</v>
          </cell>
        </row>
        <row r="1188">
          <cell r="A1188" t="str">
            <v>120504</v>
          </cell>
          <cell r="B1188" t="str">
            <v>FERRAGEM PARA JANELA DE MADEIRA TIPO GUILHOTINA COM VENEZIANAS</v>
          </cell>
          <cell r="C1188" t="str">
            <v>CJ</v>
          </cell>
          <cell r="D1188">
            <v>264.08</v>
          </cell>
        </row>
        <row r="1190">
          <cell r="A1190" t="str">
            <v>120600</v>
          </cell>
          <cell r="B1190" t="str">
            <v>VIDROS</v>
          </cell>
        </row>
        <row r="1191">
          <cell r="A1191" t="str">
            <v>120601</v>
          </cell>
          <cell r="B1191" t="str">
            <v>VIDRO PLANO DUPLO TRANSPARENTE 3 MM</v>
          </cell>
          <cell r="C1191" t="str">
            <v>M2</v>
          </cell>
          <cell r="D1191">
            <v>62.27</v>
          </cell>
        </row>
        <row r="1192">
          <cell r="A1192" t="str">
            <v>120602</v>
          </cell>
          <cell r="B1192" t="str">
            <v>VIDRO PLANO DUPLO TRANSLUCIDO 3 MM</v>
          </cell>
          <cell r="C1192" t="str">
            <v>M2</v>
          </cell>
          <cell r="D1192">
            <v>58.04</v>
          </cell>
        </row>
        <row r="1193">
          <cell r="A1193" t="str">
            <v>120603</v>
          </cell>
          <cell r="B1193" t="str">
            <v>VIDRO PLANO TRIPLO TRANSPARENTE DE 4 MM</v>
          </cell>
          <cell r="C1193" t="str">
            <v>M2</v>
          </cell>
          <cell r="D1193">
            <v>78.150000000000006</v>
          </cell>
        </row>
        <row r="1194">
          <cell r="A1194" t="str">
            <v>120604</v>
          </cell>
          <cell r="B1194" t="str">
            <v>VIDRO PLANO TRIPLO TRANSPARENTE DE 5 MM</v>
          </cell>
          <cell r="C1194" t="str">
            <v>M2</v>
          </cell>
          <cell r="D1194">
            <v>85.73</v>
          </cell>
        </row>
        <row r="1195">
          <cell r="A1195" t="str">
            <v>120605</v>
          </cell>
          <cell r="B1195" t="str">
            <v>VIDRO PLANO TEMPERADO INCOLOR DE 6 MM</v>
          </cell>
          <cell r="C1195" t="str">
            <v>M2</v>
          </cell>
          <cell r="D1195">
            <v>194.83</v>
          </cell>
        </row>
        <row r="1196">
          <cell r="A1196" t="str">
            <v>120606</v>
          </cell>
          <cell r="B1196" t="str">
            <v>VIDRO PLANO TEMPERADO INCOLOR DE 8 MM</v>
          </cell>
          <cell r="C1196" t="str">
            <v>M2</v>
          </cell>
          <cell r="D1196">
            <v>250.89</v>
          </cell>
        </row>
        <row r="1197">
          <cell r="A1197" t="str">
            <v>120607</v>
          </cell>
          <cell r="B1197" t="str">
            <v>VIDRO PLANO TEMPERADO INCOLOR DE 10MM</v>
          </cell>
          <cell r="C1197" t="str">
            <v>M2</v>
          </cell>
          <cell r="D1197">
            <v>273.98</v>
          </cell>
        </row>
        <row r="1199">
          <cell r="A1199" t="str">
            <v>120700</v>
          </cell>
          <cell r="B1199" t="str">
            <v>ESCADA - TIPO MARINHEIRO</v>
          </cell>
        </row>
        <row r="1200">
          <cell r="A1200" t="str">
            <v>120701</v>
          </cell>
          <cell r="B1200" t="str">
            <v>GALVANIZADO</v>
          </cell>
          <cell r="C1200" t="str">
            <v>M</v>
          </cell>
          <cell r="D1200">
            <v>45.97</v>
          </cell>
        </row>
        <row r="1202">
          <cell r="A1202" t="str">
            <v>120800</v>
          </cell>
          <cell r="B1202" t="str">
            <v>GUARDA-CORPO</v>
          </cell>
        </row>
        <row r="1203">
          <cell r="A1203" t="str">
            <v>120801</v>
          </cell>
          <cell r="B1203" t="str">
            <v>DIAMETRO 25 MM - (1 POL.)</v>
          </cell>
          <cell r="C1203" t="str">
            <v>M</v>
          </cell>
          <cell r="D1203">
            <v>76</v>
          </cell>
        </row>
        <row r="1204">
          <cell r="A1204" t="str">
            <v>120802</v>
          </cell>
          <cell r="B1204" t="str">
            <v>DIAMETRO 40 MM - (1 1/2 POL.)</v>
          </cell>
          <cell r="C1204" t="str">
            <v>M</v>
          </cell>
          <cell r="D1204">
            <v>94.78</v>
          </cell>
        </row>
        <row r="1205">
          <cell r="A1205" t="str">
            <v>120803</v>
          </cell>
          <cell r="B1205" t="str">
            <v>BARRA 2 X 5/16 POLEGADA</v>
          </cell>
          <cell r="C1205" t="str">
            <v>M</v>
          </cell>
          <cell r="D1205">
            <v>41.25</v>
          </cell>
        </row>
        <row r="1207">
          <cell r="A1207" t="str">
            <v>120900</v>
          </cell>
          <cell r="B1207" t="str">
            <v>GRADES METALICAS</v>
          </cell>
        </row>
        <row r="1208">
          <cell r="A1208" t="str">
            <v>120901</v>
          </cell>
          <cell r="B1208" t="str">
            <v>BARRAS 3/4 X 1/8 POLEGADA - ESPACAMENTO 1,5 CM</v>
          </cell>
          <cell r="C1208" t="str">
            <v>M2</v>
          </cell>
          <cell r="D1208">
            <v>134.1</v>
          </cell>
        </row>
        <row r="1209">
          <cell r="A1209" t="str">
            <v>120902</v>
          </cell>
          <cell r="B1209" t="str">
            <v>BARRAS 1 X 3/16 POLEGADA - ESPACAMENTO 2,0 CM</v>
          </cell>
          <cell r="C1209" t="str">
            <v>M2</v>
          </cell>
          <cell r="D1209">
            <v>177.94</v>
          </cell>
        </row>
        <row r="1210">
          <cell r="A1210" t="str">
            <v>120903</v>
          </cell>
          <cell r="B1210" t="str">
            <v>BARRAS 1 1/2 X 1/4 POLEGADA - ESPACAMENTO 2,5 CM</v>
          </cell>
          <cell r="C1210" t="str">
            <v>M2</v>
          </cell>
          <cell r="D1210">
            <v>265.74</v>
          </cell>
        </row>
        <row r="1211">
          <cell r="A1211" t="str">
            <v>120904</v>
          </cell>
          <cell r="B1211" t="str">
            <v>BARRAS 2 X 3/8 POLEGADA - ESPACAMENTO 2,5 CM</v>
          </cell>
          <cell r="C1211" t="str">
            <v>M2</v>
          </cell>
          <cell r="D1211">
            <v>501.21</v>
          </cell>
        </row>
        <row r="1212">
          <cell r="A1212" t="str">
            <v>120905</v>
          </cell>
          <cell r="B1212" t="str">
            <v>BARRAS DE 3/8 X 1 1/2 POLEGADA - ESPACAMENTO 1,976 CM</v>
          </cell>
          <cell r="C1212" t="str">
            <v>M2</v>
          </cell>
          <cell r="D1212">
            <v>441.3</v>
          </cell>
        </row>
        <row r="1213">
          <cell r="A1213" t="str">
            <v>120906</v>
          </cell>
          <cell r="B1213" t="str">
            <v>BARRAS DE 3/8 X 1 1/2 POLEGADA - ESPACAMENTO 3,35  CM</v>
          </cell>
          <cell r="C1213" t="str">
            <v>M2</v>
          </cell>
          <cell r="D1213">
            <v>362.09</v>
          </cell>
        </row>
        <row r="1215">
          <cell r="A1215" t="str">
            <v>121000</v>
          </cell>
          <cell r="B1215" t="str">
            <v>TAMPA DE INSPECAO METALICA</v>
          </cell>
        </row>
        <row r="1216">
          <cell r="A1216" t="str">
            <v>121001</v>
          </cell>
          <cell r="B1216" t="str">
            <v>0,70 X 0,70 M</v>
          </cell>
          <cell r="C1216" t="str">
            <v>UN</v>
          </cell>
          <cell r="D1216">
            <v>154.66</v>
          </cell>
        </row>
        <row r="1217">
          <cell r="A1217" t="str">
            <v>121002</v>
          </cell>
          <cell r="B1217" t="str">
            <v>0,95 X 0,90 M</v>
          </cell>
          <cell r="C1217" t="str">
            <v>UN</v>
          </cell>
          <cell r="D1217">
            <v>229.21</v>
          </cell>
        </row>
        <row r="1218">
          <cell r="A1218" t="str">
            <v>121003</v>
          </cell>
          <cell r="B1218" t="str">
            <v>0,80 X 1,40 M</v>
          </cell>
          <cell r="C1218" t="str">
            <v>UN</v>
          </cell>
          <cell r="D1218">
            <v>284.10000000000002</v>
          </cell>
        </row>
        <row r="1220">
          <cell r="A1220" t="str">
            <v>121100</v>
          </cell>
          <cell r="B1220" t="str">
            <v>GRELHAS</v>
          </cell>
        </row>
        <row r="1221">
          <cell r="A1221" t="str">
            <v>121101</v>
          </cell>
          <cell r="B1221" t="str">
            <v>GRELHA DE FERRO PERFILADO PECA DE 1,00X0,40 M</v>
          </cell>
          <cell r="C1221" t="str">
            <v>UN</v>
          </cell>
          <cell r="D1221">
            <v>314.10000000000002</v>
          </cell>
        </row>
        <row r="1222">
          <cell r="A1222" t="str">
            <v>121102</v>
          </cell>
          <cell r="B1222" t="str">
            <v>GRELHA DE FERRO PERFILADO PECA DE 1,00X0,50 M</v>
          </cell>
          <cell r="C1222" t="str">
            <v>UN</v>
          </cell>
          <cell r="D1222">
            <v>389.18</v>
          </cell>
        </row>
        <row r="1224">
          <cell r="A1224" t="str">
            <v>121200</v>
          </cell>
          <cell r="B1224" t="str">
            <v>COMPLEMENTOS ARQUITETONICOS E DIVISORIAS</v>
          </cell>
        </row>
        <row r="1225">
          <cell r="A1225" t="str">
            <v>121201</v>
          </cell>
          <cell r="B1225" t="str">
            <v>BALCAO DE ATENDIMENTO PUBLICO</v>
          </cell>
          <cell r="C1225" t="str">
            <v>M2</v>
          </cell>
          <cell r="D1225">
            <v>152.88</v>
          </cell>
        </row>
        <row r="1226">
          <cell r="A1226" t="str">
            <v>121202</v>
          </cell>
          <cell r="B1226" t="str">
            <v>BALCAO DE FORMICA</v>
          </cell>
          <cell r="C1226" t="str">
            <v>M2</v>
          </cell>
          <cell r="D1226">
            <v>359.1</v>
          </cell>
        </row>
        <row r="1227">
          <cell r="A1227" t="str">
            <v>121203</v>
          </cell>
          <cell r="B1227" t="str">
            <v>ARMARIO DE FORMICA SOB PIA</v>
          </cell>
          <cell r="C1227" t="str">
            <v>M2</v>
          </cell>
          <cell r="D1227">
            <v>184.6</v>
          </cell>
        </row>
        <row r="1228">
          <cell r="A1228" t="str">
            <v>121204</v>
          </cell>
          <cell r="B1228" t="str">
            <v>PRATELEIRA</v>
          </cell>
          <cell r="C1228" t="str">
            <v>M2</v>
          </cell>
          <cell r="D1228">
            <v>71.989999999999995</v>
          </cell>
        </row>
        <row r="1229">
          <cell r="A1229" t="str">
            <v>121205</v>
          </cell>
          <cell r="B1229" t="str">
            <v>ESTRADO DE MADEIRA</v>
          </cell>
          <cell r="C1229" t="str">
            <v>M2</v>
          </cell>
          <cell r="D1229">
            <v>31.41</v>
          </cell>
        </row>
        <row r="1230">
          <cell r="A1230" t="str">
            <v>121206</v>
          </cell>
          <cell r="B1230" t="str">
            <v>DIVISORIA DE GRANILITE H: 2,15 M - E: 5 CM</v>
          </cell>
          <cell r="C1230" t="str">
            <v>M</v>
          </cell>
          <cell r="D1230">
            <v>250.9</v>
          </cell>
        </row>
        <row r="1232">
          <cell r="A1232" t="str">
            <v>130000</v>
          </cell>
          <cell r="B1232" t="str">
            <v>REVESTIMENTO E TRATAMENTO DE SUPERFICIE</v>
          </cell>
        </row>
        <row r="1233">
          <cell r="A1233" t="str">
            <v>130100</v>
          </cell>
          <cell r="B1233" t="str">
            <v>PISOS, TETOS E PAREDES</v>
          </cell>
        </row>
        <row r="1234">
          <cell r="A1234" t="str">
            <v>130101</v>
          </cell>
          <cell r="B1234" t="str">
            <v>ENCHIMENTO COM ARGAMASSA DE CIMENTO E AREIA 1:3</v>
          </cell>
          <cell r="C1234" t="str">
            <v>M3</v>
          </cell>
          <cell r="D1234">
            <v>266.86</v>
          </cell>
        </row>
        <row r="1235">
          <cell r="A1235" t="str">
            <v>130102</v>
          </cell>
          <cell r="B1235" t="str">
            <v>CHAPISCO</v>
          </cell>
          <cell r="C1235" t="str">
            <v>M2</v>
          </cell>
          <cell r="D1235">
            <v>4.3600000000000003</v>
          </cell>
        </row>
        <row r="1236">
          <cell r="A1236" t="str">
            <v>130103</v>
          </cell>
          <cell r="B1236" t="str">
            <v>EMBOCO</v>
          </cell>
          <cell r="C1236" t="str">
            <v>M2</v>
          </cell>
          <cell r="D1236">
            <v>14.24</v>
          </cell>
        </row>
        <row r="1237">
          <cell r="A1237" t="str">
            <v>130104</v>
          </cell>
          <cell r="B1237" t="str">
            <v>REBOCO</v>
          </cell>
          <cell r="C1237" t="str">
            <v>M2</v>
          </cell>
          <cell r="D1237">
            <v>8.33</v>
          </cell>
        </row>
        <row r="1238">
          <cell r="A1238" t="str">
            <v>130105</v>
          </cell>
          <cell r="B1238" t="str">
            <v>REVESTIMENTO DE PAREDE COM AZULEJO 15X15CM - ASSENTAMENTO COLADO OU ARGAMASSA</v>
          </cell>
          <cell r="C1238" t="str">
            <v>M2</v>
          </cell>
          <cell r="D1238">
            <v>45.88</v>
          </cell>
        </row>
        <row r="1239">
          <cell r="A1239" t="str">
            <v>130106</v>
          </cell>
          <cell r="B1239" t="str">
            <v>REVESTIMENTO DE PAREDE COM LITOCERAMICA</v>
          </cell>
          <cell r="C1239" t="str">
            <v>M2</v>
          </cell>
          <cell r="D1239">
            <v>60.19</v>
          </cell>
        </row>
        <row r="1240">
          <cell r="A1240" t="str">
            <v>130107</v>
          </cell>
          <cell r="B1240" t="str">
            <v>REVESTIMENTO COM TELA E IMPERMEABILIZACAO RIGIDA COM ARGAMASSA</v>
          </cell>
          <cell r="C1240" t="str">
            <v>M2</v>
          </cell>
          <cell r="D1240">
            <v>46.74</v>
          </cell>
        </row>
        <row r="1241">
          <cell r="A1241" t="str">
            <v>130108</v>
          </cell>
          <cell r="B1241" t="str">
            <v>CONTRAPISO DE CONCRETO NAO ESTRUTURAL</v>
          </cell>
          <cell r="C1241" t="str">
            <v>M3</v>
          </cell>
          <cell r="D1241">
            <v>273.35000000000002</v>
          </cell>
        </row>
        <row r="1242">
          <cell r="A1242" t="str">
            <v>130109</v>
          </cell>
          <cell r="B1242" t="str">
            <v>PISO EXTERNO DE CONCRETO NAO ESTRUTURAL</v>
          </cell>
          <cell r="C1242" t="str">
            <v>M3</v>
          </cell>
          <cell r="D1242">
            <v>263.44</v>
          </cell>
        </row>
        <row r="1243">
          <cell r="A1243" t="str">
            <v>130110</v>
          </cell>
          <cell r="B1243" t="str">
            <v>PISO CIMENTADO LISO</v>
          </cell>
          <cell r="C1243" t="str">
            <v>M2</v>
          </cell>
          <cell r="D1243">
            <v>19.510000000000002</v>
          </cell>
        </row>
        <row r="1244">
          <cell r="A1244" t="str">
            <v>130111</v>
          </cell>
          <cell r="B1244" t="str">
            <v>PISO DE CERAMICA</v>
          </cell>
          <cell r="C1244" t="str">
            <v>M2</v>
          </cell>
          <cell r="D1244">
            <v>41.23</v>
          </cell>
        </row>
        <row r="1245">
          <cell r="A1245" t="str">
            <v>130112</v>
          </cell>
          <cell r="B1245" t="str">
            <v>PISO DE CERAMICA VITRIFICADA</v>
          </cell>
          <cell r="C1245" t="str">
            <v>M2</v>
          </cell>
          <cell r="D1245">
            <v>39.18</v>
          </cell>
        </row>
        <row r="1246">
          <cell r="A1246" t="str">
            <v>130113</v>
          </cell>
          <cell r="B1246" t="str">
            <v>PISO DE CHAPA VINILICA</v>
          </cell>
          <cell r="C1246" t="str">
            <v>M2</v>
          </cell>
          <cell r="D1246">
            <v>67.17</v>
          </cell>
        </row>
        <row r="1247">
          <cell r="A1247" t="str">
            <v>130114</v>
          </cell>
          <cell r="B1247" t="str">
            <v>PISO EM PLACA DE BORRACHA</v>
          </cell>
          <cell r="C1247" t="str">
            <v>M2</v>
          </cell>
          <cell r="D1247">
            <v>95.79</v>
          </cell>
        </row>
        <row r="1249">
          <cell r="A1249" t="str">
            <v>130200</v>
          </cell>
          <cell r="B1249" t="str">
            <v>IMPERMEABILIZACAO</v>
          </cell>
        </row>
        <row r="1250">
          <cell r="A1250" t="str">
            <v>130201</v>
          </cell>
          <cell r="B1250" t="str">
            <v>PROTECAO TERMICA EM CONCRETO CELULAR</v>
          </cell>
          <cell r="C1250" t="str">
            <v>M3</v>
          </cell>
          <cell r="D1250">
            <v>331.48</v>
          </cell>
        </row>
        <row r="1251">
          <cell r="A1251" t="str">
            <v>130202</v>
          </cell>
          <cell r="B1251" t="str">
            <v>PROTECAO TERMICA EM CONCRETO COM AGREGADO LEVE</v>
          </cell>
          <cell r="C1251" t="str">
            <v>M3</v>
          </cell>
          <cell r="D1251">
            <v>381.9</v>
          </cell>
        </row>
        <row r="1252">
          <cell r="A1252" t="str">
            <v>130203</v>
          </cell>
          <cell r="B1252" t="str">
            <v>IMPERMEABILIZACAO RIGIDA COM ARGAMASSA</v>
          </cell>
          <cell r="C1252" t="str">
            <v>M2</v>
          </cell>
          <cell r="D1252">
            <v>35.17</v>
          </cell>
        </row>
        <row r="1253">
          <cell r="A1253" t="str">
            <v>130204</v>
          </cell>
          <cell r="B1253" t="str">
            <v>IMPERMEABILIZACAO BETUMINOSA</v>
          </cell>
          <cell r="C1253" t="str">
            <v>M2</v>
          </cell>
          <cell r="D1253">
            <v>5.18</v>
          </cell>
        </row>
        <row r="1254">
          <cell r="A1254" t="str">
            <v>130205</v>
          </cell>
          <cell r="B1254" t="str">
            <v>IMPERMEABILIZACAO COM MANTA BUTILICA</v>
          </cell>
          <cell r="C1254" t="str">
            <v>M2</v>
          </cell>
          <cell r="D1254">
            <v>75.05</v>
          </cell>
        </row>
        <row r="1255">
          <cell r="A1255" t="str">
            <v>130207</v>
          </cell>
          <cell r="B1255" t="str">
            <v>IMPERMEABILIZACAO COM MANTA GEOTEXTIL IMPREGNADA  COM ASFALTO</v>
          </cell>
          <cell r="C1255" t="str">
            <v>M2</v>
          </cell>
          <cell r="D1255">
            <v>46.47</v>
          </cell>
        </row>
        <row r="1256">
          <cell r="A1256" t="str">
            <v>130208</v>
          </cell>
          <cell r="B1256" t="str">
            <v>IMPERMEABILIZACAO COM CIMENTO CRISTALIZANTE</v>
          </cell>
          <cell r="C1256" t="str">
            <v>M2</v>
          </cell>
          <cell r="D1256">
            <v>16.03</v>
          </cell>
        </row>
        <row r="1257">
          <cell r="A1257" t="str">
            <v>130209</v>
          </cell>
          <cell r="B1257" t="str">
            <v>IMPERMEABILIZACAO COM CIMENTO CRISTALIZANTE - BASE ACRILICA</v>
          </cell>
          <cell r="C1257" t="str">
            <v>M2</v>
          </cell>
          <cell r="D1257">
            <v>31.01</v>
          </cell>
        </row>
        <row r="1258">
          <cell r="A1258" t="str">
            <v>130210</v>
          </cell>
          <cell r="B1258" t="str">
            <v>PROTECAO MECANICA COM ARGAMASSA DE CIMENTO E AREIA</v>
          </cell>
          <cell r="C1258" t="str">
            <v>M3</v>
          </cell>
          <cell r="D1258">
            <v>313.36</v>
          </cell>
        </row>
        <row r="1259">
          <cell r="A1259" t="str">
            <v>130211</v>
          </cell>
          <cell r="B1259" t="str">
            <v>REGULARIZACAO DE BASE COM ARGAMASSA DE CIMENTO E AREIA</v>
          </cell>
          <cell r="C1259" t="str">
            <v>M3</v>
          </cell>
          <cell r="D1259">
            <v>279.02</v>
          </cell>
        </row>
        <row r="1260">
          <cell r="A1260" t="str">
            <v>130212</v>
          </cell>
          <cell r="B1260" t="str">
            <v>JUNTA DE DILATACAO ASFALTICA</v>
          </cell>
          <cell r="C1260" t="str">
            <v>M</v>
          </cell>
          <cell r="D1260">
            <v>2.23</v>
          </cell>
        </row>
        <row r="1261">
          <cell r="A1261" t="str">
            <v>130213</v>
          </cell>
          <cell r="B1261" t="str">
            <v>APLICACAO DE SODA CAUSTICA - SOLO</v>
          </cell>
          <cell r="C1261" t="str">
            <v>M2</v>
          </cell>
          <cell r="D1261">
            <v>0.05</v>
          </cell>
        </row>
        <row r="1263">
          <cell r="A1263" t="str">
            <v>130300</v>
          </cell>
          <cell r="B1263" t="str">
            <v>PINTURAS</v>
          </cell>
        </row>
        <row r="1264">
          <cell r="A1264" t="str">
            <v>130301</v>
          </cell>
          <cell r="B1264" t="str">
            <v>PINTURA A CAL</v>
          </cell>
          <cell r="C1264" t="str">
            <v>M2</v>
          </cell>
          <cell r="D1264">
            <v>3.13</v>
          </cell>
        </row>
        <row r="1265">
          <cell r="A1265" t="str">
            <v>130302</v>
          </cell>
          <cell r="B1265" t="str">
            <v>PINTURA LATEX, SEM MASSA CORRIDA</v>
          </cell>
          <cell r="C1265" t="str">
            <v>M2</v>
          </cell>
          <cell r="D1265">
            <v>9.65</v>
          </cell>
        </row>
        <row r="1266">
          <cell r="A1266" t="str">
            <v>130303</v>
          </cell>
          <cell r="B1266" t="str">
            <v>PINTURA LATEX, COM MASSA CORRIDA</v>
          </cell>
          <cell r="C1266" t="str">
            <v>M2</v>
          </cell>
          <cell r="D1266">
            <v>12.36</v>
          </cell>
        </row>
        <row r="1267">
          <cell r="A1267" t="str">
            <v>130304</v>
          </cell>
          <cell r="B1267" t="str">
            <v>PINTURA A OLEO EM PAREDE, SEM MASSA CORRIDA</v>
          </cell>
          <cell r="C1267" t="str">
            <v>M2</v>
          </cell>
          <cell r="D1267">
            <v>7.78</v>
          </cell>
        </row>
        <row r="1268">
          <cell r="A1268" t="str">
            <v>130305</v>
          </cell>
          <cell r="B1268" t="str">
            <v>PINTURA A OLEO EM PAREDE, COM MASSA CORRIDA</v>
          </cell>
          <cell r="C1268" t="str">
            <v>M2</v>
          </cell>
          <cell r="D1268">
            <v>14.82</v>
          </cell>
        </row>
        <row r="1269">
          <cell r="A1269" t="str">
            <v>130306</v>
          </cell>
          <cell r="B1269" t="str">
            <v>PINTURA A OLEO EM MADEIRA, SEM MASSA CORRIDA</v>
          </cell>
          <cell r="C1269" t="str">
            <v>M2</v>
          </cell>
          <cell r="D1269">
            <v>9.49</v>
          </cell>
        </row>
        <row r="1270">
          <cell r="A1270" t="str">
            <v>130307</v>
          </cell>
          <cell r="B1270" t="str">
            <v>PINTURA A OLEO EM MADEIRA, COM MASSA CORRIDA</v>
          </cell>
          <cell r="C1270" t="str">
            <v>M2</v>
          </cell>
          <cell r="D1270">
            <v>16.350000000000001</v>
          </cell>
        </row>
        <row r="1271">
          <cell r="A1271" t="str">
            <v>130308</v>
          </cell>
          <cell r="B1271" t="str">
            <v>PINTURA A ESMALTE EM MADEIRA, SEM MASSA CORRIDA</v>
          </cell>
          <cell r="C1271" t="str">
            <v>M2</v>
          </cell>
          <cell r="D1271">
            <v>10.42</v>
          </cell>
        </row>
        <row r="1272">
          <cell r="A1272" t="str">
            <v>130309</v>
          </cell>
          <cell r="B1272" t="str">
            <v>PINTURA A ESMALTE EM MADEIRA, COM MASSA CORRIDA</v>
          </cell>
          <cell r="C1272" t="str">
            <v>M2</v>
          </cell>
          <cell r="D1272">
            <v>17.29</v>
          </cell>
        </row>
        <row r="1273">
          <cell r="A1273" t="str">
            <v>130310</v>
          </cell>
          <cell r="B1273" t="str">
            <v>PINTURA A VERNIZ EM MADEIRA</v>
          </cell>
          <cell r="C1273" t="str">
            <v>M2</v>
          </cell>
          <cell r="D1273">
            <v>7.64</v>
          </cell>
        </row>
        <row r="1274">
          <cell r="A1274" t="str">
            <v>130311</v>
          </cell>
          <cell r="B1274" t="str">
            <v>PINTURA GRAFITE EM METAL</v>
          </cell>
          <cell r="C1274" t="str">
            <v>M2</v>
          </cell>
          <cell r="D1274">
            <v>16.39</v>
          </cell>
        </row>
        <row r="1275">
          <cell r="A1275" t="str">
            <v>130312</v>
          </cell>
          <cell r="B1275" t="str">
            <v>PINTURA A OLEO EM METAL</v>
          </cell>
          <cell r="C1275" t="str">
            <v>M2</v>
          </cell>
          <cell r="D1275">
            <v>15.06</v>
          </cell>
        </row>
        <row r="1276">
          <cell r="A1276" t="str">
            <v>130313</v>
          </cell>
          <cell r="B1276" t="str">
            <v>PINTURA A ESMALTE EM METAL</v>
          </cell>
          <cell r="C1276" t="str">
            <v>M2</v>
          </cell>
          <cell r="D1276">
            <v>15.99</v>
          </cell>
        </row>
        <row r="1277">
          <cell r="A1277" t="str">
            <v>130314</v>
          </cell>
          <cell r="B1277" t="str">
            <v>PINTURA COM SILICONE</v>
          </cell>
          <cell r="C1277" t="str">
            <v>M2</v>
          </cell>
          <cell r="D1277">
            <v>9.6199999999999992</v>
          </cell>
        </row>
        <row r="1278">
          <cell r="A1278" t="str">
            <v>130315</v>
          </cell>
          <cell r="B1278" t="str">
            <v>PINTURA COM EPOXI SEM MASSA EPOXI</v>
          </cell>
          <cell r="C1278" t="str">
            <v>M2</v>
          </cell>
          <cell r="D1278">
            <v>40.15</v>
          </cell>
        </row>
        <row r="1279">
          <cell r="A1279" t="str">
            <v>130316</v>
          </cell>
          <cell r="B1279" t="str">
            <v>PINTURA COM EPOXI COM MASSA EPOXI</v>
          </cell>
          <cell r="C1279" t="str">
            <v>M2</v>
          </cell>
          <cell r="D1279">
            <v>52.74</v>
          </cell>
        </row>
        <row r="1280">
          <cell r="A1280" t="str">
            <v>130317</v>
          </cell>
          <cell r="B1280" t="str">
            <v>PINTURA LATEX ACRILICA, SEM MASSA</v>
          </cell>
          <cell r="C1280" t="str">
            <v>M2</v>
          </cell>
          <cell r="D1280">
            <v>13.84</v>
          </cell>
        </row>
        <row r="1281">
          <cell r="A1281" t="str">
            <v>130318</v>
          </cell>
          <cell r="B1281" t="str">
            <v>PINTURA LATEX ACRILICA, COM MASSA</v>
          </cell>
          <cell r="C1281" t="str">
            <v>M2</v>
          </cell>
          <cell r="D1281">
            <v>26.89</v>
          </cell>
        </row>
        <row r="1282">
          <cell r="A1282" t="str">
            <v>130319</v>
          </cell>
          <cell r="B1282" t="str">
            <v>PINTURA DO LOGOTIPO</v>
          </cell>
          <cell r="C1282" t="str">
            <v>UN</v>
          </cell>
          <cell r="D1282">
            <v>176.74</v>
          </cell>
        </row>
        <row r="1283">
          <cell r="A1283" t="str">
            <v>130320</v>
          </cell>
          <cell r="B1283" t="str">
            <v>PINTURA A BASE DE CIMENTO</v>
          </cell>
          <cell r="C1283" t="str">
            <v>M2</v>
          </cell>
          <cell r="D1283">
            <v>4.41</v>
          </cell>
        </row>
        <row r="1284">
          <cell r="A1284" t="str">
            <v>130321</v>
          </cell>
          <cell r="B1284" t="str">
            <v>PINTURA DE PISO COM TINTA NOVA COR OU SIMILAR</v>
          </cell>
          <cell r="C1284" t="str">
            <v>M2</v>
          </cell>
          <cell r="D1284">
            <v>5.83</v>
          </cell>
        </row>
        <row r="1286">
          <cell r="A1286" t="str">
            <v>130400</v>
          </cell>
          <cell r="B1286" t="str">
            <v>ANDAIMES E BALANCINS PARA FACHADA</v>
          </cell>
        </row>
        <row r="1287">
          <cell r="A1287" t="str">
            <v>130401</v>
          </cell>
          <cell r="B1287" t="str">
            <v>ANDAIMES</v>
          </cell>
          <cell r="C1287" t="str">
            <v>M2XME</v>
          </cell>
          <cell r="D1287">
            <v>5.17</v>
          </cell>
        </row>
        <row r="1288">
          <cell r="A1288" t="str">
            <v>130402</v>
          </cell>
          <cell r="B1288" t="str">
            <v>BALANCIM</v>
          </cell>
          <cell r="C1288" t="str">
            <v>UNXME</v>
          </cell>
          <cell r="D1288">
            <v>113.58</v>
          </cell>
        </row>
        <row r="1290">
          <cell r="A1290" t="str">
            <v>140000</v>
          </cell>
          <cell r="B1290" t="str">
            <v>INSTALACOES PREDIAIS</v>
          </cell>
        </row>
        <row r="1291">
          <cell r="A1291" t="str">
            <v>140100</v>
          </cell>
          <cell r="B1291" t="str">
            <v>TUBULACOES E CONEXOES DE AGUA EM PVC RIGIDO</v>
          </cell>
        </row>
        <row r="1292">
          <cell r="A1292" t="str">
            <v>140101</v>
          </cell>
          <cell r="B1292" t="str">
            <v>DIAMETRO 20 MM -DIAM. REF. 1/2 POLEGADA</v>
          </cell>
          <cell r="C1292" t="str">
            <v>M</v>
          </cell>
          <cell r="D1292">
            <v>7.22</v>
          </cell>
        </row>
        <row r="1293">
          <cell r="A1293" t="str">
            <v>140102</v>
          </cell>
          <cell r="B1293" t="str">
            <v>DIAMETRO 25 MM - DIAM. REF. 3/4 POLEGADA</v>
          </cell>
          <cell r="C1293" t="str">
            <v>M</v>
          </cell>
          <cell r="D1293">
            <v>8.85</v>
          </cell>
        </row>
        <row r="1294">
          <cell r="A1294" t="str">
            <v>140103</v>
          </cell>
          <cell r="B1294" t="str">
            <v>DIAMETRO 32 MM - DIAM. REF. 1 POLEGADA</v>
          </cell>
          <cell r="C1294" t="str">
            <v>M</v>
          </cell>
          <cell r="D1294">
            <v>11.5</v>
          </cell>
        </row>
        <row r="1295">
          <cell r="A1295" t="str">
            <v>140104</v>
          </cell>
          <cell r="B1295" t="str">
            <v>DIAMETRO 40 MM - DIAM. REF. 1 1/4 POLEGADA</v>
          </cell>
          <cell r="C1295" t="str">
            <v>M</v>
          </cell>
          <cell r="D1295">
            <v>15.37</v>
          </cell>
        </row>
        <row r="1296">
          <cell r="A1296" t="str">
            <v>140105</v>
          </cell>
          <cell r="B1296" t="str">
            <v>DIAMETRO 50 MM - DIAM. REF. 1 1/2 POLEGADA</v>
          </cell>
          <cell r="C1296" t="str">
            <v>M</v>
          </cell>
          <cell r="D1296">
            <v>16.66</v>
          </cell>
        </row>
        <row r="1297">
          <cell r="A1297" t="str">
            <v>140106</v>
          </cell>
          <cell r="B1297" t="str">
            <v>DIAMETRO 60 MM - DIAM. REF. 2 POLEGADA</v>
          </cell>
          <cell r="C1297" t="str">
            <v>M</v>
          </cell>
          <cell r="D1297">
            <v>20.84</v>
          </cell>
        </row>
        <row r="1298">
          <cell r="A1298" t="str">
            <v>140107</v>
          </cell>
          <cell r="B1298" t="str">
            <v>DIAMETRO 75 MM - DIAM. REF. 2 1/2 POLEGADA</v>
          </cell>
          <cell r="C1298" t="str">
            <v>M</v>
          </cell>
          <cell r="D1298">
            <v>26.16</v>
          </cell>
        </row>
        <row r="1299">
          <cell r="A1299" t="str">
            <v>140108</v>
          </cell>
          <cell r="B1299" t="str">
            <v>DIAMETRO 85 MM - DIAM. REF. 3 POLEGADA</v>
          </cell>
          <cell r="C1299" t="str">
            <v>M</v>
          </cell>
          <cell r="D1299">
            <v>30.7</v>
          </cell>
        </row>
        <row r="1300">
          <cell r="A1300" t="str">
            <v>140109</v>
          </cell>
          <cell r="B1300" t="str">
            <v>DIAMETRO 110MM - DIAM. REF. 4 POLEGADA</v>
          </cell>
          <cell r="C1300" t="str">
            <v>M</v>
          </cell>
          <cell r="D1300">
            <v>42.98</v>
          </cell>
        </row>
        <row r="1302">
          <cell r="A1302" t="str">
            <v>140200</v>
          </cell>
          <cell r="B1302" t="str">
            <v>TUBULACOES E CONEXOES DE AGUA EM FERRO GALVANIZADO</v>
          </cell>
        </row>
        <row r="1303">
          <cell r="A1303" t="str">
            <v>140201</v>
          </cell>
          <cell r="B1303" t="str">
            <v>DIAMETRO 1/2 POLEGADA</v>
          </cell>
          <cell r="C1303" t="str">
            <v>M</v>
          </cell>
          <cell r="D1303">
            <v>13.52</v>
          </cell>
        </row>
        <row r="1304">
          <cell r="A1304" t="str">
            <v>140202</v>
          </cell>
          <cell r="B1304" t="str">
            <v>DIAMETRO 3/4 POLEGADA</v>
          </cell>
          <cell r="C1304" t="str">
            <v>M</v>
          </cell>
          <cell r="D1304">
            <v>17.34</v>
          </cell>
        </row>
        <row r="1305">
          <cell r="A1305" t="str">
            <v>140203</v>
          </cell>
          <cell r="B1305" t="str">
            <v>DIAMETRO 1 POLEGADA</v>
          </cell>
          <cell r="C1305" t="str">
            <v>M</v>
          </cell>
          <cell r="D1305">
            <v>21.86</v>
          </cell>
        </row>
        <row r="1306">
          <cell r="A1306" t="str">
            <v>140204</v>
          </cell>
          <cell r="B1306" t="str">
            <v>DIAMETRO 1 1/4 POLEGADA</v>
          </cell>
          <cell r="C1306" t="str">
            <v>M</v>
          </cell>
          <cell r="D1306">
            <v>23.52</v>
          </cell>
        </row>
        <row r="1307">
          <cell r="A1307" t="str">
            <v>140205</v>
          </cell>
          <cell r="B1307" t="str">
            <v>DIAMETRO 1 1/2 POLEGADA</v>
          </cell>
          <cell r="C1307" t="str">
            <v>M</v>
          </cell>
          <cell r="D1307">
            <v>26.09</v>
          </cell>
        </row>
        <row r="1308">
          <cell r="A1308" t="str">
            <v>140206</v>
          </cell>
          <cell r="B1308" t="str">
            <v>DIAMETRO 2 POLEGADA</v>
          </cell>
          <cell r="C1308" t="str">
            <v>M</v>
          </cell>
          <cell r="D1308">
            <v>31.17</v>
          </cell>
        </row>
        <row r="1310">
          <cell r="A1310" t="str">
            <v>140300</v>
          </cell>
          <cell r="B1310" t="str">
            <v>TUBULACOES E CONEXOES DE ESGOTO EM PVC RIGIDO</v>
          </cell>
        </row>
        <row r="1311">
          <cell r="A1311" t="str">
            <v>140301</v>
          </cell>
          <cell r="B1311" t="str">
            <v>DIAMETRO 40 MM - DIAM. REF. 1 1/4 POLEGADA</v>
          </cell>
          <cell r="C1311" t="str">
            <v>M</v>
          </cell>
          <cell r="D1311">
            <v>17.010000000000002</v>
          </cell>
        </row>
        <row r="1312">
          <cell r="A1312" t="str">
            <v>140302</v>
          </cell>
          <cell r="B1312" t="str">
            <v>DIAMETRO 50 MM - DIAM. REF. 2 POLEGADA</v>
          </cell>
          <cell r="C1312" t="str">
            <v>M</v>
          </cell>
          <cell r="D1312">
            <v>20.170000000000002</v>
          </cell>
        </row>
        <row r="1313">
          <cell r="A1313" t="str">
            <v>140303</v>
          </cell>
          <cell r="B1313" t="str">
            <v>DIAMETRO 75 MM - DIAM. REF. 3 POLEGADA</v>
          </cell>
          <cell r="C1313" t="str">
            <v>M</v>
          </cell>
          <cell r="D1313">
            <v>29.55</v>
          </cell>
        </row>
        <row r="1314">
          <cell r="A1314" t="str">
            <v>140304</v>
          </cell>
          <cell r="B1314" t="str">
            <v>DIAMETRO 100MM - DIAM. REF. 4 POLEGADA</v>
          </cell>
          <cell r="C1314" t="str">
            <v>M</v>
          </cell>
          <cell r="D1314">
            <v>32.81</v>
          </cell>
        </row>
        <row r="1316">
          <cell r="A1316" t="str">
            <v>140400</v>
          </cell>
          <cell r="B1316" t="str">
            <v>PECAS E APARELHOS HIDRAULICO SANITARIOS</v>
          </cell>
        </row>
        <row r="1317">
          <cell r="A1317" t="str">
            <v>140401</v>
          </cell>
          <cell r="B1317" t="str">
            <v>CAIXA SIFONADA DIAMETRO 150 MM</v>
          </cell>
          <cell r="C1317" t="str">
            <v>UN</v>
          </cell>
          <cell r="D1317">
            <v>19.39</v>
          </cell>
        </row>
        <row r="1318">
          <cell r="A1318" t="str">
            <v>140402</v>
          </cell>
          <cell r="B1318" t="str">
            <v>RALO SIFONADO ALT. REGUL. DIAMETRO 100 MM</v>
          </cell>
          <cell r="C1318" t="str">
            <v>UN</v>
          </cell>
          <cell r="D1318">
            <v>12.23</v>
          </cell>
        </row>
        <row r="1319">
          <cell r="A1319" t="str">
            <v>140403</v>
          </cell>
          <cell r="B1319" t="str">
            <v>RALO SECO QUADRADO 100 X 100 MM</v>
          </cell>
          <cell r="C1319" t="str">
            <v>UN</v>
          </cell>
          <cell r="D1319">
            <v>12.12</v>
          </cell>
        </row>
        <row r="1320">
          <cell r="A1320" t="str">
            <v>140404</v>
          </cell>
          <cell r="B1320" t="str">
            <v>GRELHA DE PVC CROMADO, COM PORTA GRELHA, REDONDA DIAMETRO 150 MM</v>
          </cell>
          <cell r="C1320" t="str">
            <v>UN</v>
          </cell>
          <cell r="D1320">
            <v>16.29</v>
          </cell>
        </row>
        <row r="1321">
          <cell r="A1321" t="str">
            <v>140405</v>
          </cell>
          <cell r="B1321" t="str">
            <v>VALVULA DE DESCARGA DIAMETRO 40 MM (1 1/2 POL.)</v>
          </cell>
          <cell r="C1321" t="str">
            <v>UN</v>
          </cell>
          <cell r="D1321">
            <v>64.5</v>
          </cell>
        </row>
        <row r="1322">
          <cell r="A1322" t="str">
            <v>140406</v>
          </cell>
          <cell r="B1322" t="str">
            <v>CAIXA DE DESCARGA</v>
          </cell>
          <cell r="C1322" t="str">
            <v>UN</v>
          </cell>
          <cell r="D1322">
            <v>97.75</v>
          </cell>
        </row>
        <row r="1323">
          <cell r="A1323" t="str">
            <v>140407</v>
          </cell>
          <cell r="B1323" t="str">
            <v>VALVULA DE BOIA</v>
          </cell>
          <cell r="C1323" t="str">
            <v>UN</v>
          </cell>
          <cell r="D1323">
            <v>34.28</v>
          </cell>
        </row>
        <row r="1324">
          <cell r="A1324" t="str">
            <v>140408</v>
          </cell>
          <cell r="B1324" t="str">
            <v>REGISTRO DE PRESSAO COM CANOPLA DIAMETRO INTERNO 20 MM</v>
          </cell>
          <cell r="C1324" t="str">
            <v>UN</v>
          </cell>
          <cell r="D1324">
            <v>38.76</v>
          </cell>
        </row>
        <row r="1325">
          <cell r="A1325" t="str">
            <v>140409</v>
          </cell>
          <cell r="B1325" t="str">
            <v>REGISTRO DE GAVETA CROMADO COM CANOPLA LISA, DIAMETRO INTERNO 20 MM</v>
          </cell>
          <cell r="C1325" t="str">
            <v>UN</v>
          </cell>
          <cell r="D1325">
            <v>35.65</v>
          </cell>
        </row>
        <row r="1326">
          <cell r="A1326" t="str">
            <v>140410</v>
          </cell>
          <cell r="B1326" t="str">
            <v>REGISTRO DE GAVETA CROMADO COM CANOPLA LISA, DIAMETRO INTERNO 25 MM</v>
          </cell>
          <cell r="C1326" t="str">
            <v>UN</v>
          </cell>
          <cell r="D1326">
            <v>37.61</v>
          </cell>
        </row>
        <row r="1327">
          <cell r="A1327" t="str">
            <v>140411</v>
          </cell>
          <cell r="B1327" t="str">
            <v>REGISTRO DE GAVETA CROMADO COM CANOPLA LISA, DIAMETRO INTERNO 32 MM</v>
          </cell>
          <cell r="C1327" t="str">
            <v>UN</v>
          </cell>
          <cell r="D1327">
            <v>55.64</v>
          </cell>
        </row>
        <row r="1328">
          <cell r="A1328" t="str">
            <v>140412</v>
          </cell>
          <cell r="B1328" t="str">
            <v>REGISTRO DE GAVETA CROMADO COM CANOPLA LISA, DIAMETRO INTERNO 40 MM</v>
          </cell>
          <cell r="C1328" t="str">
            <v>UN</v>
          </cell>
          <cell r="D1328">
            <v>58.28</v>
          </cell>
        </row>
        <row r="1329">
          <cell r="A1329" t="str">
            <v>140414</v>
          </cell>
          <cell r="B1329" t="str">
            <v>REGISTRO DE GAVETA, DIAMETRO INTERNO 20 MM</v>
          </cell>
          <cell r="C1329" t="str">
            <v>UN</v>
          </cell>
          <cell r="D1329">
            <v>16.77</v>
          </cell>
        </row>
        <row r="1330">
          <cell r="A1330" t="str">
            <v>140415</v>
          </cell>
          <cell r="B1330" t="str">
            <v>REGISTRO DE GAVETA, DIAMETRO INTERNO 25 MM</v>
          </cell>
          <cell r="C1330" t="str">
            <v>UN</v>
          </cell>
          <cell r="D1330">
            <v>22.15</v>
          </cell>
        </row>
        <row r="1331">
          <cell r="A1331" t="str">
            <v>140416</v>
          </cell>
          <cell r="B1331" t="str">
            <v>REGISTRO DE GAVETA, DIAMETRO INTERNO 32 MM</v>
          </cell>
          <cell r="C1331" t="str">
            <v>UN</v>
          </cell>
          <cell r="D1331">
            <v>27.71</v>
          </cell>
        </row>
        <row r="1332">
          <cell r="A1332" t="str">
            <v>140417</v>
          </cell>
          <cell r="B1332" t="str">
            <v>REGISTRO DE GAVETA, DIAMETRO INTERNO 40 MM</v>
          </cell>
          <cell r="C1332" t="str">
            <v>UN</v>
          </cell>
          <cell r="D1332">
            <v>34.65</v>
          </cell>
        </row>
        <row r="1333">
          <cell r="A1333" t="str">
            <v>140418</v>
          </cell>
          <cell r="B1333" t="str">
            <v>REGISTRO DE GAVETA, DIAMETRO INTERNO 50 MM</v>
          </cell>
          <cell r="C1333" t="str">
            <v>UN</v>
          </cell>
          <cell r="D1333">
            <v>51.77</v>
          </cell>
        </row>
        <row r="1334">
          <cell r="A1334" t="str">
            <v>140419</v>
          </cell>
          <cell r="B1334" t="str">
            <v>CAIXA D'AGUA DE 250 LITROS</v>
          </cell>
          <cell r="C1334" t="str">
            <v>UN</v>
          </cell>
          <cell r="D1334">
            <v>101.54</v>
          </cell>
        </row>
        <row r="1335">
          <cell r="A1335" t="str">
            <v>140420</v>
          </cell>
          <cell r="B1335" t="str">
            <v>CAIXA D'AGUA DE 500 LITROS</v>
          </cell>
          <cell r="C1335" t="str">
            <v>UN</v>
          </cell>
          <cell r="D1335">
            <v>126.01</v>
          </cell>
        </row>
        <row r="1336">
          <cell r="A1336" t="str">
            <v>140421</v>
          </cell>
          <cell r="B1336" t="str">
            <v>CAIXA D'AGUA DE 1.000 LITROS</v>
          </cell>
          <cell r="C1336" t="str">
            <v>UN</v>
          </cell>
          <cell r="D1336">
            <v>276.82</v>
          </cell>
        </row>
        <row r="1337">
          <cell r="A1337" t="str">
            <v>140422</v>
          </cell>
          <cell r="B1337" t="str">
            <v>BACIA SANITARIA</v>
          </cell>
          <cell r="C1337" t="str">
            <v>UN</v>
          </cell>
          <cell r="D1337">
            <v>153.49</v>
          </cell>
        </row>
        <row r="1338">
          <cell r="A1338" t="str">
            <v>140423</v>
          </cell>
          <cell r="B1338" t="str">
            <v>LAVATORIO</v>
          </cell>
          <cell r="C1338" t="str">
            <v>UN</v>
          </cell>
          <cell r="D1338">
            <v>133.53</v>
          </cell>
        </row>
        <row r="1339">
          <cell r="A1339" t="str">
            <v>140424</v>
          </cell>
          <cell r="B1339" t="str">
            <v>ARMARIO PARA BANHEIRO</v>
          </cell>
          <cell r="C1339" t="str">
            <v>UN</v>
          </cell>
          <cell r="D1339">
            <v>77.59</v>
          </cell>
        </row>
        <row r="1340">
          <cell r="A1340" t="str">
            <v>140425</v>
          </cell>
          <cell r="B1340" t="str">
            <v>PAPELEIRA</v>
          </cell>
          <cell r="C1340" t="str">
            <v>UN</v>
          </cell>
          <cell r="D1340">
            <v>22.87</v>
          </cell>
        </row>
        <row r="1341">
          <cell r="A1341" t="str">
            <v>140426</v>
          </cell>
          <cell r="B1341" t="str">
            <v>SABONETEIRA</v>
          </cell>
          <cell r="C1341" t="str">
            <v>UN</v>
          </cell>
          <cell r="D1341">
            <v>24.6</v>
          </cell>
        </row>
        <row r="1342">
          <cell r="A1342" t="str">
            <v>140427</v>
          </cell>
          <cell r="B1342" t="str">
            <v>PORTA TOALHA</v>
          </cell>
          <cell r="C1342" t="str">
            <v>UN</v>
          </cell>
          <cell r="D1342">
            <v>22.41</v>
          </cell>
        </row>
        <row r="1343">
          <cell r="A1343" t="str">
            <v>140428</v>
          </cell>
          <cell r="B1343" t="str">
            <v>CHUVEIRO</v>
          </cell>
          <cell r="C1343" t="str">
            <v>UN</v>
          </cell>
          <cell r="D1343">
            <v>48.46</v>
          </cell>
        </row>
        <row r="1344">
          <cell r="A1344" t="str">
            <v>140429</v>
          </cell>
          <cell r="B1344" t="str">
            <v>TORNEIRA CROMADA, LONGA PARA PIA</v>
          </cell>
          <cell r="C1344" t="str">
            <v>UN</v>
          </cell>
          <cell r="D1344">
            <v>130.07</v>
          </cell>
        </row>
        <row r="1345">
          <cell r="A1345" t="str">
            <v>140430</v>
          </cell>
          <cell r="B1345" t="str">
            <v>TORNEIRA CROMADA PARA JARDIM</v>
          </cell>
          <cell r="C1345" t="str">
            <v>UN</v>
          </cell>
          <cell r="D1345">
            <v>58.85</v>
          </cell>
        </row>
        <row r="1346">
          <cell r="A1346" t="str">
            <v>140431</v>
          </cell>
          <cell r="B1346" t="str">
            <v>TORNEIRA SIMPLES PARA JARDIM</v>
          </cell>
          <cell r="C1346" t="str">
            <v>UN</v>
          </cell>
          <cell r="D1346">
            <v>26.93</v>
          </cell>
        </row>
        <row r="1347">
          <cell r="A1347" t="str">
            <v>140432</v>
          </cell>
          <cell r="B1347" t="str">
            <v>PIA DE ACO INOX (4,00 X 0,60)M COM CUBA DE (0,56 X 0,33 X 0,16)M</v>
          </cell>
          <cell r="C1347" t="str">
            <v>UN</v>
          </cell>
          <cell r="D1347">
            <v>1123.46</v>
          </cell>
        </row>
        <row r="1348">
          <cell r="A1348" t="str">
            <v>140433</v>
          </cell>
          <cell r="B1348" t="str">
            <v>PIA DE ACO INOX (3,60 X 0,60)M COM CUBA DE (0,56 X 0,33 X 0,16)M</v>
          </cell>
          <cell r="C1348" t="str">
            <v>UN</v>
          </cell>
          <cell r="D1348">
            <v>1018</v>
          </cell>
        </row>
        <row r="1349">
          <cell r="A1349" t="str">
            <v>140434</v>
          </cell>
          <cell r="B1349" t="str">
            <v>PIA DE ACO INOX (3,00 X 0,60)M COM CUBA DE (0,56 X 0,33 X 0,16)M</v>
          </cell>
          <cell r="C1349" t="str">
            <v>UN</v>
          </cell>
          <cell r="D1349">
            <v>859.77</v>
          </cell>
        </row>
        <row r="1350">
          <cell r="A1350" t="str">
            <v>140435</v>
          </cell>
          <cell r="B1350" t="str">
            <v>PIA DE ACO INOX (4,00 X 0,60)M COM CUBA DE (0,50 X 0,40 X 0,40)M</v>
          </cell>
          <cell r="C1350" t="str">
            <v>UN</v>
          </cell>
          <cell r="D1350">
            <v>1417.46</v>
          </cell>
        </row>
        <row r="1351">
          <cell r="A1351" t="str">
            <v>140436</v>
          </cell>
          <cell r="B1351" t="str">
            <v>PIA DE ACO INOX (3,60 X 0,60)M COM CUBA DE (0,50 X 0,40 X 0,40)M</v>
          </cell>
          <cell r="C1351" t="str">
            <v>UN</v>
          </cell>
          <cell r="D1351">
            <v>1311.99</v>
          </cell>
        </row>
        <row r="1352">
          <cell r="A1352" t="str">
            <v>140437</v>
          </cell>
          <cell r="B1352" t="str">
            <v>PIA DE ACO INOX (3,00 X 0,60)M COM CUBA DE (0,50 X 0,40 X 0,40)M</v>
          </cell>
          <cell r="C1352" t="str">
            <v>UN</v>
          </cell>
          <cell r="D1352">
            <v>1153.77</v>
          </cell>
        </row>
        <row r="1353">
          <cell r="A1353" t="str">
            <v>140438</v>
          </cell>
          <cell r="B1353" t="str">
            <v>PIA DE ACO INOX (4,00 X 0,60)M COM CUBA DE (1,12 X 0,50 X 0,40)M</v>
          </cell>
          <cell r="C1353" t="str">
            <v>UN</v>
          </cell>
          <cell r="D1353">
            <v>2046.19</v>
          </cell>
        </row>
        <row r="1354">
          <cell r="A1354" t="str">
            <v>140439</v>
          </cell>
          <cell r="B1354" t="str">
            <v>PIA DE ACO INOX (3,60 X 0,60)M COM CUBA DE (1,12 X 0,50 X 0,40)M</v>
          </cell>
          <cell r="C1354" t="str">
            <v>UN</v>
          </cell>
          <cell r="D1354">
            <v>1940.72</v>
          </cell>
        </row>
        <row r="1355">
          <cell r="A1355" t="str">
            <v>140440</v>
          </cell>
          <cell r="B1355" t="str">
            <v>PIA DE ACO INOX (3,00 X 0,60)M COM CUBA DE (1,12 X 0,50 X 0,40)M</v>
          </cell>
          <cell r="C1355" t="str">
            <v>UN</v>
          </cell>
          <cell r="D1355">
            <v>1782.5</v>
          </cell>
        </row>
        <row r="1356">
          <cell r="A1356" t="str">
            <v>140441</v>
          </cell>
          <cell r="B1356" t="str">
            <v>PIA DE MARMORE (1,60 X 0,60)M - COM CUBA</v>
          </cell>
          <cell r="C1356" t="str">
            <v>UN</v>
          </cell>
          <cell r="D1356">
            <v>339.78</v>
          </cell>
        </row>
        <row r="1357">
          <cell r="A1357" t="str">
            <v>140442</v>
          </cell>
          <cell r="B1357" t="str">
            <v>PIA DE MARMORE (2,10 X 0,60)M - COM CUBA</v>
          </cell>
          <cell r="C1357" t="str">
            <v>UN</v>
          </cell>
          <cell r="D1357">
            <v>418.27</v>
          </cell>
        </row>
        <row r="1359">
          <cell r="A1359" t="str">
            <v>140500</v>
          </cell>
          <cell r="B1359" t="str">
            <v>FOSSAS E POCOS</v>
          </cell>
        </row>
        <row r="1360">
          <cell r="A1360" t="str">
            <v>140501</v>
          </cell>
          <cell r="B1360" t="str">
            <v>FOSSA SEPTICA</v>
          </cell>
          <cell r="C1360" t="str">
            <v>UN</v>
          </cell>
          <cell r="D1360">
            <v>233.84</v>
          </cell>
        </row>
        <row r="1361">
          <cell r="A1361" t="str">
            <v>140502</v>
          </cell>
          <cell r="B1361" t="str">
            <v>POCO ABSORVENTE</v>
          </cell>
          <cell r="C1361" t="str">
            <v>UN</v>
          </cell>
          <cell r="D1361">
            <v>664.72</v>
          </cell>
        </row>
        <row r="1363">
          <cell r="A1363" t="str">
            <v>140600</v>
          </cell>
          <cell r="B1363" t="str">
            <v>FIOS ELETRICOS</v>
          </cell>
        </row>
        <row r="1364">
          <cell r="A1364" t="str">
            <v>140601</v>
          </cell>
          <cell r="B1364" t="str">
            <v>FIO 0,75 MM2 - N. 18</v>
          </cell>
          <cell r="C1364" t="str">
            <v>M</v>
          </cell>
          <cell r="D1364">
            <v>1.44</v>
          </cell>
        </row>
        <row r="1365">
          <cell r="A1365" t="str">
            <v>140602</v>
          </cell>
          <cell r="B1365" t="str">
            <v>FIO 1,00 MM2 - N. 16</v>
          </cell>
          <cell r="C1365" t="str">
            <v>M</v>
          </cell>
          <cell r="D1365">
            <v>1.68</v>
          </cell>
        </row>
        <row r="1366">
          <cell r="A1366" t="str">
            <v>140603</v>
          </cell>
          <cell r="B1366" t="str">
            <v>FIO 1,50 MM2 - N. 14</v>
          </cell>
          <cell r="C1366" t="str">
            <v>M</v>
          </cell>
          <cell r="D1366">
            <v>1.92</v>
          </cell>
        </row>
        <row r="1367">
          <cell r="A1367" t="str">
            <v>140604</v>
          </cell>
          <cell r="B1367" t="str">
            <v>FIO 2,50 MM2 - N. 12</v>
          </cell>
          <cell r="C1367" t="str">
            <v>M</v>
          </cell>
          <cell r="D1367">
            <v>2.23</v>
          </cell>
        </row>
        <row r="1368">
          <cell r="A1368" t="str">
            <v>140605</v>
          </cell>
          <cell r="B1368" t="str">
            <v>FIO 4,00 MM2 - N. 10</v>
          </cell>
          <cell r="C1368" t="str">
            <v>M</v>
          </cell>
          <cell r="D1368">
            <v>2.68</v>
          </cell>
        </row>
        <row r="1369">
          <cell r="A1369" t="str">
            <v>140606</v>
          </cell>
          <cell r="B1369" t="str">
            <v>FIO 6,00 MM2 - N. 8</v>
          </cell>
          <cell r="C1369" t="str">
            <v>M</v>
          </cell>
          <cell r="D1369">
            <v>3.17</v>
          </cell>
        </row>
        <row r="1370">
          <cell r="A1370" t="str">
            <v>140607</v>
          </cell>
          <cell r="B1370" t="str">
            <v>FIO 10,00MM2 - N. 6</v>
          </cell>
          <cell r="C1370" t="str">
            <v>M</v>
          </cell>
          <cell r="D1370">
            <v>4.24</v>
          </cell>
        </row>
        <row r="1371">
          <cell r="A1371" t="str">
            <v>140608</v>
          </cell>
          <cell r="B1371" t="str">
            <v>FIO 16,00MM2 - N. 4</v>
          </cell>
          <cell r="C1371" t="str">
            <v>M</v>
          </cell>
          <cell r="D1371">
            <v>5.63</v>
          </cell>
        </row>
        <row r="1373">
          <cell r="A1373" t="str">
            <v>140700</v>
          </cell>
          <cell r="B1373" t="str">
            <v>CABOS ELETRICOS</v>
          </cell>
        </row>
        <row r="1374">
          <cell r="A1374" t="str">
            <v>140701</v>
          </cell>
          <cell r="B1374" t="str">
            <v>CABO 1,5 MM2 - N. 14</v>
          </cell>
          <cell r="C1374" t="str">
            <v>M</v>
          </cell>
          <cell r="D1374">
            <v>1.96</v>
          </cell>
        </row>
        <row r="1375">
          <cell r="A1375" t="str">
            <v>140702</v>
          </cell>
          <cell r="B1375" t="str">
            <v>CABO 2,5 MM2 - N. 12</v>
          </cell>
          <cell r="C1375" t="str">
            <v>M</v>
          </cell>
          <cell r="D1375">
            <v>2.34</v>
          </cell>
        </row>
        <row r="1376">
          <cell r="A1376" t="str">
            <v>140703</v>
          </cell>
          <cell r="B1376" t="str">
            <v>CABO 4,0 MM2 - N. 10</v>
          </cell>
          <cell r="C1376" t="str">
            <v>M</v>
          </cell>
          <cell r="D1376">
            <v>2.77</v>
          </cell>
        </row>
        <row r="1377">
          <cell r="A1377" t="str">
            <v>140704</v>
          </cell>
          <cell r="B1377" t="str">
            <v>CABO 6,0 MM2 - N. 8</v>
          </cell>
          <cell r="C1377" t="str">
            <v>M</v>
          </cell>
          <cell r="D1377">
            <v>3.25</v>
          </cell>
        </row>
        <row r="1378">
          <cell r="A1378" t="str">
            <v>140705</v>
          </cell>
          <cell r="B1378" t="str">
            <v>CABO 10,0 MM2 - N. 6</v>
          </cell>
          <cell r="C1378" t="str">
            <v>M</v>
          </cell>
          <cell r="D1378">
            <v>4.4000000000000004</v>
          </cell>
        </row>
        <row r="1379">
          <cell r="A1379" t="str">
            <v>140706</v>
          </cell>
          <cell r="B1379" t="str">
            <v>CABO 16,0 MM2 - N. 4</v>
          </cell>
          <cell r="C1379" t="str">
            <v>M</v>
          </cell>
          <cell r="D1379">
            <v>5.83</v>
          </cell>
        </row>
        <row r="1380">
          <cell r="A1380" t="str">
            <v>140707</v>
          </cell>
          <cell r="B1380" t="str">
            <v>CABO 25,0 MM2 - N. 2</v>
          </cell>
          <cell r="C1380" t="str">
            <v>M</v>
          </cell>
          <cell r="D1380">
            <v>7.83</v>
          </cell>
        </row>
        <row r="1381">
          <cell r="A1381" t="str">
            <v>140708</v>
          </cell>
          <cell r="B1381" t="str">
            <v>CABO 35,0 MM2 - N. 1/0</v>
          </cell>
          <cell r="C1381" t="str">
            <v>M</v>
          </cell>
          <cell r="D1381">
            <v>10.36</v>
          </cell>
        </row>
        <row r="1382">
          <cell r="A1382" t="str">
            <v>140709</v>
          </cell>
          <cell r="B1382" t="str">
            <v>CABO 50,0 MM2 - N. 2/0</v>
          </cell>
          <cell r="C1382" t="str">
            <v>M</v>
          </cell>
          <cell r="D1382">
            <v>14.76</v>
          </cell>
        </row>
        <row r="1383">
          <cell r="A1383" t="str">
            <v>140710</v>
          </cell>
          <cell r="B1383" t="str">
            <v>CABO 70,0 MM2 - N. 3/0</v>
          </cell>
          <cell r="C1383" t="str">
            <v>M</v>
          </cell>
          <cell r="D1383">
            <v>18.91</v>
          </cell>
        </row>
        <row r="1384">
          <cell r="A1384" t="str">
            <v>140711</v>
          </cell>
          <cell r="B1384" t="str">
            <v>CABO 95,0 MM2 - N. 4/0</v>
          </cell>
          <cell r="C1384" t="str">
            <v>M</v>
          </cell>
          <cell r="D1384">
            <v>24.57</v>
          </cell>
        </row>
        <row r="1385">
          <cell r="A1385" t="str">
            <v>140712</v>
          </cell>
          <cell r="B1385" t="str">
            <v>CABO 120,0 MM2 - N. 250</v>
          </cell>
          <cell r="C1385" t="str">
            <v>M</v>
          </cell>
          <cell r="D1385">
            <v>31.72</v>
          </cell>
        </row>
        <row r="1387">
          <cell r="A1387" t="str">
            <v>140800</v>
          </cell>
          <cell r="B1387" t="str">
            <v>CABO DE COBRE NU</v>
          </cell>
        </row>
        <row r="1388">
          <cell r="A1388" t="str">
            <v>140801</v>
          </cell>
          <cell r="B1388" t="str">
            <v>CABO DE COBRE NU 2,5 MM2</v>
          </cell>
          <cell r="C1388" t="str">
            <v>M</v>
          </cell>
          <cell r="D1388">
            <v>2.08</v>
          </cell>
        </row>
        <row r="1389">
          <cell r="A1389" t="str">
            <v>140802</v>
          </cell>
          <cell r="B1389" t="str">
            <v>CABO DE COBRE NU 10,0 MM2</v>
          </cell>
          <cell r="C1389" t="str">
            <v>M</v>
          </cell>
          <cell r="D1389">
            <v>3.72</v>
          </cell>
        </row>
        <row r="1390">
          <cell r="A1390" t="str">
            <v>140803</v>
          </cell>
          <cell r="B1390" t="str">
            <v>CABO DE COBRE NU 35,0 MM2</v>
          </cell>
          <cell r="C1390" t="str">
            <v>M</v>
          </cell>
          <cell r="D1390">
            <v>8.7100000000000009</v>
          </cell>
        </row>
        <row r="1391">
          <cell r="A1391" t="str">
            <v>140804</v>
          </cell>
          <cell r="B1391" t="str">
            <v>CABO DE COBRE NU 70,0 MM2</v>
          </cell>
          <cell r="C1391" t="str">
            <v>M</v>
          </cell>
          <cell r="D1391">
            <v>15.81</v>
          </cell>
        </row>
        <row r="1392">
          <cell r="A1392" t="str">
            <v>140805</v>
          </cell>
          <cell r="B1392" t="str">
            <v>CABO DE COBRE NU 120,0 MM2</v>
          </cell>
          <cell r="C1392" t="str">
            <v>M</v>
          </cell>
          <cell r="D1392">
            <v>24.16</v>
          </cell>
        </row>
        <row r="1394">
          <cell r="A1394" t="str">
            <v>140900</v>
          </cell>
          <cell r="B1394" t="str">
            <v>ELETRODUTOS DE PVC</v>
          </cell>
        </row>
        <row r="1395">
          <cell r="A1395" t="str">
            <v>140901</v>
          </cell>
          <cell r="B1395" t="str">
            <v>DIAMETRO   1/2 POLEGADA</v>
          </cell>
          <cell r="C1395" t="str">
            <v>M</v>
          </cell>
          <cell r="D1395">
            <v>5.98</v>
          </cell>
        </row>
        <row r="1396">
          <cell r="A1396" t="str">
            <v>140902</v>
          </cell>
          <cell r="B1396" t="str">
            <v>DIAMETRO   3/4 POLEGADA</v>
          </cell>
          <cell r="C1396" t="str">
            <v>M</v>
          </cell>
          <cell r="D1396">
            <v>6.53</v>
          </cell>
        </row>
        <row r="1397">
          <cell r="A1397" t="str">
            <v>140903</v>
          </cell>
          <cell r="B1397" t="str">
            <v>DIAMETRO 1     POLEGADA</v>
          </cell>
          <cell r="C1397" t="str">
            <v>M</v>
          </cell>
          <cell r="D1397">
            <v>9.74</v>
          </cell>
        </row>
        <row r="1398">
          <cell r="A1398" t="str">
            <v>140904</v>
          </cell>
          <cell r="B1398" t="str">
            <v>DIAMETRO 1 1/4 POLEGADA</v>
          </cell>
          <cell r="C1398" t="str">
            <v>M</v>
          </cell>
          <cell r="D1398">
            <v>11.63</v>
          </cell>
        </row>
        <row r="1399">
          <cell r="A1399" t="str">
            <v>140905</v>
          </cell>
          <cell r="B1399" t="str">
            <v>DIAMETRO 1 1/2 POLEGADA</v>
          </cell>
          <cell r="C1399" t="str">
            <v>M</v>
          </cell>
          <cell r="D1399">
            <v>14.16</v>
          </cell>
        </row>
        <row r="1400">
          <cell r="A1400" t="str">
            <v>140906</v>
          </cell>
          <cell r="B1400" t="str">
            <v>DIAMETRO 2     POLEGADA</v>
          </cell>
          <cell r="C1400" t="str">
            <v>M</v>
          </cell>
          <cell r="D1400">
            <v>17.21</v>
          </cell>
        </row>
        <row r="1401">
          <cell r="A1401" t="str">
            <v>140907</v>
          </cell>
          <cell r="B1401" t="str">
            <v>DIAMETRO 2 1/2 POLEGADA</v>
          </cell>
          <cell r="C1401" t="str">
            <v>M</v>
          </cell>
          <cell r="D1401">
            <v>27.37</v>
          </cell>
        </row>
        <row r="1402">
          <cell r="A1402" t="str">
            <v>140908</v>
          </cell>
          <cell r="B1402" t="str">
            <v>DIAMETRO 3    POLEGADA</v>
          </cell>
          <cell r="C1402" t="str">
            <v>M</v>
          </cell>
          <cell r="D1402">
            <v>32.18</v>
          </cell>
        </row>
        <row r="1403">
          <cell r="A1403" t="str">
            <v>140909</v>
          </cell>
          <cell r="B1403" t="str">
            <v>DIAMETRO 4    POLEGADA</v>
          </cell>
          <cell r="C1403" t="str">
            <v>M</v>
          </cell>
          <cell r="D1403">
            <v>44.14</v>
          </cell>
        </row>
        <row r="1405">
          <cell r="A1405" t="str">
            <v>141000</v>
          </cell>
          <cell r="B1405" t="str">
            <v>ELETRODUTOS DE FERRO ESMALTADO</v>
          </cell>
        </row>
        <row r="1406">
          <cell r="A1406" t="str">
            <v>141001</v>
          </cell>
          <cell r="B1406" t="str">
            <v>DIAMETRO   1/2 POLEGADA</v>
          </cell>
          <cell r="C1406" t="str">
            <v>M</v>
          </cell>
          <cell r="D1406">
            <v>6.7</v>
          </cell>
        </row>
        <row r="1407">
          <cell r="A1407" t="str">
            <v>141002</v>
          </cell>
          <cell r="B1407" t="str">
            <v>DIAMETRO   3/4 POLEGADA</v>
          </cell>
          <cell r="C1407" t="str">
            <v>M</v>
          </cell>
          <cell r="D1407">
            <v>9.68</v>
          </cell>
        </row>
        <row r="1408">
          <cell r="A1408" t="str">
            <v>141003</v>
          </cell>
          <cell r="B1408" t="str">
            <v>DIAMETRO 1     POLEGADA</v>
          </cell>
          <cell r="C1408" t="str">
            <v>M</v>
          </cell>
          <cell r="D1408">
            <v>13</v>
          </cell>
        </row>
        <row r="1409">
          <cell r="A1409" t="str">
            <v>141004</v>
          </cell>
          <cell r="B1409" t="str">
            <v>DIAMETRO 1 1/4 POLEGADA</v>
          </cell>
          <cell r="C1409" t="str">
            <v>M</v>
          </cell>
          <cell r="D1409">
            <v>19.05</v>
          </cell>
        </row>
        <row r="1410">
          <cell r="A1410" t="str">
            <v>141005</v>
          </cell>
          <cell r="B1410" t="str">
            <v>DIAMETRO 1 1/2 POLEGADA</v>
          </cell>
          <cell r="C1410" t="str">
            <v>M</v>
          </cell>
          <cell r="D1410">
            <v>22.57</v>
          </cell>
        </row>
        <row r="1411">
          <cell r="A1411" t="str">
            <v>141006</v>
          </cell>
          <cell r="B1411" t="str">
            <v>DIAMETRO 2     POLEGADA</v>
          </cell>
          <cell r="C1411" t="str">
            <v>M</v>
          </cell>
          <cell r="D1411">
            <v>27.29</v>
          </cell>
        </row>
        <row r="1412">
          <cell r="A1412" t="str">
            <v>141007</v>
          </cell>
          <cell r="B1412" t="str">
            <v>DIAMETRO 2 1/2 POLEGADA</v>
          </cell>
          <cell r="C1412" t="str">
            <v>M</v>
          </cell>
          <cell r="D1412">
            <v>41.64</v>
          </cell>
        </row>
        <row r="1413">
          <cell r="A1413" t="str">
            <v>141008</v>
          </cell>
          <cell r="B1413" t="str">
            <v>DIAMETRO 3    POLEGADA</v>
          </cell>
          <cell r="C1413" t="str">
            <v>M</v>
          </cell>
          <cell r="D1413">
            <v>48.89</v>
          </cell>
        </row>
        <row r="1414">
          <cell r="A1414" t="str">
            <v>141009</v>
          </cell>
          <cell r="B1414" t="str">
            <v>DIAMETRO 3 1/2 POLEGADAS</v>
          </cell>
          <cell r="C1414" t="str">
            <v>M</v>
          </cell>
          <cell r="D1414">
            <v>56.97</v>
          </cell>
        </row>
        <row r="1415">
          <cell r="A1415" t="str">
            <v>141010</v>
          </cell>
          <cell r="B1415" t="str">
            <v>DIAMETRO 4    POLEGADA</v>
          </cell>
          <cell r="C1415" t="str">
            <v>M</v>
          </cell>
          <cell r="D1415">
            <v>64.11</v>
          </cell>
        </row>
        <row r="1417">
          <cell r="A1417" t="str">
            <v>141100</v>
          </cell>
          <cell r="B1417" t="str">
            <v>ELETRODUTO DE FERRO GALVANIZADO</v>
          </cell>
        </row>
        <row r="1418">
          <cell r="A1418" t="str">
            <v>141101</v>
          </cell>
          <cell r="B1418" t="str">
            <v>DIAMETRO   3/4 POLEGADA</v>
          </cell>
          <cell r="C1418" t="str">
            <v>M</v>
          </cell>
          <cell r="D1418">
            <v>11.47</v>
          </cell>
        </row>
        <row r="1419">
          <cell r="A1419" t="str">
            <v>141102</v>
          </cell>
          <cell r="B1419" t="str">
            <v>DIAMETRO 1     POLEGADA</v>
          </cell>
          <cell r="C1419" t="str">
            <v>M</v>
          </cell>
          <cell r="D1419">
            <v>14.01</v>
          </cell>
        </row>
        <row r="1420">
          <cell r="A1420" t="str">
            <v>141103</v>
          </cell>
          <cell r="B1420" t="str">
            <v>DIAMETRO 1 1/4 POLEGADA</v>
          </cell>
          <cell r="C1420" t="str">
            <v>M</v>
          </cell>
          <cell r="D1420">
            <v>18.93</v>
          </cell>
        </row>
        <row r="1421">
          <cell r="A1421" t="str">
            <v>141104</v>
          </cell>
          <cell r="B1421" t="str">
            <v>DIAMETRO 1 1/2 POLEGADA</v>
          </cell>
          <cell r="C1421" t="str">
            <v>M</v>
          </cell>
          <cell r="D1421">
            <v>20.78</v>
          </cell>
        </row>
        <row r="1422">
          <cell r="A1422" t="str">
            <v>141105</v>
          </cell>
          <cell r="B1422" t="str">
            <v>DIAMETRO 2     POLEGADA</v>
          </cell>
          <cell r="C1422" t="str">
            <v>M</v>
          </cell>
          <cell r="D1422">
            <v>25.23</v>
          </cell>
        </row>
        <row r="1423">
          <cell r="A1423" t="str">
            <v>141106</v>
          </cell>
          <cell r="B1423" t="str">
            <v>DIAMETRO 2 1/2 POLEGADA</v>
          </cell>
          <cell r="C1423" t="str">
            <v>M</v>
          </cell>
          <cell r="D1423">
            <v>42.18</v>
          </cell>
        </row>
        <row r="1424">
          <cell r="A1424" t="str">
            <v>141107</v>
          </cell>
          <cell r="B1424" t="str">
            <v>DIAMETRO 3    POLEGADA</v>
          </cell>
          <cell r="C1424" t="str">
            <v>M</v>
          </cell>
          <cell r="D1424">
            <v>50.77</v>
          </cell>
        </row>
        <row r="1425">
          <cell r="A1425" t="str">
            <v>141108</v>
          </cell>
          <cell r="B1425" t="str">
            <v>DIAMETRO 3 1/2 POLEGADA</v>
          </cell>
          <cell r="C1425" t="str">
            <v>M .</v>
          </cell>
          <cell r="D1425">
            <v>57.82</v>
          </cell>
        </row>
        <row r="1426">
          <cell r="A1426" t="str">
            <v>141109</v>
          </cell>
          <cell r="B1426" t="str">
            <v>DIAMETRO 4    POLEGADA</v>
          </cell>
          <cell r="C1426" t="str">
            <v>M</v>
          </cell>
          <cell r="D1426">
            <v>66.2</v>
          </cell>
        </row>
        <row r="1428">
          <cell r="A1428" t="str">
            <v>141200</v>
          </cell>
          <cell r="B1428" t="str">
            <v>ELETRODUTO DE POLIETILENO FLEXIVEL</v>
          </cell>
        </row>
        <row r="1429">
          <cell r="A1429" t="str">
            <v>141201</v>
          </cell>
          <cell r="B1429" t="str">
            <v>DIAMETRO   1/2 POLEGADA</v>
          </cell>
          <cell r="C1429" t="str">
            <v>M</v>
          </cell>
          <cell r="D1429">
            <v>6.34</v>
          </cell>
        </row>
        <row r="1430">
          <cell r="A1430" t="str">
            <v>141202</v>
          </cell>
          <cell r="B1430" t="str">
            <v>DIAMETRO   3/4 POLEGADA</v>
          </cell>
          <cell r="C1430" t="str">
            <v>M</v>
          </cell>
          <cell r="D1430">
            <v>6.95</v>
          </cell>
        </row>
        <row r="1431">
          <cell r="A1431" t="str">
            <v>141203</v>
          </cell>
          <cell r="B1431" t="str">
            <v>DIAMETRO 1     POLEGADA</v>
          </cell>
          <cell r="C1431" t="str">
            <v>M</v>
          </cell>
          <cell r="D1431">
            <v>9.0299999999999994</v>
          </cell>
        </row>
        <row r="1432">
          <cell r="A1432" t="str">
            <v>141204</v>
          </cell>
          <cell r="B1432" t="str">
            <v>DIAMETRO 1 1/2 POLEGADA</v>
          </cell>
          <cell r="C1432" t="str">
            <v>M</v>
          </cell>
          <cell r="D1432">
            <v>16.23</v>
          </cell>
        </row>
        <row r="1433">
          <cell r="A1433" t="str">
            <v>141205</v>
          </cell>
          <cell r="B1433" t="str">
            <v>DIAMETRO 2     POLEGADA</v>
          </cell>
          <cell r="C1433" t="str">
            <v>M</v>
          </cell>
          <cell r="D1433">
            <v>22.15</v>
          </cell>
        </row>
        <row r="1435">
          <cell r="A1435" t="str">
            <v>141300</v>
          </cell>
          <cell r="B1435" t="str">
            <v>PECAS E APARELHOS ELETRICOS</v>
          </cell>
        </row>
        <row r="1436">
          <cell r="A1436" t="str">
            <v>141301</v>
          </cell>
          <cell r="B1436" t="str">
            <v>CAIXA DE FERRO 4 X 4 POLEGADA, OCTOG.</v>
          </cell>
          <cell r="C1436" t="str">
            <v>UN</v>
          </cell>
          <cell r="D1436">
            <v>5</v>
          </cell>
        </row>
        <row r="1437">
          <cell r="A1437" t="str">
            <v>141302</v>
          </cell>
          <cell r="B1437" t="str">
            <v>CAIXA DE FERRO 3 X 3 POLEGADA, SEXTAV.</v>
          </cell>
          <cell r="C1437" t="str">
            <v>UN</v>
          </cell>
          <cell r="D1437">
            <v>3.45</v>
          </cell>
        </row>
        <row r="1438">
          <cell r="A1438" t="str">
            <v>141303</v>
          </cell>
          <cell r="B1438" t="str">
            <v>CAIXA DE FERRO 4 X 4 POLEGADA</v>
          </cell>
          <cell r="C1438" t="str">
            <v>UN</v>
          </cell>
          <cell r="D1438">
            <v>5</v>
          </cell>
        </row>
        <row r="1439">
          <cell r="A1439" t="str">
            <v>141304</v>
          </cell>
          <cell r="B1439" t="str">
            <v>CAIXA DE FERRO 4 X 2 POLEGADA</v>
          </cell>
          <cell r="C1439" t="str">
            <v>UN</v>
          </cell>
          <cell r="D1439">
            <v>3.45</v>
          </cell>
        </row>
        <row r="1440">
          <cell r="A1440" t="str">
            <v>141305</v>
          </cell>
          <cell r="B1440" t="str">
            <v>PLACA 4 X 2 POLEGADA PARA PONTO DE CHUVEIRO OU EXAUSTOR</v>
          </cell>
          <cell r="C1440" t="str">
            <v>UN</v>
          </cell>
          <cell r="D1440">
            <v>2.02</v>
          </cell>
        </row>
        <row r="1441">
          <cell r="A1441" t="str">
            <v>141306</v>
          </cell>
          <cell r="B1441" t="str">
            <v>CONJUNTO DE PLACA 4 X 2 POLEGADA COM 1 INTERRUPTOR SIMPLES</v>
          </cell>
          <cell r="C1441" t="str">
            <v>UN</v>
          </cell>
          <cell r="D1441">
            <v>5.87</v>
          </cell>
        </row>
        <row r="1442">
          <cell r="A1442" t="str">
            <v>141307</v>
          </cell>
          <cell r="B1442" t="str">
            <v>CONJUNTO DE PLACA 4 X 2 POLEGADA COM 1 TOMADA REDONDA</v>
          </cell>
          <cell r="C1442" t="str">
            <v>UN</v>
          </cell>
          <cell r="D1442">
            <v>6.27</v>
          </cell>
        </row>
        <row r="1443">
          <cell r="A1443" t="str">
            <v>141308</v>
          </cell>
          <cell r="B1443" t="str">
            <v>CONJUNTO DE PLACA 4 X 2 POLEGADA COM 2 INTERRUPTORES SIMPLES</v>
          </cell>
          <cell r="C1443" t="str">
            <v>UN</v>
          </cell>
          <cell r="D1443">
            <v>9.42</v>
          </cell>
        </row>
        <row r="1444">
          <cell r="A1444" t="str">
            <v>141309</v>
          </cell>
          <cell r="B1444" t="str">
            <v>CONJUNTO DE PLACA 4 X 2 POLEGADA COM 1 INTERRUPTOR SIMPLES E 1 TOMADA</v>
          </cell>
          <cell r="C1444" t="str">
            <v>UN</v>
          </cell>
          <cell r="D1444">
            <v>9.4600000000000009</v>
          </cell>
        </row>
        <row r="1445">
          <cell r="A1445" t="str">
            <v>141310</v>
          </cell>
          <cell r="B1445" t="str">
            <v>CONJUNTO DE PLACA 4 X 2 POLEGADA COM 1 INTERRUPTOR BIPOLAR SIMPLES (TECLA DUPLA)</v>
          </cell>
          <cell r="C1445" t="str">
            <v>UN</v>
          </cell>
          <cell r="D1445">
            <v>15.68</v>
          </cell>
        </row>
        <row r="1446">
          <cell r="A1446" t="str">
            <v>141311</v>
          </cell>
          <cell r="B1446" t="str">
            <v>CONJUNTO DE PLACA 4 X 2 POLEGADA COM 3 INTERRUPTORES SIMPLES</v>
          </cell>
          <cell r="C1446" t="str">
            <v>UN</v>
          </cell>
          <cell r="D1446">
            <v>11.73</v>
          </cell>
        </row>
        <row r="1447">
          <cell r="A1447" t="str">
            <v>141312</v>
          </cell>
          <cell r="B1447" t="str">
            <v>CONJUNTO DE PLACA 4 X 4 POLEGADA COM 2 TOMADAS REDONDAS</v>
          </cell>
          <cell r="C1447" t="str">
            <v>UN</v>
          </cell>
          <cell r="D1447">
            <v>11.91</v>
          </cell>
        </row>
        <row r="1448">
          <cell r="A1448" t="str">
            <v>141313</v>
          </cell>
          <cell r="B1448" t="str">
            <v>PLACA 4 X 4 POLEGADA FECHADA</v>
          </cell>
          <cell r="C1448" t="str">
            <v>UN</v>
          </cell>
          <cell r="D1448">
            <v>3.59</v>
          </cell>
        </row>
        <row r="1449">
          <cell r="A1449" t="str">
            <v>141314</v>
          </cell>
          <cell r="B1449" t="str">
            <v>CONJUNTO DE PLACA 4 X 4 POLEGADA COM 1 INTERRUPTOR BIPOLAR SIMPLES (TECLA DUPLA) E 1 TOMADA REDONDA</v>
          </cell>
          <cell r="C1449" t="str">
            <v>UN</v>
          </cell>
          <cell r="D1449">
            <v>17.11</v>
          </cell>
        </row>
        <row r="1450">
          <cell r="A1450" t="str">
            <v>141315</v>
          </cell>
          <cell r="B1450" t="str">
            <v>CONJUNTO DE PLACA 4 X 4 POLEGADA COM 2 INTERRUPTORES BIPOLARES SIMPLES (TECLA DUPLA)</v>
          </cell>
          <cell r="C1450" t="str">
            <v>UN</v>
          </cell>
          <cell r="D1450">
            <v>18</v>
          </cell>
        </row>
        <row r="1451">
          <cell r="A1451" t="str">
            <v>141316</v>
          </cell>
          <cell r="B1451" t="str">
            <v>CONJUNTO DE PLACA 4 X 4 POLEGADA COM 1 INTERRUPTOR TRIPOLAR E 1 TOMADA REDONDA</v>
          </cell>
          <cell r="C1451" t="str">
            <v>UN</v>
          </cell>
          <cell r="D1451">
            <v>18.27</v>
          </cell>
        </row>
        <row r="1452">
          <cell r="A1452" t="str">
            <v>141317</v>
          </cell>
          <cell r="B1452" t="str">
            <v>LUMINARIA TIPO ARANDELA 45 GRAUS, COM DIFUSOR E CAIXA DE LIGACAO</v>
          </cell>
          <cell r="C1452" t="str">
            <v>UN</v>
          </cell>
          <cell r="D1452">
            <v>136.04</v>
          </cell>
        </row>
        <row r="1453">
          <cell r="A1453" t="str">
            <v>141318</v>
          </cell>
          <cell r="B1453" t="str">
            <v>LUMINARIA TIPO ARANDELA 45 GRAUS E CAIXA DE LIGACAO</v>
          </cell>
          <cell r="C1453" t="str">
            <v>UN</v>
          </cell>
          <cell r="D1453">
            <v>99.73</v>
          </cell>
        </row>
        <row r="1454">
          <cell r="A1454" t="str">
            <v>141319</v>
          </cell>
          <cell r="B1454" t="str">
            <v>LUMINARIA TIPO TP 217 DA TROPICO OU SIMILAR</v>
          </cell>
          <cell r="C1454" t="str">
            <v>UN</v>
          </cell>
          <cell r="D1454">
            <v>229.94</v>
          </cell>
        </row>
        <row r="1455">
          <cell r="A1455" t="str">
            <v>141320</v>
          </cell>
          <cell r="B1455" t="str">
            <v>LUMINARIA TIPO PLAFONIER</v>
          </cell>
          <cell r="C1455" t="str">
            <v>UN</v>
          </cell>
          <cell r="D1455">
            <v>12.26</v>
          </cell>
        </row>
        <row r="1456">
          <cell r="A1456" t="str">
            <v>141321</v>
          </cell>
          <cell r="B1456" t="str">
            <v>ARANDELA TIPO DROPS</v>
          </cell>
          <cell r="C1456" t="str">
            <v>UN</v>
          </cell>
          <cell r="D1456">
            <v>14.19</v>
          </cell>
        </row>
        <row r="1457">
          <cell r="A1457" t="str">
            <v>141322</v>
          </cell>
          <cell r="B1457" t="str">
            <v>LUMINARIA FLUORESCENTE PARA 1 LAMPADA 220 V/40 W</v>
          </cell>
          <cell r="C1457" t="str">
            <v>UN</v>
          </cell>
          <cell r="D1457">
            <v>44.18</v>
          </cell>
        </row>
        <row r="1458">
          <cell r="A1458" t="str">
            <v>141323</v>
          </cell>
          <cell r="B1458" t="str">
            <v>LUMINARIA FLUORESCENTE PARA 2 LAMPADAS 220V/40W</v>
          </cell>
          <cell r="C1458" t="str">
            <v>UN</v>
          </cell>
          <cell r="D1458">
            <v>63.58</v>
          </cell>
        </row>
        <row r="1459">
          <cell r="A1459" t="str">
            <v>141324</v>
          </cell>
          <cell r="B1459" t="str">
            <v>LUMINARIA FLUORESCENTE PARA 4 LAMPADAS 220V/40W</v>
          </cell>
          <cell r="C1459" t="str">
            <v>UN</v>
          </cell>
          <cell r="D1459">
            <v>104.8</v>
          </cell>
        </row>
        <row r="1460">
          <cell r="A1460" t="str">
            <v>141325</v>
          </cell>
          <cell r="B1460" t="str">
            <v>LUMINARIA FLUORESCENTE PARA 2 LAMPADAS 220V/20W</v>
          </cell>
          <cell r="C1460" t="str">
            <v>UN</v>
          </cell>
          <cell r="D1460">
            <v>62.25</v>
          </cell>
        </row>
        <row r="1461">
          <cell r="A1461" t="str">
            <v>141326</v>
          </cell>
          <cell r="B1461" t="str">
            <v>LUMINARIA FLUORESCENTE PARA 4 LAMPADAS 220V/20W</v>
          </cell>
          <cell r="C1461" t="str">
            <v>UN</v>
          </cell>
          <cell r="D1461">
            <v>96.75</v>
          </cell>
        </row>
        <row r="1462">
          <cell r="A1462" t="str">
            <v>141327</v>
          </cell>
          <cell r="B1462" t="str">
            <v>REATOR PARA LAMPADA FLUORESCENTE PARTIDA RAPIDA, ALTO FATOR DE POTENCIA - SIMPLES 220 V/1 X 20 W</v>
          </cell>
          <cell r="C1462" t="str">
            <v>UN</v>
          </cell>
          <cell r="D1462">
            <v>30.43</v>
          </cell>
        </row>
        <row r="1463">
          <cell r="A1463" t="str">
            <v>141328</v>
          </cell>
          <cell r="B1463" t="str">
            <v>REATOR PARA LAMPADA FLUORESCENTE PARTIDA RAPIDA, ALTO FATOR DE POTENCIA - SIMPLES 220 V/1 X 40 W</v>
          </cell>
          <cell r="C1463" t="str">
            <v>UN</v>
          </cell>
          <cell r="D1463">
            <v>30.49</v>
          </cell>
        </row>
        <row r="1464">
          <cell r="A1464" t="str">
            <v>141329</v>
          </cell>
          <cell r="B1464" t="str">
            <v>REATOR PARA LAMPADA FLUORESCENTE PARTIDA RAPIDA, ALTO FATOR DE POTENCIA - DUPLO 220 V/2 X 20 W</v>
          </cell>
          <cell r="C1464" t="str">
            <v>UN</v>
          </cell>
          <cell r="D1464">
            <v>42.33</v>
          </cell>
        </row>
        <row r="1465">
          <cell r="A1465" t="str">
            <v>141331</v>
          </cell>
          <cell r="B1465" t="str">
            <v>DISJUNTOR AUTOMATICO TIPO QUICK DE 10A A 30A</v>
          </cell>
          <cell r="C1465" t="str">
            <v>UN</v>
          </cell>
          <cell r="D1465">
            <v>12.03</v>
          </cell>
        </row>
        <row r="1466">
          <cell r="A1466" t="str">
            <v>141332</v>
          </cell>
          <cell r="B1466" t="str">
            <v>LAMPADA LUZ MISTA 250 W/220 V</v>
          </cell>
          <cell r="C1466" t="str">
            <v>UN</v>
          </cell>
          <cell r="D1466">
            <v>17.510000000000002</v>
          </cell>
        </row>
        <row r="1467">
          <cell r="A1467" t="str">
            <v>141333</v>
          </cell>
          <cell r="B1467" t="str">
            <v>LAMPADA LUZ MISTA 160 W/220 V</v>
          </cell>
          <cell r="C1467" t="str">
            <v>UN</v>
          </cell>
          <cell r="D1467">
            <v>14.37</v>
          </cell>
        </row>
        <row r="1468">
          <cell r="A1468" t="str">
            <v>141334</v>
          </cell>
          <cell r="B1468" t="str">
            <v>LAMPADA INCANDESCENTE 100 W/120 V</v>
          </cell>
          <cell r="C1468" t="str">
            <v>UN</v>
          </cell>
          <cell r="D1468">
            <v>3.05</v>
          </cell>
        </row>
        <row r="1469">
          <cell r="A1469" t="str">
            <v>141335</v>
          </cell>
          <cell r="B1469" t="str">
            <v>LAMPADA INCANDESCENTE 100 W/220 V</v>
          </cell>
          <cell r="C1469" t="str">
            <v>UN</v>
          </cell>
          <cell r="D1469">
            <v>3.05</v>
          </cell>
        </row>
        <row r="1470">
          <cell r="A1470" t="str">
            <v>141336</v>
          </cell>
          <cell r="B1470" t="str">
            <v>LAMPADA INCANDESCENTE  60 W/ 120 V</v>
          </cell>
          <cell r="C1470" t="str">
            <v>UN</v>
          </cell>
          <cell r="D1470">
            <v>2.73</v>
          </cell>
        </row>
        <row r="1471">
          <cell r="A1471" t="str">
            <v>141337</v>
          </cell>
          <cell r="B1471" t="str">
            <v>LAMPADA INCANDESCENTE  60 W/220 V</v>
          </cell>
          <cell r="C1471" t="str">
            <v>UN</v>
          </cell>
          <cell r="D1471">
            <v>2.73</v>
          </cell>
        </row>
        <row r="1472">
          <cell r="A1472" t="str">
            <v>141338</v>
          </cell>
          <cell r="B1472" t="str">
            <v>LAMPADA INCANDESCENTE 40 W/120 V</v>
          </cell>
          <cell r="C1472" t="str">
            <v>UN</v>
          </cell>
          <cell r="D1472">
            <v>3.13</v>
          </cell>
        </row>
        <row r="1473">
          <cell r="A1473" t="str">
            <v>141339</v>
          </cell>
          <cell r="B1473" t="str">
            <v>LAMPADA INCANDESCENTE 40 W/220 V</v>
          </cell>
          <cell r="C1473" t="str">
            <v>UN</v>
          </cell>
          <cell r="D1473">
            <v>3.13</v>
          </cell>
        </row>
        <row r="1474">
          <cell r="A1474" t="str">
            <v>141340</v>
          </cell>
          <cell r="B1474" t="str">
            <v>QUADRO DE LUZ QUICK-LAGS 4 DISJUNTORES</v>
          </cell>
          <cell r="C1474" t="str">
            <v>UN</v>
          </cell>
          <cell r="D1474">
            <v>214.03</v>
          </cell>
        </row>
        <row r="1475">
          <cell r="A1475" t="str">
            <v>141341</v>
          </cell>
          <cell r="B1475" t="str">
            <v>QUADRO DE LUZ QUICK-LAGS 6 DISJUNTORES</v>
          </cell>
          <cell r="C1475" t="str">
            <v>UN</v>
          </cell>
          <cell r="D1475">
            <v>183.02</v>
          </cell>
        </row>
        <row r="1476">
          <cell r="A1476" t="str">
            <v>141342</v>
          </cell>
          <cell r="B1476" t="str">
            <v>EXAUSTOR DOMICILIAR</v>
          </cell>
          <cell r="C1476" t="str">
            <v>UN</v>
          </cell>
          <cell r="D1476">
            <v>125.23</v>
          </cell>
        </row>
        <row r="1477">
          <cell r="A1477" t="str">
            <v>141344</v>
          </cell>
          <cell r="B1477" t="str">
            <v>CONECTOR TIPO SPLIT BOLT PARA CABO 10,0 MM2</v>
          </cell>
          <cell r="C1477" t="str">
            <v>UN</v>
          </cell>
          <cell r="D1477">
            <v>3.53</v>
          </cell>
        </row>
        <row r="1478">
          <cell r="A1478" t="str">
            <v>141345</v>
          </cell>
          <cell r="B1478" t="str">
            <v>CONECTOR TIPO SPLIT BOLT PARA CABO 35,0 MM2</v>
          </cell>
          <cell r="C1478" t="str">
            <v>UN</v>
          </cell>
          <cell r="D1478">
            <v>4.54</v>
          </cell>
        </row>
        <row r="1479">
          <cell r="A1479" t="str">
            <v>141346</v>
          </cell>
          <cell r="B1479" t="str">
            <v>CONECTOR TIPO SPLIT BOLT PARA CABO 70,0 MM2</v>
          </cell>
          <cell r="C1479" t="str">
            <v>UN</v>
          </cell>
          <cell r="D1479">
            <v>10.64</v>
          </cell>
        </row>
        <row r="1480">
          <cell r="A1480" t="str">
            <v>141347</v>
          </cell>
          <cell r="B1480" t="str">
            <v>CONECTOR TIPO SPLIT BOLT PARA CABO 120 MM2</v>
          </cell>
          <cell r="C1480" t="str">
            <v>UN</v>
          </cell>
          <cell r="D1480">
            <v>18.079999999999998</v>
          </cell>
        </row>
        <row r="1481">
          <cell r="A1481" t="str">
            <v>141348</v>
          </cell>
          <cell r="B1481" t="str">
            <v>HASTE DE ATERRAMENTO COPPERWELD 3 M X DIAMETRO 5/8 POLEGADA</v>
          </cell>
          <cell r="C1481" t="str">
            <v>UN</v>
          </cell>
          <cell r="D1481">
            <v>68.88</v>
          </cell>
        </row>
        <row r="1482">
          <cell r="A1482" t="str">
            <v>141349</v>
          </cell>
          <cell r="B1482" t="str">
            <v>POSTE DE ENGASTAR MODELO LP 500/30 DA TROPICO OU SIMILAR</v>
          </cell>
          <cell r="C1482" t="str">
            <v>UN</v>
          </cell>
          <cell r="D1482">
            <v>541.88</v>
          </cell>
        </row>
        <row r="1483">
          <cell r="A1483" t="str">
            <v>141350</v>
          </cell>
          <cell r="B1483" t="str">
            <v>POSTE DE FERRO, DIAMETRO 102 MM, h : 7 M</v>
          </cell>
          <cell r="C1483" t="str">
            <v>UN</v>
          </cell>
          <cell r="D1483">
            <v>546.53</v>
          </cell>
        </row>
        <row r="1484">
          <cell r="A1484" t="str">
            <v>141351</v>
          </cell>
          <cell r="B1484" t="str">
            <v>CONDULETE   1/2 POLEGADA</v>
          </cell>
          <cell r="C1484" t="str">
            <v>UN</v>
          </cell>
          <cell r="D1484">
            <v>5.81</v>
          </cell>
        </row>
        <row r="1485">
          <cell r="A1485" t="str">
            <v>141352</v>
          </cell>
          <cell r="B1485" t="str">
            <v>CONDULETE   3/4 POLEGADA</v>
          </cell>
          <cell r="C1485" t="str">
            <v>UN</v>
          </cell>
          <cell r="D1485">
            <v>5.83</v>
          </cell>
        </row>
        <row r="1486">
          <cell r="A1486" t="str">
            <v>141353</v>
          </cell>
          <cell r="B1486" t="str">
            <v>CONDULETE 1     POLEGADA</v>
          </cell>
          <cell r="C1486" t="str">
            <v>UN</v>
          </cell>
          <cell r="D1486">
            <v>8.32</v>
          </cell>
        </row>
        <row r="1487">
          <cell r="A1487" t="str">
            <v>141354</v>
          </cell>
          <cell r="B1487" t="str">
            <v>CONDULETE 1 1/4 POLEGADA</v>
          </cell>
          <cell r="C1487" t="str">
            <v>UN</v>
          </cell>
          <cell r="D1487">
            <v>12.34</v>
          </cell>
        </row>
        <row r="1488">
          <cell r="A1488" t="str">
            <v>141355</v>
          </cell>
          <cell r="B1488" t="str">
            <v>CONDULETE 1 1/2 POLEGADA</v>
          </cell>
          <cell r="C1488" t="str">
            <v>UN</v>
          </cell>
          <cell r="D1488">
            <v>17.899999999999999</v>
          </cell>
        </row>
        <row r="1489">
          <cell r="A1489" t="str">
            <v>141356</v>
          </cell>
          <cell r="B1489" t="str">
            <v>CONDULETE 2     POLEGADA</v>
          </cell>
          <cell r="C1489" t="str">
            <v>UN</v>
          </cell>
          <cell r="D1489">
            <v>18.16</v>
          </cell>
        </row>
        <row r="1490">
          <cell r="A1490" t="str">
            <v>141357</v>
          </cell>
          <cell r="B1490" t="str">
            <v>CONDULETE 2 1/2 POLEGADA</v>
          </cell>
          <cell r="C1490" t="str">
            <v>UN</v>
          </cell>
          <cell r="D1490">
            <v>42.81</v>
          </cell>
        </row>
        <row r="1491">
          <cell r="A1491" t="str">
            <v>141358</v>
          </cell>
          <cell r="B1491" t="str">
            <v>CONDULETE 3     POLEGADA</v>
          </cell>
          <cell r="C1491" t="str">
            <v>UN</v>
          </cell>
          <cell r="D1491">
            <v>58.75</v>
          </cell>
        </row>
        <row r="1492">
          <cell r="A1492" t="str">
            <v>141359</v>
          </cell>
          <cell r="B1492" t="str">
            <v>CONDULETE 3 1/2 POLEGADA</v>
          </cell>
          <cell r="C1492" t="str">
            <v>UN</v>
          </cell>
          <cell r="D1492">
            <v>67.08</v>
          </cell>
        </row>
        <row r="1493">
          <cell r="A1493" t="str">
            <v>141360</v>
          </cell>
          <cell r="B1493" t="str">
            <v>CONDULETE 4     POLEGADA</v>
          </cell>
          <cell r="C1493" t="str">
            <v>UN</v>
          </cell>
          <cell r="D1493">
            <v>101.73</v>
          </cell>
        </row>
        <row r="1495">
          <cell r="A1495" t="str">
            <v>141400</v>
          </cell>
          <cell r="B1495" t="str">
            <v>ENTRADA GERAL</v>
          </cell>
        </row>
        <row r="1496">
          <cell r="A1496" t="str">
            <v>141401</v>
          </cell>
          <cell r="B1496" t="str">
            <v>CARGA GERAL ATE 10 KW</v>
          </cell>
          <cell r="C1496" t="str">
            <v>UN</v>
          </cell>
          <cell r="D1496">
            <v>680.77</v>
          </cell>
        </row>
        <row r="1497">
          <cell r="A1497" t="str">
            <v>141402</v>
          </cell>
          <cell r="B1497" t="str">
            <v>CARGA DE 10,5 KW A 20 KW</v>
          </cell>
          <cell r="C1497" t="str">
            <v>UN</v>
          </cell>
          <cell r="D1497">
            <v>778.23</v>
          </cell>
        </row>
        <row r="1498">
          <cell r="A1498" t="str">
            <v>141403</v>
          </cell>
          <cell r="B1498" t="str">
            <v>CARGA DE 20,5 KW A 40 KW</v>
          </cell>
          <cell r="C1498" t="str">
            <v>UN</v>
          </cell>
          <cell r="D1498">
            <v>988.07</v>
          </cell>
        </row>
        <row r="1499">
          <cell r="A1499" t="str">
            <v>141404</v>
          </cell>
          <cell r="B1499" t="str">
            <v>CARGA DE 40,5 KW A 60 KW</v>
          </cell>
          <cell r="C1499" t="str">
            <v>UN</v>
          </cell>
          <cell r="D1499">
            <v>1116.28</v>
          </cell>
        </row>
        <row r="1500">
          <cell r="A1500" t="str">
            <v>141405</v>
          </cell>
          <cell r="B1500" t="str">
            <v>CARGA DE 60,5 KW A 80 KW</v>
          </cell>
          <cell r="C1500" t="str">
            <v>UN</v>
          </cell>
          <cell r="D1500">
            <v>1256.1099999999999</v>
          </cell>
        </row>
        <row r="1501">
          <cell r="A1501" t="str">
            <v>141406</v>
          </cell>
          <cell r="B1501" t="str">
            <v>CARGA ACIMA DE 80 KW</v>
          </cell>
          <cell r="C1501" t="str">
            <v>UN</v>
          </cell>
          <cell r="D1501">
            <v>1296.1500000000001</v>
          </cell>
        </row>
        <row r="1503">
          <cell r="A1503" t="str">
            <v>141500</v>
          </cell>
          <cell r="B1503" t="str">
            <v>CAIXA DE MEDIDORES</v>
          </cell>
        </row>
        <row r="1504">
          <cell r="A1504" t="str">
            <v>141501</v>
          </cell>
          <cell r="B1504" t="str">
            <v>ATE 50 A</v>
          </cell>
          <cell r="C1504" t="str">
            <v>UN</v>
          </cell>
          <cell r="D1504">
            <v>729.09</v>
          </cell>
        </row>
        <row r="1505">
          <cell r="A1505" t="str">
            <v>141502</v>
          </cell>
          <cell r="B1505" t="str">
            <v>ACIMA DE 50 A</v>
          </cell>
          <cell r="C1505" t="str">
            <v>UN</v>
          </cell>
          <cell r="D1505">
            <v>1187.8800000000001</v>
          </cell>
        </row>
        <row r="1507">
          <cell r="A1507" t="str">
            <v>141600</v>
          </cell>
          <cell r="B1507" t="str">
            <v>CAIXA DE QUADRO ELETRICO DE COMANDO</v>
          </cell>
        </row>
        <row r="1508">
          <cell r="A1508" t="str">
            <v>141601</v>
          </cell>
          <cell r="B1508" t="str">
            <v>TIPO 1</v>
          </cell>
          <cell r="C1508" t="str">
            <v>UN</v>
          </cell>
          <cell r="D1508">
            <v>1094.03</v>
          </cell>
        </row>
        <row r="1509">
          <cell r="A1509" t="str">
            <v>141602</v>
          </cell>
          <cell r="B1509" t="str">
            <v>TIPO 2</v>
          </cell>
          <cell r="C1509" t="str">
            <v>UN</v>
          </cell>
          <cell r="D1509">
            <v>1294.44</v>
          </cell>
        </row>
        <row r="1510">
          <cell r="A1510" t="str">
            <v>141603</v>
          </cell>
          <cell r="B1510" t="str">
            <v>TIPO 3</v>
          </cell>
          <cell r="C1510" t="str">
            <v>UN</v>
          </cell>
          <cell r="D1510">
            <v>1681.42</v>
          </cell>
        </row>
        <row r="1511">
          <cell r="A1511" t="str">
            <v>141604</v>
          </cell>
          <cell r="B1511" t="str">
            <v>TIPO 4</v>
          </cell>
          <cell r="C1511" t="str">
            <v>UN</v>
          </cell>
          <cell r="D1511">
            <v>904.58</v>
          </cell>
        </row>
        <row r="1512">
          <cell r="A1512" t="str">
            <v>141605</v>
          </cell>
          <cell r="B1512" t="str">
            <v>TIPO 5</v>
          </cell>
          <cell r="C1512" t="str">
            <v>UN</v>
          </cell>
          <cell r="D1512">
            <v>1132.3699999999999</v>
          </cell>
        </row>
        <row r="1513">
          <cell r="A1513" t="str">
            <v>141606</v>
          </cell>
          <cell r="B1513" t="str">
            <v>TIPO 6</v>
          </cell>
          <cell r="C1513" t="str">
            <v>UN</v>
          </cell>
          <cell r="D1513">
            <v>1509.78</v>
          </cell>
        </row>
        <row r="1514">
          <cell r="A1514" t="str">
            <v>141607</v>
          </cell>
          <cell r="B1514" t="str">
            <v>TIPO 7</v>
          </cell>
          <cell r="C1514" t="str">
            <v>UN</v>
          </cell>
          <cell r="D1514">
            <v>1907.55</v>
          </cell>
        </row>
        <row r="1515">
          <cell r="A1515" t="str">
            <v>141608</v>
          </cell>
          <cell r="B1515" t="str">
            <v>TIPO 8</v>
          </cell>
          <cell r="C1515" t="str">
            <v>UN</v>
          </cell>
          <cell r="D1515">
            <v>1428.2</v>
          </cell>
        </row>
        <row r="1516">
          <cell r="A1516" t="str">
            <v>141609</v>
          </cell>
          <cell r="B1516" t="str">
            <v>TIPO 9</v>
          </cell>
          <cell r="C1516" t="str">
            <v>UN</v>
          </cell>
          <cell r="D1516">
            <v>1698.22</v>
          </cell>
        </row>
        <row r="1517">
          <cell r="A1517" t="str">
            <v>141610</v>
          </cell>
          <cell r="B1517" t="str">
            <v>TIPO 10</v>
          </cell>
          <cell r="C1517" t="str">
            <v>UN</v>
          </cell>
          <cell r="D1517">
            <v>1910.81</v>
          </cell>
        </row>
        <row r="1519">
          <cell r="A1519" t="str">
            <v>150000</v>
          </cell>
          <cell r="B1519" t="str">
            <v>INSTALACOES</v>
          </cell>
        </row>
        <row r="1520">
          <cell r="A1520" t="str">
            <v>150100</v>
          </cell>
          <cell r="B1520" t="str">
            <v>INSTALACOES</v>
          </cell>
        </row>
        <row r="1522">
          <cell r="A1522" t="str">
            <v>160000</v>
          </cell>
          <cell r="B1522" t="str">
            <v>INSTALACOES DE PRODUCAO</v>
          </cell>
        </row>
        <row r="1523">
          <cell r="A1523" t="str">
            <v>160100</v>
          </cell>
          <cell r="B1523" t="str">
            <v>INSTALACAO ELETRO-MECANICA DE CONJUNTO MOTO-BOMBA</v>
          </cell>
        </row>
        <row r="1524">
          <cell r="A1524" t="str">
            <v>160101</v>
          </cell>
          <cell r="B1524" t="str">
            <v>DE 01 A 15 CV</v>
          </cell>
          <cell r="C1524" t="str">
            <v>UN</v>
          </cell>
          <cell r="D1524">
            <v>536.74</v>
          </cell>
        </row>
        <row r="1525">
          <cell r="A1525" t="str">
            <v>160102</v>
          </cell>
          <cell r="B1525" t="str">
            <v>DE 15,5 A 50 CV</v>
          </cell>
          <cell r="C1525" t="str">
            <v>UN</v>
          </cell>
          <cell r="D1525">
            <v>722.78</v>
          </cell>
        </row>
        <row r="1526">
          <cell r="A1526" t="str">
            <v>160103</v>
          </cell>
          <cell r="B1526" t="str">
            <v>DE 50,5 A 100 CV</v>
          </cell>
          <cell r="C1526" t="str">
            <v>UN</v>
          </cell>
          <cell r="D1526">
            <v>908.77</v>
          </cell>
        </row>
        <row r="1527">
          <cell r="A1527" t="str">
            <v>160104</v>
          </cell>
          <cell r="B1527" t="str">
            <v>DE 100,5 A 200 CV</v>
          </cell>
          <cell r="C1527" t="str">
            <v>UN</v>
          </cell>
          <cell r="D1527">
            <v>1194.02</v>
          </cell>
        </row>
        <row r="1528">
          <cell r="A1528" t="str">
            <v>160105</v>
          </cell>
          <cell r="B1528" t="str">
            <v>DE 200,5 A 500 CV</v>
          </cell>
          <cell r="C1528" t="str">
            <v>UN</v>
          </cell>
          <cell r="D1528">
            <v>1817.57</v>
          </cell>
        </row>
        <row r="1530">
          <cell r="A1530" t="str">
            <v>160200</v>
          </cell>
          <cell r="B1530" t="str">
            <v>INSTALACAO DE PERFIL I</v>
          </cell>
        </row>
        <row r="1531">
          <cell r="A1531" t="str">
            <v>160201</v>
          </cell>
          <cell r="B1531" t="str">
            <v>4  POLEGADA</v>
          </cell>
          <cell r="C1531" t="str">
            <v>M</v>
          </cell>
          <cell r="D1531">
            <v>51.96</v>
          </cell>
        </row>
        <row r="1532">
          <cell r="A1532" t="str">
            <v>160202</v>
          </cell>
          <cell r="B1532" t="str">
            <v>6  POLEGADA</v>
          </cell>
          <cell r="C1532" t="str">
            <v>M</v>
          </cell>
          <cell r="D1532">
            <v>81.44</v>
          </cell>
        </row>
        <row r="1533">
          <cell r="A1533" t="str">
            <v>160203</v>
          </cell>
          <cell r="B1533" t="str">
            <v>8  POLEGADA</v>
          </cell>
          <cell r="C1533" t="str">
            <v>M</v>
          </cell>
          <cell r="D1533">
            <v>109.23</v>
          </cell>
        </row>
        <row r="1534">
          <cell r="A1534" t="str">
            <v>160204</v>
          </cell>
          <cell r="B1534" t="str">
            <v>10 POLEGADA</v>
          </cell>
          <cell r="C1534" t="str">
            <v>M</v>
          </cell>
          <cell r="D1534">
            <v>152.96</v>
          </cell>
        </row>
        <row r="1535">
          <cell r="A1535" t="str">
            <v>160205</v>
          </cell>
          <cell r="B1535" t="str">
            <v>12 POLEGADA</v>
          </cell>
          <cell r="C1535" t="str">
            <v>M</v>
          </cell>
          <cell r="D1535">
            <v>205.51</v>
          </cell>
        </row>
        <row r="1537">
          <cell r="A1537" t="str">
            <v>160300</v>
          </cell>
          <cell r="B1537" t="str">
            <v>MODULO DOS DECANTADORES DA ETA</v>
          </cell>
        </row>
        <row r="1538">
          <cell r="A1538" t="str">
            <v>160301</v>
          </cell>
          <cell r="B1538" t="str">
            <v>12 L/S</v>
          </cell>
          <cell r="C1538" t="str">
            <v>UN</v>
          </cell>
          <cell r="D1538">
            <v>168.8</v>
          </cell>
        </row>
        <row r="1539">
          <cell r="A1539" t="str">
            <v>160302</v>
          </cell>
          <cell r="B1539" t="str">
            <v>16 L/S</v>
          </cell>
          <cell r="C1539" t="str">
            <v>UN</v>
          </cell>
          <cell r="D1539">
            <v>196.36</v>
          </cell>
        </row>
        <row r="1540">
          <cell r="A1540" t="str">
            <v>160303</v>
          </cell>
          <cell r="B1540" t="str">
            <v>20 L/S</v>
          </cell>
          <cell r="C1540" t="str">
            <v>UN</v>
          </cell>
          <cell r="D1540">
            <v>207.3</v>
          </cell>
        </row>
        <row r="1541">
          <cell r="A1541" t="str">
            <v>160304</v>
          </cell>
          <cell r="B1541" t="str">
            <v>25 L/S</v>
          </cell>
          <cell r="C1541" t="str">
            <v>UN</v>
          </cell>
          <cell r="D1541">
            <v>251.99</v>
          </cell>
        </row>
        <row r="1543">
          <cell r="A1543" t="str">
            <v>160400</v>
          </cell>
          <cell r="B1543" t="str">
            <v>CALHA DE AGUA DE LAVAGEM DA ETA</v>
          </cell>
        </row>
        <row r="1544">
          <cell r="A1544" t="str">
            <v>160401</v>
          </cell>
          <cell r="B1544" t="str">
            <v>12 L/S</v>
          </cell>
          <cell r="C1544" t="str">
            <v>UN</v>
          </cell>
          <cell r="D1544">
            <v>88.47</v>
          </cell>
        </row>
        <row r="1545">
          <cell r="A1545" t="str">
            <v>160402</v>
          </cell>
          <cell r="B1545" t="str">
            <v>16 L/S</v>
          </cell>
          <cell r="C1545" t="str">
            <v>UN</v>
          </cell>
          <cell r="D1545">
            <v>98.77</v>
          </cell>
        </row>
        <row r="1546">
          <cell r="A1546" t="str">
            <v>160403</v>
          </cell>
          <cell r="B1546" t="str">
            <v>20 L/S</v>
          </cell>
          <cell r="C1546" t="str">
            <v>UN</v>
          </cell>
          <cell r="D1546">
            <v>116.3</v>
          </cell>
        </row>
        <row r="1547">
          <cell r="A1547" t="str">
            <v>160404</v>
          </cell>
          <cell r="B1547" t="str">
            <v>25 L/S</v>
          </cell>
          <cell r="C1547" t="str">
            <v>UN</v>
          </cell>
          <cell r="D1547">
            <v>137.63999999999999</v>
          </cell>
        </row>
        <row r="1549">
          <cell r="A1549" t="str">
            <v>160500</v>
          </cell>
          <cell r="B1549" t="str">
            <v>STOP LOG</v>
          </cell>
        </row>
        <row r="1550">
          <cell r="A1550" t="str">
            <v>160501</v>
          </cell>
          <cell r="B1550" t="str">
            <v>MADEIRA</v>
          </cell>
          <cell r="C1550" t="str">
            <v>M2</v>
          </cell>
          <cell r="D1550">
            <v>118.64</v>
          </cell>
        </row>
        <row r="1551">
          <cell r="A1551" t="str">
            <v>160502</v>
          </cell>
          <cell r="B1551" t="str">
            <v>FIBER GLASS</v>
          </cell>
          <cell r="C1551" t="str">
            <v>M2</v>
          </cell>
          <cell r="D1551">
            <v>140.55000000000001</v>
          </cell>
        </row>
        <row r="1552">
          <cell r="A1552" t="str">
            <v>160503</v>
          </cell>
          <cell r="B1552" t="str">
            <v>ACO OU ALUMINIO</v>
          </cell>
          <cell r="C1552" t="str">
            <v>M2</v>
          </cell>
          <cell r="D1552">
            <v>865.68</v>
          </cell>
        </row>
        <row r="1554">
          <cell r="A1554" t="str">
            <v>160600</v>
          </cell>
          <cell r="B1554" t="str">
            <v>MONTAGEM DE COMPORTA CIRCULAR DE FERRO FUNDIDO TIPO SENTIDO DUPLO</v>
          </cell>
        </row>
        <row r="1555">
          <cell r="A1555" t="str">
            <v>160601</v>
          </cell>
          <cell r="B1555" t="str">
            <v>DIAMETRO 200 MM</v>
          </cell>
          <cell r="C1555" t="str">
            <v>UN</v>
          </cell>
          <cell r="D1555">
            <v>596.91</v>
          </cell>
        </row>
        <row r="1556">
          <cell r="A1556" t="str">
            <v>160602</v>
          </cell>
          <cell r="B1556" t="str">
            <v>DIAMETRO 300 MM</v>
          </cell>
          <cell r="C1556" t="str">
            <v>UN</v>
          </cell>
          <cell r="D1556">
            <v>878.39</v>
          </cell>
        </row>
        <row r="1557">
          <cell r="A1557" t="str">
            <v>160603</v>
          </cell>
          <cell r="B1557" t="str">
            <v>DIAMETRO 400 MM</v>
          </cell>
          <cell r="C1557" t="str">
            <v>UN</v>
          </cell>
          <cell r="D1557">
            <v>1051.8800000000001</v>
          </cell>
        </row>
        <row r="1558">
          <cell r="A1558" t="str">
            <v>160604</v>
          </cell>
          <cell r="B1558" t="str">
            <v>DIAMETRO 500 MM</v>
          </cell>
          <cell r="C1558" t="str">
            <v>UN</v>
          </cell>
          <cell r="D1558">
            <v>1297.68</v>
          </cell>
        </row>
        <row r="1559">
          <cell r="A1559" t="str">
            <v>160605</v>
          </cell>
          <cell r="B1559" t="str">
            <v>DIAMETRO 600 MM</v>
          </cell>
          <cell r="C1559" t="str">
            <v>UN</v>
          </cell>
          <cell r="D1559">
            <v>1538.74</v>
          </cell>
        </row>
        <row r="1560">
          <cell r="A1560" t="str">
            <v>160606</v>
          </cell>
          <cell r="B1560" t="str">
            <v>DIAMETRO 700 MM</v>
          </cell>
          <cell r="C1560" t="str">
            <v>UN</v>
          </cell>
          <cell r="D1560">
            <v>1714.52</v>
          </cell>
        </row>
        <row r="1561">
          <cell r="A1561" t="str">
            <v>160607</v>
          </cell>
          <cell r="B1561" t="str">
            <v>DIAMETRO 800 MM</v>
          </cell>
          <cell r="C1561" t="str">
            <v>UN</v>
          </cell>
          <cell r="D1561">
            <v>1935.98</v>
          </cell>
        </row>
        <row r="1562">
          <cell r="A1562" t="str">
            <v>160608</v>
          </cell>
          <cell r="B1562" t="str">
            <v>DIAMETRO 900 MM</v>
          </cell>
          <cell r="C1562" t="str">
            <v>UN</v>
          </cell>
          <cell r="D1562">
            <v>2063.89</v>
          </cell>
        </row>
        <row r="1563">
          <cell r="A1563" t="str">
            <v>160609</v>
          </cell>
          <cell r="B1563" t="str">
            <v>DIAMETRO 1000 MM</v>
          </cell>
          <cell r="C1563" t="str">
            <v>UN</v>
          </cell>
          <cell r="D1563">
            <v>2393.7800000000002</v>
          </cell>
        </row>
        <row r="1564">
          <cell r="A1564" t="str">
            <v>160610</v>
          </cell>
          <cell r="B1564" t="str">
            <v>DIAMETRO 1200 MM</v>
          </cell>
          <cell r="C1564" t="str">
            <v>UN</v>
          </cell>
          <cell r="D1564">
            <v>2719.27</v>
          </cell>
        </row>
        <row r="1565">
          <cell r="A1565" t="str">
            <v>160611</v>
          </cell>
          <cell r="B1565" t="str">
            <v>DIAMETRO 1400 MM</v>
          </cell>
          <cell r="C1565" t="str">
            <v>UN</v>
          </cell>
          <cell r="D1565">
            <v>2974.69</v>
          </cell>
        </row>
        <row r="1566">
          <cell r="A1566" t="str">
            <v>160612</v>
          </cell>
          <cell r="B1566" t="str">
            <v>DIAMETRO 1500 MM</v>
          </cell>
          <cell r="C1566" t="str">
            <v>UN</v>
          </cell>
          <cell r="D1566">
            <v>3346</v>
          </cell>
        </row>
        <row r="1567">
          <cell r="A1567" t="str">
            <v>160613</v>
          </cell>
          <cell r="B1567" t="str">
            <v>DIAMETRO 1800 MM</v>
          </cell>
          <cell r="C1567" t="str">
            <v>UN</v>
          </cell>
          <cell r="D1567">
            <v>4010</v>
          </cell>
        </row>
        <row r="1569">
          <cell r="A1569" t="str">
            <v>160700</v>
          </cell>
          <cell r="B1569" t="str">
            <v>MONTAGEM DE COMPORTA CIRCULAR DE FERRO FUNDIDO TIPO SENTIDO UNICO</v>
          </cell>
        </row>
        <row r="1570">
          <cell r="A1570" t="str">
            <v>160701</v>
          </cell>
          <cell r="B1570" t="str">
            <v>DIAMETRO 200 MM</v>
          </cell>
          <cell r="C1570" t="str">
            <v>UN</v>
          </cell>
          <cell r="D1570">
            <v>459.7</v>
          </cell>
        </row>
        <row r="1571">
          <cell r="A1571" t="str">
            <v>160702</v>
          </cell>
          <cell r="B1571" t="str">
            <v>DIAMETRO 300 MM</v>
          </cell>
          <cell r="C1571" t="str">
            <v>UN</v>
          </cell>
          <cell r="D1571">
            <v>792.98</v>
          </cell>
        </row>
        <row r="1572">
          <cell r="A1572" t="str">
            <v>160703</v>
          </cell>
          <cell r="B1572" t="str">
            <v>DIAMETRO 400 MM</v>
          </cell>
          <cell r="C1572" t="str">
            <v>UN</v>
          </cell>
          <cell r="D1572">
            <v>1044.44</v>
          </cell>
        </row>
        <row r="1573">
          <cell r="A1573" t="str">
            <v>160704</v>
          </cell>
          <cell r="B1573" t="str">
            <v>DIAMETRO 500 MM</v>
          </cell>
          <cell r="C1573" t="str">
            <v>UN</v>
          </cell>
          <cell r="D1573">
            <v>1408.27</v>
          </cell>
        </row>
        <row r="1574">
          <cell r="A1574" t="str">
            <v>160705</v>
          </cell>
          <cell r="B1574" t="str">
            <v>DIAMETRO 600 MM</v>
          </cell>
          <cell r="C1574" t="str">
            <v>UN</v>
          </cell>
          <cell r="D1574">
            <v>1530.83</v>
          </cell>
        </row>
        <row r="1575">
          <cell r="A1575" t="str">
            <v>160706</v>
          </cell>
          <cell r="B1575" t="str">
            <v>DIAMETRO 700 MM</v>
          </cell>
          <cell r="C1575" t="str">
            <v>UN</v>
          </cell>
          <cell r="D1575">
            <v>1732.75</v>
          </cell>
        </row>
        <row r="1576">
          <cell r="A1576" t="str">
            <v>160707</v>
          </cell>
          <cell r="B1576" t="str">
            <v>DIAMETRO 800 MM</v>
          </cell>
          <cell r="C1576" t="str">
            <v>UN</v>
          </cell>
          <cell r="D1576">
            <v>1907.28</v>
          </cell>
        </row>
        <row r="1577">
          <cell r="A1577" t="str">
            <v>160708</v>
          </cell>
          <cell r="B1577" t="str">
            <v>DIAMETRO 900 MM</v>
          </cell>
          <cell r="C1577" t="str">
            <v>UN</v>
          </cell>
          <cell r="D1577">
            <v>2152.3200000000002</v>
          </cell>
        </row>
        <row r="1578">
          <cell r="A1578" t="str">
            <v>160709</v>
          </cell>
          <cell r="B1578" t="str">
            <v>DIAMETRO 1000 MM</v>
          </cell>
          <cell r="C1578" t="str">
            <v>UN</v>
          </cell>
          <cell r="D1578">
            <v>2371.44</v>
          </cell>
        </row>
        <row r="1579">
          <cell r="A1579" t="str">
            <v>160710</v>
          </cell>
          <cell r="B1579" t="str">
            <v>DIAMETRO 1200 MM</v>
          </cell>
          <cell r="C1579" t="str">
            <v>UN</v>
          </cell>
          <cell r="D1579">
            <v>3412.46</v>
          </cell>
        </row>
        <row r="1581">
          <cell r="A1581" t="str">
            <v>160800</v>
          </cell>
          <cell r="B1581" t="str">
            <v>MONTAGEM DE ADUFAS SIMPLES DE PAREDE DE FERRO FUNDIDO</v>
          </cell>
        </row>
        <row r="1582">
          <cell r="A1582" t="str">
            <v>160801</v>
          </cell>
          <cell r="B1582" t="str">
            <v>DIAMETRO 100 MM</v>
          </cell>
          <cell r="C1582" t="str">
            <v>UN</v>
          </cell>
          <cell r="D1582">
            <v>205.11</v>
          </cell>
        </row>
        <row r="1583">
          <cell r="A1583" t="str">
            <v>160802</v>
          </cell>
          <cell r="B1583" t="str">
            <v>DIAMETRO 150 MM</v>
          </cell>
          <cell r="C1583" t="str">
            <v>UN</v>
          </cell>
          <cell r="D1583">
            <v>272.42</v>
          </cell>
        </row>
        <row r="1584">
          <cell r="A1584" t="str">
            <v>160803</v>
          </cell>
          <cell r="B1584" t="str">
            <v>DIAMETRO 200 MM</v>
          </cell>
          <cell r="C1584" t="str">
            <v>UN</v>
          </cell>
          <cell r="D1584">
            <v>346.94</v>
          </cell>
        </row>
        <row r="1585">
          <cell r="A1585" t="str">
            <v>160804</v>
          </cell>
          <cell r="B1585" t="str">
            <v>DIAMETRO 250 MM</v>
          </cell>
          <cell r="C1585" t="str">
            <v>UN</v>
          </cell>
          <cell r="D1585">
            <v>467.96</v>
          </cell>
        </row>
        <row r="1586">
          <cell r="A1586" t="str">
            <v>160805</v>
          </cell>
          <cell r="B1586" t="str">
            <v>DIAMETRO 300 MM</v>
          </cell>
          <cell r="C1586" t="str">
            <v>UN</v>
          </cell>
          <cell r="D1586">
            <v>540.69000000000005</v>
          </cell>
        </row>
        <row r="1587">
          <cell r="A1587" t="str">
            <v>160806</v>
          </cell>
          <cell r="B1587" t="str">
            <v>DIAMETRO 400 MM</v>
          </cell>
          <cell r="C1587" t="str">
            <v>UN</v>
          </cell>
          <cell r="D1587">
            <v>721.8</v>
          </cell>
        </row>
        <row r="1588">
          <cell r="A1588" t="str">
            <v>160807</v>
          </cell>
          <cell r="B1588" t="str">
            <v>DIAMETRO 500 MM</v>
          </cell>
          <cell r="C1588" t="str">
            <v>UN</v>
          </cell>
          <cell r="D1588">
            <v>856.33</v>
          </cell>
        </row>
        <row r="1589">
          <cell r="A1589" t="str">
            <v>160808</v>
          </cell>
          <cell r="B1589" t="str">
            <v>DIAMETRO 600 MM</v>
          </cell>
          <cell r="C1589" t="str">
            <v>UN</v>
          </cell>
          <cell r="D1589">
            <v>1084.94</v>
          </cell>
        </row>
        <row r="1591">
          <cell r="A1591" t="str">
            <v>160900</v>
          </cell>
          <cell r="B1591" t="str">
            <v>MONTAGEM DE ADUFAS SIMPLES DE FUNDO DE FERRO FUNDIDO</v>
          </cell>
        </row>
        <row r="1592">
          <cell r="A1592" t="str">
            <v>160901</v>
          </cell>
          <cell r="B1592" t="str">
            <v>DIAMETRO 100 MM</v>
          </cell>
          <cell r="C1592" t="str">
            <v>UN</v>
          </cell>
          <cell r="D1592">
            <v>183.88</v>
          </cell>
        </row>
        <row r="1593">
          <cell r="A1593" t="str">
            <v>160902</v>
          </cell>
          <cell r="B1593" t="str">
            <v>DIAMETRO 150 MM</v>
          </cell>
          <cell r="C1593" t="str">
            <v>UN</v>
          </cell>
          <cell r="D1593">
            <v>270.08</v>
          </cell>
        </row>
        <row r="1594">
          <cell r="A1594" t="str">
            <v>160903</v>
          </cell>
          <cell r="B1594" t="str">
            <v>DIAMETRO 200 MM</v>
          </cell>
          <cell r="C1594" t="str">
            <v>UN</v>
          </cell>
          <cell r="D1594">
            <v>296.92</v>
          </cell>
        </row>
        <row r="1595">
          <cell r="A1595" t="str">
            <v>160904</v>
          </cell>
          <cell r="B1595" t="str">
            <v>DIAMETRO 250 MM</v>
          </cell>
          <cell r="C1595" t="str">
            <v>UN</v>
          </cell>
          <cell r="D1595">
            <v>328.96</v>
          </cell>
        </row>
        <row r="1596">
          <cell r="A1596" t="str">
            <v>160905</v>
          </cell>
          <cell r="B1596" t="str">
            <v>DIAMETRO 300 MM</v>
          </cell>
          <cell r="C1596" t="str">
            <v>UN</v>
          </cell>
          <cell r="D1596">
            <v>399.53</v>
          </cell>
        </row>
        <row r="1597">
          <cell r="A1597" t="str">
            <v>160906</v>
          </cell>
          <cell r="B1597" t="str">
            <v>DIAMETRO 400 MM</v>
          </cell>
          <cell r="C1597" t="str">
            <v>UN</v>
          </cell>
          <cell r="D1597">
            <v>515.6</v>
          </cell>
        </row>
        <row r="1599">
          <cell r="A1599" t="str">
            <v>161000</v>
          </cell>
          <cell r="B1599" t="str">
            <v>MONTAGEM EM GERAL</v>
          </cell>
        </row>
        <row r="1600">
          <cell r="A1600" t="str">
            <v>161001</v>
          </cell>
          <cell r="B1600" t="str">
            <v>CHICANAS DO FLOCULADOR</v>
          </cell>
          <cell r="C1600" t="str">
            <v>M2</v>
          </cell>
          <cell r="D1600">
            <v>87.71</v>
          </cell>
        </row>
        <row r="1601">
          <cell r="A1601" t="str">
            <v>161002</v>
          </cell>
          <cell r="B1601" t="str">
            <v>CORTINA DE MADEIRA</v>
          </cell>
          <cell r="C1601" t="str">
            <v>M2</v>
          </cell>
          <cell r="D1601">
            <v>101.51</v>
          </cell>
        </row>
        <row r="1602">
          <cell r="A1602" t="str">
            <v>161003</v>
          </cell>
          <cell r="B1602" t="str">
            <v>DISPOSITIVO BASCULANTE</v>
          </cell>
          <cell r="C1602" t="str">
            <v>UN</v>
          </cell>
          <cell r="D1602">
            <v>60.11</v>
          </cell>
        </row>
        <row r="1603">
          <cell r="A1603" t="str">
            <v>161004</v>
          </cell>
          <cell r="B1603" t="str">
            <v>VERTEDOR RETANGULAR DE MADEIRA</v>
          </cell>
          <cell r="C1603" t="str">
            <v>M2</v>
          </cell>
          <cell r="D1603">
            <v>237.84</v>
          </cell>
        </row>
        <row r="1604">
          <cell r="A1604" t="str">
            <v>161005</v>
          </cell>
          <cell r="B1604" t="str">
            <v>VERTEDOR TRIANGULAR DE ALUMINIO</v>
          </cell>
          <cell r="C1604" t="str">
            <v>M2</v>
          </cell>
          <cell r="D1604">
            <v>505.42</v>
          </cell>
        </row>
        <row r="1605">
          <cell r="A1605" t="str">
            <v>161006</v>
          </cell>
          <cell r="B1605" t="str">
            <v>ALAVANCA DE MANOBRA VALVULA BORBOLETA</v>
          </cell>
          <cell r="C1605" t="str">
            <v>UN</v>
          </cell>
          <cell r="D1605">
            <v>417.03</v>
          </cell>
        </row>
        <row r="1606">
          <cell r="A1606" t="str">
            <v>161007</v>
          </cell>
          <cell r="B1606" t="str">
            <v>SARILHO</v>
          </cell>
          <cell r="C1606" t="str">
            <v>UN</v>
          </cell>
          <cell r="D1606">
            <v>590.54</v>
          </cell>
        </row>
        <row r="1607">
          <cell r="A1607" t="str">
            <v>161008</v>
          </cell>
          <cell r="B1607" t="str">
            <v>PLACA DE ORIFICIO</v>
          </cell>
          <cell r="C1607" t="str">
            <v>UN</v>
          </cell>
          <cell r="D1607">
            <v>50.92</v>
          </cell>
        </row>
        <row r="1608">
          <cell r="A1608" t="str">
            <v>161009</v>
          </cell>
          <cell r="B1608" t="str">
            <v>MEDIDOR DE VAZAO</v>
          </cell>
          <cell r="C1608" t="str">
            <v>UN</v>
          </cell>
          <cell r="D1608">
            <v>54.83</v>
          </cell>
        </row>
        <row r="1609">
          <cell r="A1609" t="str">
            <v>161010</v>
          </cell>
          <cell r="B1609" t="str">
            <v>DISPOSITIVO DE COLETA DE AGUA DECANTADA</v>
          </cell>
          <cell r="C1609" t="str">
            <v>M</v>
          </cell>
          <cell r="D1609">
            <v>46.97</v>
          </cell>
        </row>
        <row r="1610">
          <cell r="A1610" t="str">
            <v>161011</v>
          </cell>
          <cell r="B1610" t="str">
            <v>INSTALACAO DE AGITADOR</v>
          </cell>
          <cell r="C1610" t="str">
            <v>UN</v>
          </cell>
          <cell r="D1610">
            <v>33.44</v>
          </cell>
        </row>
        <row r="1611">
          <cell r="A1611" t="str">
            <v>161012</v>
          </cell>
          <cell r="B1611" t="str">
            <v>INSTALACAO DE BOMBA DOSADORA</v>
          </cell>
          <cell r="C1611" t="str">
            <v>UN</v>
          </cell>
          <cell r="D1611">
            <v>65.099999999999994</v>
          </cell>
        </row>
        <row r="1612">
          <cell r="A1612" t="str">
            <v>161013</v>
          </cell>
          <cell r="B1612" t="str">
            <v>COCHO DE MADEIRA</v>
          </cell>
          <cell r="C1612" t="str">
            <v>UN</v>
          </cell>
          <cell r="D1612">
            <v>63.6</v>
          </cell>
        </row>
        <row r="1613">
          <cell r="A1613" t="str">
            <v>161014</v>
          </cell>
          <cell r="B1613" t="str">
            <v>INSTALACAO DE CORRENTE DE FERRO</v>
          </cell>
          <cell r="C1613" t="str">
            <v>KG</v>
          </cell>
          <cell r="D1613">
            <v>6.27</v>
          </cell>
        </row>
        <row r="1614">
          <cell r="A1614" t="str">
            <v>161015</v>
          </cell>
          <cell r="B1614" t="str">
            <v>INSTALACAO DE CESTO METALICO</v>
          </cell>
          <cell r="C1614" t="str">
            <v>UN</v>
          </cell>
          <cell r="D1614">
            <v>361.7</v>
          </cell>
        </row>
        <row r="1615">
          <cell r="A1615" t="str">
            <v>161016</v>
          </cell>
          <cell r="B1615" t="str">
            <v>INSTALACAO DE ANTEPARO</v>
          </cell>
          <cell r="C1615" t="str">
            <v>UN</v>
          </cell>
          <cell r="D1615">
            <v>63.65</v>
          </cell>
        </row>
        <row r="1616">
          <cell r="A1616" t="str">
            <v>161017</v>
          </cell>
          <cell r="B1616" t="str">
            <v>INSTALACAO DE HASTE DE PROLONGAMENTO COM VOLANTE</v>
          </cell>
          <cell r="C1616" t="str">
            <v>M</v>
          </cell>
          <cell r="D1616">
            <v>34.83</v>
          </cell>
        </row>
        <row r="1617">
          <cell r="A1617" t="str">
            <v>161018</v>
          </cell>
          <cell r="B1617" t="str">
            <v>INSTALACAO DE RESPIRO</v>
          </cell>
          <cell r="C1617" t="str">
            <v>UN</v>
          </cell>
          <cell r="D1617">
            <v>100.85</v>
          </cell>
        </row>
        <row r="1618">
          <cell r="A1618" t="str">
            <v>161019</v>
          </cell>
          <cell r="B1618" t="str">
            <v>COLOCACAO DE CALHA PARSHALL W: 6 POLEGADA</v>
          </cell>
          <cell r="C1618" t="str">
            <v>UN</v>
          </cell>
          <cell r="D1618">
            <v>1061.27</v>
          </cell>
        </row>
        <row r="1619">
          <cell r="A1619" t="str">
            <v>161020</v>
          </cell>
          <cell r="B1619" t="str">
            <v>COLOCACAO DE CALHA PARSHALL W : 3 POLEGADA</v>
          </cell>
          <cell r="C1619" t="str">
            <v>UN</v>
          </cell>
          <cell r="D1619">
            <v>622.37</v>
          </cell>
        </row>
        <row r="1620">
          <cell r="A1620" t="str">
            <v>161021</v>
          </cell>
          <cell r="B1620" t="str">
            <v>INSTALACAO DE TALHA E TROLEY MANUAL DE 1 TONELADA</v>
          </cell>
          <cell r="C1620" t="str">
            <v>UN</v>
          </cell>
          <cell r="D1620">
            <v>1939.48</v>
          </cell>
        </row>
        <row r="1622">
          <cell r="A1622" t="str">
            <v>161100</v>
          </cell>
          <cell r="B1622" t="str">
            <v>LEITO FILTRANTE</v>
          </cell>
        </row>
        <row r="1623">
          <cell r="A1623" t="str">
            <v>161101</v>
          </cell>
          <cell r="B1623" t="str">
            <v>COLOCACAO E APILOAMENTO DE TERRA NO FILTRO</v>
          </cell>
          <cell r="C1623" t="str">
            <v>M3</v>
          </cell>
          <cell r="D1623">
            <v>29.43</v>
          </cell>
        </row>
        <row r="1624">
          <cell r="A1624" t="str">
            <v>161102</v>
          </cell>
          <cell r="B1624" t="str">
            <v>FORNECIMENTO E ENCHIMENTO DO FILTRO COM BRITA N. 4</v>
          </cell>
          <cell r="C1624" t="str">
            <v>M3</v>
          </cell>
          <cell r="D1624">
            <v>70.64</v>
          </cell>
        </row>
        <row r="1625">
          <cell r="A1625" t="str">
            <v>161103</v>
          </cell>
          <cell r="B1625" t="str">
            <v>COLOCACAO DE AREIA NOS FILTROS</v>
          </cell>
          <cell r="C1625" t="str">
            <v>M3</v>
          </cell>
          <cell r="D1625">
            <v>29.43</v>
          </cell>
        </row>
        <row r="1626">
          <cell r="A1626" t="str">
            <v>161104</v>
          </cell>
          <cell r="B1626" t="str">
            <v>COLOCACAO DE PEDREGULHO NOS FILTROS</v>
          </cell>
          <cell r="C1626" t="str">
            <v>M3</v>
          </cell>
          <cell r="D1626">
            <v>32.21</v>
          </cell>
        </row>
        <row r="1627">
          <cell r="A1627" t="str">
            <v>161105</v>
          </cell>
          <cell r="B1627" t="str">
            <v>COLOCACAO DE ANTRACITO NOS FILTROS</v>
          </cell>
          <cell r="C1627" t="str">
            <v>M3</v>
          </cell>
          <cell r="D1627">
            <v>29.43</v>
          </cell>
        </row>
        <row r="1628">
          <cell r="A1628" t="str">
            <v>161106</v>
          </cell>
          <cell r="B1628" t="str">
            <v>ASSENTAMENTO DE BLOCOS LEOPOLD</v>
          </cell>
          <cell r="C1628" t="str">
            <v>M2</v>
          </cell>
          <cell r="D1628">
            <v>35.43</v>
          </cell>
        </row>
        <row r="1629">
          <cell r="A1629" t="str">
            <v>161107</v>
          </cell>
          <cell r="B1629" t="str">
            <v>COLOCACAO DE LONA PLASTICA</v>
          </cell>
          <cell r="C1629" t="str">
            <v>M2</v>
          </cell>
          <cell r="D1629">
            <v>6.61</v>
          </cell>
        </row>
        <row r="1631">
          <cell r="A1631" t="str">
            <v>161200</v>
          </cell>
          <cell r="B1631" t="str">
            <v>MONTAGEM DE TUBOS DE FERRO FUNDIDO (P/P)</v>
          </cell>
        </row>
        <row r="1632">
          <cell r="A1632" t="str">
            <v>161201</v>
          </cell>
          <cell r="B1632" t="str">
            <v>DIAMETRO 100 MM</v>
          </cell>
          <cell r="C1632" t="str">
            <v>M</v>
          </cell>
          <cell r="D1632">
            <v>5.41</v>
          </cell>
        </row>
        <row r="1633">
          <cell r="A1633" t="str">
            <v>161202</v>
          </cell>
          <cell r="B1633" t="str">
            <v>DIAMETRO 150 MM</v>
          </cell>
          <cell r="C1633" t="str">
            <v>M</v>
          </cell>
          <cell r="D1633">
            <v>7.12</v>
          </cell>
        </row>
        <row r="1634">
          <cell r="A1634" t="str">
            <v>161203</v>
          </cell>
          <cell r="B1634" t="str">
            <v>DIAMETRO 200 MM</v>
          </cell>
          <cell r="C1634" t="str">
            <v>M</v>
          </cell>
          <cell r="D1634">
            <v>14.94</v>
          </cell>
        </row>
        <row r="1635">
          <cell r="A1635" t="str">
            <v>161204</v>
          </cell>
          <cell r="B1635" t="str">
            <v>DIAMETRO 250 MM</v>
          </cell>
          <cell r="C1635" t="str">
            <v>M</v>
          </cell>
          <cell r="D1635">
            <v>18.260000000000002</v>
          </cell>
        </row>
        <row r="1636">
          <cell r="A1636" t="str">
            <v>161205</v>
          </cell>
          <cell r="B1636" t="str">
            <v>DIAMETRO 300 MM</v>
          </cell>
          <cell r="C1636" t="str">
            <v>M</v>
          </cell>
          <cell r="D1636">
            <v>21.61</v>
          </cell>
        </row>
        <row r="1637">
          <cell r="A1637" t="str">
            <v>161206</v>
          </cell>
          <cell r="B1637" t="str">
            <v>DIAMETRO 400 MM</v>
          </cell>
          <cell r="C1637" t="str">
            <v>M</v>
          </cell>
          <cell r="D1637">
            <v>28.87</v>
          </cell>
        </row>
        <row r="1638">
          <cell r="A1638" t="str">
            <v>161207</v>
          </cell>
          <cell r="B1638" t="str">
            <v>DIAMETRO 500 MM</v>
          </cell>
          <cell r="C1638" t="str">
            <v>M</v>
          </cell>
          <cell r="D1638">
            <v>37.75</v>
          </cell>
        </row>
        <row r="1639">
          <cell r="A1639" t="str">
            <v>161208</v>
          </cell>
          <cell r="B1639" t="str">
            <v>DIAMETRO 600 MM</v>
          </cell>
          <cell r="C1639" t="str">
            <v>M</v>
          </cell>
          <cell r="D1639">
            <v>23.47</v>
          </cell>
        </row>
        <row r="1640">
          <cell r="A1640" t="str">
            <v>161209</v>
          </cell>
          <cell r="B1640" t="str">
            <v>DIAMETRO 700 MM</v>
          </cell>
          <cell r="C1640" t="str">
            <v>M</v>
          </cell>
          <cell r="D1640">
            <v>29.02</v>
          </cell>
        </row>
        <row r="1641">
          <cell r="A1641" t="str">
            <v>161210</v>
          </cell>
          <cell r="B1641" t="str">
            <v>DIAMETRO 800 MM</v>
          </cell>
          <cell r="C1641" t="str">
            <v>M</v>
          </cell>
          <cell r="D1641">
            <v>35.47</v>
          </cell>
        </row>
        <row r="1642">
          <cell r="A1642" t="str">
            <v>161211</v>
          </cell>
          <cell r="B1642" t="str">
            <v>DIAMETRO 900 MM</v>
          </cell>
          <cell r="C1642" t="str">
            <v>M</v>
          </cell>
          <cell r="D1642">
            <v>41.56</v>
          </cell>
        </row>
        <row r="1643">
          <cell r="A1643" t="str">
            <v>161212</v>
          </cell>
          <cell r="B1643" t="str">
            <v>DIAMETRO 1000 MM</v>
          </cell>
          <cell r="C1643" t="str">
            <v>M</v>
          </cell>
          <cell r="D1643">
            <v>50.65</v>
          </cell>
        </row>
        <row r="1645">
          <cell r="A1645" t="str">
            <v>161300</v>
          </cell>
          <cell r="B1645" t="str">
            <v>MONTAGEM DE CONEXOES DE JUNTA TIPO JM (B/F)</v>
          </cell>
        </row>
        <row r="1646">
          <cell r="A1646" t="str">
            <v>161301</v>
          </cell>
          <cell r="B1646" t="str">
            <v>DIAMETRO 100 MM</v>
          </cell>
          <cell r="C1646" t="str">
            <v>UN</v>
          </cell>
          <cell r="D1646">
            <v>4.5599999999999996</v>
          </cell>
        </row>
        <row r="1647">
          <cell r="A1647" t="str">
            <v>161302</v>
          </cell>
          <cell r="B1647" t="str">
            <v>DIAMETRO 150 MM</v>
          </cell>
          <cell r="C1647" t="str">
            <v>UN</v>
          </cell>
          <cell r="D1647">
            <v>6.37</v>
          </cell>
        </row>
        <row r="1648">
          <cell r="A1648" t="str">
            <v>161303</v>
          </cell>
          <cell r="B1648" t="str">
            <v>DIAMETRO 200 MM</v>
          </cell>
          <cell r="C1648" t="str">
            <v>UN</v>
          </cell>
          <cell r="D1648">
            <v>7.63</v>
          </cell>
        </row>
        <row r="1649">
          <cell r="A1649" t="str">
            <v>161304</v>
          </cell>
          <cell r="B1649" t="str">
            <v>DIAMETRO 250 MM</v>
          </cell>
          <cell r="C1649" t="str">
            <v>UN</v>
          </cell>
          <cell r="D1649">
            <v>9.8800000000000008</v>
          </cell>
        </row>
        <row r="1650">
          <cell r="A1650" t="str">
            <v>161305</v>
          </cell>
          <cell r="B1650" t="str">
            <v>DIAMETRO 300 MM</v>
          </cell>
          <cell r="C1650" t="str">
            <v>UN</v>
          </cell>
          <cell r="D1650">
            <v>12.83</v>
          </cell>
        </row>
        <row r="1651">
          <cell r="A1651" t="str">
            <v>161306</v>
          </cell>
          <cell r="B1651" t="str">
            <v>DIAMETRO 400 MM</v>
          </cell>
          <cell r="C1651" t="str">
            <v>UN</v>
          </cell>
          <cell r="D1651">
            <v>17.48</v>
          </cell>
        </row>
        <row r="1652">
          <cell r="A1652" t="str">
            <v>161307</v>
          </cell>
          <cell r="B1652" t="str">
            <v>DIAMETRO 500 MM</v>
          </cell>
          <cell r="C1652" t="str">
            <v>UN</v>
          </cell>
          <cell r="D1652">
            <v>22.75</v>
          </cell>
        </row>
        <row r="1653">
          <cell r="A1653" t="str">
            <v>161308</v>
          </cell>
          <cell r="B1653" t="str">
            <v>DIAMETRO 600 MM</v>
          </cell>
          <cell r="C1653" t="str">
            <v>UN</v>
          </cell>
          <cell r="D1653">
            <v>29.45</v>
          </cell>
        </row>
        <row r="1654">
          <cell r="A1654" t="str">
            <v>161309</v>
          </cell>
          <cell r="B1654" t="str">
            <v>DIAMETRO 700 MM</v>
          </cell>
          <cell r="C1654" t="str">
            <v>UN</v>
          </cell>
          <cell r="D1654">
            <v>39.42</v>
          </cell>
        </row>
        <row r="1655">
          <cell r="A1655" t="str">
            <v>161310</v>
          </cell>
          <cell r="B1655" t="str">
            <v>DIAMETRO 800 MM</v>
          </cell>
          <cell r="C1655" t="str">
            <v>UN</v>
          </cell>
          <cell r="D1655">
            <v>55.36</v>
          </cell>
        </row>
        <row r="1656">
          <cell r="A1656" t="str">
            <v>161311</v>
          </cell>
          <cell r="B1656" t="str">
            <v>DIAMETRO 900 MM</v>
          </cell>
          <cell r="C1656" t="str">
            <v>UN</v>
          </cell>
          <cell r="D1656">
            <v>66.459999999999994</v>
          </cell>
        </row>
        <row r="1657">
          <cell r="A1657" t="str">
            <v>161312</v>
          </cell>
          <cell r="B1657" t="str">
            <v>DIAMETRO 1000 MM</v>
          </cell>
          <cell r="C1657" t="str">
            <v>UN</v>
          </cell>
          <cell r="D1657">
            <v>80.02</v>
          </cell>
        </row>
        <row r="1659">
          <cell r="A1659" t="str">
            <v>161400</v>
          </cell>
          <cell r="B1659" t="str">
            <v>MONTAGEM DE CONEXOES DE JUNTA TIPO JE (PB)</v>
          </cell>
        </row>
        <row r="1660">
          <cell r="A1660" t="str">
            <v>161401</v>
          </cell>
          <cell r="B1660" t="str">
            <v>DIAMETRO 100 MM</v>
          </cell>
          <cell r="C1660" t="str">
            <v>UN</v>
          </cell>
          <cell r="D1660">
            <v>4.04</v>
          </cell>
        </row>
        <row r="1661">
          <cell r="A1661" t="str">
            <v>161402</v>
          </cell>
          <cell r="B1661" t="str">
            <v>DIAMETRO 150 MM</v>
          </cell>
          <cell r="C1661" t="str">
            <v>UN</v>
          </cell>
          <cell r="D1661">
            <v>4.4400000000000004</v>
          </cell>
        </row>
        <row r="1662">
          <cell r="A1662" t="str">
            <v>161403</v>
          </cell>
          <cell r="B1662" t="str">
            <v>DIAMETRO 200 MM</v>
          </cell>
          <cell r="C1662" t="str">
            <v>UN</v>
          </cell>
          <cell r="D1662">
            <v>5.87</v>
          </cell>
        </row>
        <row r="1663">
          <cell r="A1663" t="str">
            <v>161404</v>
          </cell>
          <cell r="B1663" t="str">
            <v>DIAMETRO 250 MM</v>
          </cell>
          <cell r="C1663" t="str">
            <v>UN</v>
          </cell>
          <cell r="D1663">
            <v>7.08</v>
          </cell>
        </row>
        <row r="1664">
          <cell r="A1664" t="str">
            <v>161405</v>
          </cell>
          <cell r="B1664" t="str">
            <v>DIAMETRO 300 MM</v>
          </cell>
          <cell r="C1664" t="str">
            <v>UN</v>
          </cell>
          <cell r="D1664">
            <v>8.59</v>
          </cell>
        </row>
        <row r="1665">
          <cell r="A1665" t="str">
            <v>161406</v>
          </cell>
          <cell r="B1665" t="str">
            <v>DIAMETRO 400 MM</v>
          </cell>
          <cell r="C1665" t="str">
            <v>UN</v>
          </cell>
          <cell r="D1665">
            <v>11.18</v>
          </cell>
        </row>
        <row r="1666">
          <cell r="A1666" t="str">
            <v>161407</v>
          </cell>
          <cell r="B1666" t="str">
            <v>DIAMETRO 500 MM</v>
          </cell>
          <cell r="C1666" t="str">
            <v>UN</v>
          </cell>
          <cell r="D1666">
            <v>13.61</v>
          </cell>
        </row>
        <row r="1667">
          <cell r="A1667" t="str">
            <v>161408</v>
          </cell>
          <cell r="B1667" t="str">
            <v>DIAMETRO 600 MM</v>
          </cell>
          <cell r="C1667" t="str">
            <v>UN</v>
          </cell>
          <cell r="D1667">
            <v>16.45</v>
          </cell>
        </row>
        <row r="1668">
          <cell r="A1668" t="str">
            <v>161409</v>
          </cell>
          <cell r="B1668" t="str">
            <v>DIAMETRO 700 MM</v>
          </cell>
          <cell r="C1668" t="str">
            <v>UN</v>
          </cell>
          <cell r="D1668">
            <v>20.45</v>
          </cell>
        </row>
        <row r="1669">
          <cell r="A1669" t="str">
            <v>161410</v>
          </cell>
          <cell r="B1669" t="str">
            <v>DIAMETRO 800 MM</v>
          </cell>
          <cell r="C1669" t="str">
            <v>UN</v>
          </cell>
          <cell r="D1669">
            <v>24.67</v>
          </cell>
        </row>
        <row r="1670">
          <cell r="A1670" t="str">
            <v>161411</v>
          </cell>
          <cell r="B1670" t="str">
            <v>DIAMETRO 900 MM</v>
          </cell>
          <cell r="C1670" t="str">
            <v>UN</v>
          </cell>
          <cell r="D1670">
            <v>29.64</v>
          </cell>
        </row>
        <row r="1671">
          <cell r="A1671" t="str">
            <v>161412</v>
          </cell>
          <cell r="B1671" t="str">
            <v>DIAMETRO 1000 MM</v>
          </cell>
          <cell r="C1671" t="str">
            <v>UN</v>
          </cell>
          <cell r="D1671">
            <v>35.93</v>
          </cell>
        </row>
        <row r="1673">
          <cell r="A1673" t="str">
            <v>161500</v>
          </cell>
          <cell r="B1673" t="str">
            <v>MONTAGEM DE CONEXOES DE JUNTA FLAGEADA</v>
          </cell>
        </row>
        <row r="1674">
          <cell r="A1674" t="str">
            <v>161501</v>
          </cell>
          <cell r="B1674" t="str">
            <v>DIAMETRO 100 MM</v>
          </cell>
          <cell r="C1674" t="str">
            <v>UN</v>
          </cell>
          <cell r="D1674">
            <v>4.93</v>
          </cell>
        </row>
        <row r="1675">
          <cell r="A1675" t="str">
            <v>161502</v>
          </cell>
          <cell r="B1675" t="str">
            <v>DIAMETRO 150 MM</v>
          </cell>
          <cell r="C1675" t="str">
            <v>UN</v>
          </cell>
          <cell r="D1675">
            <v>6.96</v>
          </cell>
        </row>
        <row r="1676">
          <cell r="A1676" t="str">
            <v>161503</v>
          </cell>
          <cell r="B1676" t="str">
            <v>DIAMETRO 200 MM</v>
          </cell>
          <cell r="C1676" t="str">
            <v>UN</v>
          </cell>
          <cell r="D1676">
            <v>8.4499999999999993</v>
          </cell>
        </row>
        <row r="1677">
          <cell r="A1677" t="str">
            <v>161504</v>
          </cell>
          <cell r="B1677" t="str">
            <v>DIAMETRO 250 MM</v>
          </cell>
          <cell r="C1677" t="str">
            <v>UN</v>
          </cell>
          <cell r="D1677">
            <v>11.02</v>
          </cell>
        </row>
        <row r="1678">
          <cell r="A1678" t="str">
            <v>161505</v>
          </cell>
          <cell r="B1678" t="str">
            <v>DIAMETRO 300 MM</v>
          </cell>
          <cell r="C1678" t="str">
            <v>UN</v>
          </cell>
          <cell r="D1678">
            <v>14.32</v>
          </cell>
        </row>
        <row r="1679">
          <cell r="A1679" t="str">
            <v>161506</v>
          </cell>
          <cell r="B1679" t="str">
            <v>DIAMETRO 400 MM</v>
          </cell>
          <cell r="C1679" t="str">
            <v>UN</v>
          </cell>
          <cell r="D1679">
            <v>19.41</v>
          </cell>
        </row>
        <row r="1680">
          <cell r="A1680" t="str">
            <v>161507</v>
          </cell>
          <cell r="B1680" t="str">
            <v>DIAMETRO 500 MM</v>
          </cell>
          <cell r="C1680" t="str">
            <v>UN</v>
          </cell>
          <cell r="D1680">
            <v>25.29</v>
          </cell>
        </row>
        <row r="1681">
          <cell r="A1681" t="str">
            <v>161508</v>
          </cell>
          <cell r="B1681" t="str">
            <v>DIAMETRO 600 MM</v>
          </cell>
          <cell r="C1681" t="str">
            <v>UN</v>
          </cell>
          <cell r="D1681">
            <v>32.82</v>
          </cell>
        </row>
        <row r="1682">
          <cell r="A1682" t="str">
            <v>161509</v>
          </cell>
          <cell r="B1682" t="str">
            <v>DIAMETRO 700 MM</v>
          </cell>
          <cell r="C1682" t="str">
            <v>UN</v>
          </cell>
          <cell r="D1682">
            <v>42.62</v>
          </cell>
        </row>
        <row r="1683">
          <cell r="A1683" t="str">
            <v>161510</v>
          </cell>
          <cell r="B1683" t="str">
            <v>DIAMETRO 800 MM</v>
          </cell>
          <cell r="C1683" t="str">
            <v>UN</v>
          </cell>
          <cell r="D1683">
            <v>59.27</v>
          </cell>
        </row>
        <row r="1684">
          <cell r="A1684" t="str">
            <v>161511</v>
          </cell>
          <cell r="B1684" t="str">
            <v>DIAMETRO 900 MM</v>
          </cell>
          <cell r="C1684" t="str">
            <v>UN</v>
          </cell>
          <cell r="D1684">
            <v>71.58</v>
          </cell>
        </row>
        <row r="1685">
          <cell r="A1685" t="str">
            <v>161512</v>
          </cell>
          <cell r="B1685" t="str">
            <v>DIAMETRO 1000 MM</v>
          </cell>
          <cell r="C1685" t="str">
            <v>UN</v>
          </cell>
          <cell r="D1685">
            <v>86.07</v>
          </cell>
        </row>
        <row r="1687">
          <cell r="A1687" t="str">
            <v>161600</v>
          </cell>
          <cell r="B1687" t="str">
            <v>MONTAGEM DE CURVAS DE FERRO FUNDIDO 90 GR TIPO JM</v>
          </cell>
        </row>
        <row r="1688">
          <cell r="A1688" t="str">
            <v>161601</v>
          </cell>
          <cell r="B1688" t="str">
            <v>DIAMETRO 300 MM</v>
          </cell>
          <cell r="C1688" t="str">
            <v>UN</v>
          </cell>
          <cell r="D1688">
            <v>34.479999999999997</v>
          </cell>
        </row>
        <row r="1690">
          <cell r="A1690" t="str">
            <v>161700</v>
          </cell>
          <cell r="B1690" t="str">
            <v>MONTAGEM DE CURVAS DE FERRO FUNDIDO 45 GR TIPO JM</v>
          </cell>
        </row>
        <row r="1691">
          <cell r="A1691" t="str">
            <v>161701</v>
          </cell>
          <cell r="B1691" t="str">
            <v>DIAMETRO 300 MM</v>
          </cell>
          <cell r="C1691" t="str">
            <v>UN</v>
          </cell>
          <cell r="D1691">
            <v>32.409999999999997</v>
          </cell>
        </row>
        <row r="1692">
          <cell r="A1692" t="str">
            <v>161702</v>
          </cell>
          <cell r="B1692" t="str">
            <v>DIAMETRO 400 MM</v>
          </cell>
          <cell r="C1692" t="str">
            <v>UN</v>
          </cell>
          <cell r="D1692">
            <v>52.57</v>
          </cell>
        </row>
        <row r="1693">
          <cell r="A1693" t="str">
            <v>161703</v>
          </cell>
          <cell r="B1693" t="str">
            <v>DIAMETRO 500 MM</v>
          </cell>
          <cell r="C1693" t="str">
            <v>UN</v>
          </cell>
          <cell r="D1693">
            <v>67.25</v>
          </cell>
        </row>
        <row r="1694">
          <cell r="A1694" t="str">
            <v>161704</v>
          </cell>
          <cell r="B1694" t="str">
            <v>DIAMETRO 600 MM</v>
          </cell>
          <cell r="C1694" t="str">
            <v>UN</v>
          </cell>
          <cell r="D1694">
            <v>93</v>
          </cell>
        </row>
        <row r="1695">
          <cell r="A1695" t="str">
            <v>161705</v>
          </cell>
          <cell r="B1695" t="str">
            <v>DIAMETRO 700 MM</v>
          </cell>
          <cell r="C1695" t="str">
            <v>UN</v>
          </cell>
          <cell r="D1695">
            <v>127.21</v>
          </cell>
        </row>
        <row r="1696">
          <cell r="A1696" t="str">
            <v>161706</v>
          </cell>
          <cell r="B1696" t="str">
            <v>DIAMETRO 800 MM</v>
          </cell>
          <cell r="C1696" t="str">
            <v>UN</v>
          </cell>
          <cell r="D1696">
            <v>167.08</v>
          </cell>
        </row>
        <row r="1697">
          <cell r="A1697" t="str">
            <v>161707</v>
          </cell>
          <cell r="B1697" t="str">
            <v>DIAMETRO 900 MM</v>
          </cell>
          <cell r="C1697" t="str">
            <v>UN</v>
          </cell>
          <cell r="D1697">
            <v>198.91</v>
          </cell>
        </row>
        <row r="1698">
          <cell r="A1698" t="str">
            <v>161708</v>
          </cell>
          <cell r="B1698" t="str">
            <v>DIAMETRO 1000 MM</v>
          </cell>
          <cell r="C1698" t="str">
            <v>UN</v>
          </cell>
          <cell r="D1698">
            <v>272.5</v>
          </cell>
        </row>
        <row r="1699">
          <cell r="A1699" t="str">
            <v>161709</v>
          </cell>
          <cell r="B1699" t="str">
            <v>DIAMETRO 1200 MM</v>
          </cell>
          <cell r="C1699" t="str">
            <v>UN</v>
          </cell>
          <cell r="D1699">
            <v>267.47000000000003</v>
          </cell>
        </row>
        <row r="1701">
          <cell r="A1701" t="str">
            <v>161800</v>
          </cell>
          <cell r="B1701" t="str">
            <v>MONTAGEM DE CURVAS DE FERRO FUNDIDO 22 GR 30 MIN. TIPO JM</v>
          </cell>
        </row>
        <row r="1702">
          <cell r="A1702" t="str">
            <v>161801</v>
          </cell>
          <cell r="B1702" t="str">
            <v>DIAMETRO 300 MM</v>
          </cell>
          <cell r="C1702" t="str">
            <v>UN</v>
          </cell>
          <cell r="D1702">
            <v>31.36</v>
          </cell>
        </row>
        <row r="1703">
          <cell r="A1703" t="str">
            <v>161802</v>
          </cell>
          <cell r="B1703" t="str">
            <v>DIAMETRO 400 MM</v>
          </cell>
          <cell r="C1703" t="str">
            <v>UN</v>
          </cell>
          <cell r="D1703">
            <v>45.81</v>
          </cell>
        </row>
        <row r="1704">
          <cell r="A1704" t="str">
            <v>161803</v>
          </cell>
          <cell r="B1704" t="str">
            <v>DIAMETRO 500 MM</v>
          </cell>
          <cell r="C1704" t="str">
            <v>UN</v>
          </cell>
          <cell r="D1704">
            <v>63.21</v>
          </cell>
        </row>
        <row r="1705">
          <cell r="A1705" t="str">
            <v>161804</v>
          </cell>
          <cell r="B1705" t="str">
            <v>DIAMETRO 600 MM</v>
          </cell>
          <cell r="C1705" t="str">
            <v>UN</v>
          </cell>
          <cell r="D1705">
            <v>87.27</v>
          </cell>
        </row>
        <row r="1706">
          <cell r="A1706" t="str">
            <v>161805</v>
          </cell>
          <cell r="B1706" t="str">
            <v>DIAMETRO 700 MM</v>
          </cell>
          <cell r="C1706" t="str">
            <v>UN</v>
          </cell>
          <cell r="D1706">
            <v>119.32</v>
          </cell>
        </row>
        <row r="1707">
          <cell r="A1707" t="str">
            <v>161806</v>
          </cell>
          <cell r="B1707" t="str">
            <v>DIAMETRO 800 MM</v>
          </cell>
          <cell r="C1707" t="str">
            <v>UN</v>
          </cell>
          <cell r="D1707">
            <v>163.62</v>
          </cell>
        </row>
        <row r="1708">
          <cell r="A1708" t="str">
            <v>161807</v>
          </cell>
          <cell r="B1708" t="str">
            <v>DIAMETRO 900 MM</v>
          </cell>
          <cell r="C1708" t="str">
            <v>UN</v>
          </cell>
          <cell r="D1708">
            <v>194.99</v>
          </cell>
        </row>
        <row r="1709">
          <cell r="A1709" t="str">
            <v>161808</v>
          </cell>
          <cell r="B1709" t="str">
            <v>DIAMETRO 1000 MM</v>
          </cell>
          <cell r="C1709" t="str">
            <v>UN</v>
          </cell>
          <cell r="D1709">
            <v>228.53</v>
          </cell>
        </row>
        <row r="1710">
          <cell r="A1710" t="str">
            <v>161809</v>
          </cell>
          <cell r="B1710" t="str">
            <v>DIAMETRO 1200 MM</v>
          </cell>
          <cell r="C1710" t="str">
            <v>UN</v>
          </cell>
          <cell r="D1710">
            <v>260.60000000000002</v>
          </cell>
        </row>
        <row r="1712">
          <cell r="A1712" t="str">
            <v>161900</v>
          </cell>
          <cell r="B1712" t="str">
            <v>MONTAGEM DE CURVAS DE FERRO FUNDIDO 11 GR 15 MIN. TIPO JM</v>
          </cell>
        </row>
        <row r="1713">
          <cell r="A1713" t="str">
            <v>161901</v>
          </cell>
          <cell r="B1713" t="str">
            <v>DIAMETRO 300 MM</v>
          </cell>
          <cell r="C1713" t="str">
            <v>UN</v>
          </cell>
          <cell r="D1713">
            <v>31.18</v>
          </cell>
        </row>
        <row r="1714">
          <cell r="A1714" t="str">
            <v>161902</v>
          </cell>
          <cell r="B1714" t="str">
            <v>DIAMETRO 400 MM</v>
          </cell>
          <cell r="C1714" t="str">
            <v>UN</v>
          </cell>
          <cell r="D1714">
            <v>45.24</v>
          </cell>
        </row>
        <row r="1715">
          <cell r="A1715" t="str">
            <v>161903</v>
          </cell>
          <cell r="B1715" t="str">
            <v>DIAMETRO 500 MM</v>
          </cell>
          <cell r="C1715" t="str">
            <v>UN</v>
          </cell>
          <cell r="D1715">
            <v>61.89</v>
          </cell>
        </row>
        <row r="1716">
          <cell r="A1716" t="str">
            <v>161904</v>
          </cell>
          <cell r="B1716" t="str">
            <v>DIAMETRO 600 MM</v>
          </cell>
          <cell r="C1716" t="str">
            <v>UN</v>
          </cell>
          <cell r="D1716">
            <v>82.28</v>
          </cell>
        </row>
        <row r="1717">
          <cell r="A1717" t="str">
            <v>161905</v>
          </cell>
          <cell r="B1717" t="str">
            <v>DIAMETRO 700 MM</v>
          </cell>
          <cell r="C1717" t="str">
            <v>UN</v>
          </cell>
          <cell r="D1717">
            <v>114.39</v>
          </cell>
        </row>
        <row r="1718">
          <cell r="A1718" t="str">
            <v>161906</v>
          </cell>
          <cell r="B1718" t="str">
            <v>DIAMETRO 800 MM</v>
          </cell>
          <cell r="C1718" t="str">
            <v>UN</v>
          </cell>
          <cell r="D1718">
            <v>162.69</v>
          </cell>
        </row>
        <row r="1719">
          <cell r="A1719" t="str">
            <v>161907</v>
          </cell>
          <cell r="B1719" t="str">
            <v>DIAMETRO 900 MM</v>
          </cell>
          <cell r="C1719" t="str">
            <v>UN</v>
          </cell>
          <cell r="D1719">
            <v>194.52</v>
          </cell>
        </row>
        <row r="1720">
          <cell r="A1720" t="str">
            <v>161908</v>
          </cell>
          <cell r="B1720" t="str">
            <v>DIAMETRO 1000 MM</v>
          </cell>
          <cell r="C1720" t="str">
            <v>UN</v>
          </cell>
          <cell r="D1720">
            <v>226.57</v>
          </cell>
        </row>
        <row r="1721">
          <cell r="A1721" t="str">
            <v>161909</v>
          </cell>
          <cell r="B1721" t="str">
            <v>DIAMETRO 1200 MM</v>
          </cell>
          <cell r="C1721" t="str">
            <v>UN</v>
          </cell>
          <cell r="D1721">
            <v>251.86</v>
          </cell>
        </row>
        <row r="1723">
          <cell r="A1723" t="str">
            <v>162000</v>
          </cell>
          <cell r="B1723" t="str">
            <v>MONTAGEM DE TES DE FERRO FUNDIDO TIPO JM/F</v>
          </cell>
        </row>
        <row r="1724">
          <cell r="A1724" t="str">
            <v>162001</v>
          </cell>
          <cell r="B1724" t="str">
            <v>DIAMETRO 300-100 MM</v>
          </cell>
          <cell r="C1724" t="str">
            <v>UN</v>
          </cell>
          <cell r="D1724">
            <v>37.979999999999997</v>
          </cell>
        </row>
        <row r="1725">
          <cell r="A1725" t="str">
            <v>162002</v>
          </cell>
          <cell r="B1725" t="str">
            <v>DIAMETRO 300-200 MM</v>
          </cell>
          <cell r="C1725" t="str">
            <v>UN</v>
          </cell>
          <cell r="D1725">
            <v>42.93</v>
          </cell>
        </row>
        <row r="1726">
          <cell r="A1726" t="str">
            <v>162003</v>
          </cell>
          <cell r="B1726" t="str">
            <v>DIAMETRO 300-300 MM</v>
          </cell>
          <cell r="C1726" t="str">
            <v>UN</v>
          </cell>
          <cell r="D1726">
            <v>50.72</v>
          </cell>
        </row>
        <row r="1727">
          <cell r="A1727" t="str">
            <v>162004</v>
          </cell>
          <cell r="B1727" t="str">
            <v>DIAMETRO 350-100 MM</v>
          </cell>
          <cell r="C1727" t="str">
            <v>UN</v>
          </cell>
          <cell r="D1727">
            <v>41.37</v>
          </cell>
        </row>
        <row r="1728">
          <cell r="A1728" t="str">
            <v>162005</v>
          </cell>
          <cell r="B1728" t="str">
            <v>DIAMETRO 350-200 MM</v>
          </cell>
          <cell r="C1728" t="str">
            <v>UN</v>
          </cell>
          <cell r="D1728">
            <v>46.58</v>
          </cell>
        </row>
        <row r="1729">
          <cell r="A1729" t="str">
            <v>162006</v>
          </cell>
          <cell r="B1729" t="str">
            <v>DIAMETRO 350-350 MM</v>
          </cell>
          <cell r="C1729" t="str">
            <v>UN</v>
          </cell>
          <cell r="D1729">
            <v>56.16</v>
          </cell>
        </row>
        <row r="1730">
          <cell r="A1730" t="str">
            <v>162007</v>
          </cell>
          <cell r="B1730" t="str">
            <v>DIAMETRO 400-100 MM</v>
          </cell>
          <cell r="C1730" t="str">
            <v>UN</v>
          </cell>
          <cell r="D1730">
            <v>52.1</v>
          </cell>
        </row>
        <row r="1731">
          <cell r="A1731" t="str">
            <v>162008</v>
          </cell>
          <cell r="B1731" t="str">
            <v>DIAMETRO 400-200 MM</v>
          </cell>
          <cell r="C1731" t="str">
            <v>UN</v>
          </cell>
          <cell r="D1731">
            <v>57.69</v>
          </cell>
        </row>
        <row r="1732">
          <cell r="A1732" t="str">
            <v>162009</v>
          </cell>
          <cell r="B1732" t="str">
            <v>DIAMETRO 400-300 MM</v>
          </cell>
          <cell r="C1732" t="str">
            <v>UN</v>
          </cell>
          <cell r="D1732">
            <v>65.709999999999994</v>
          </cell>
        </row>
        <row r="1733">
          <cell r="A1733" t="str">
            <v>162010</v>
          </cell>
          <cell r="B1733" t="str">
            <v>DIAMETRO 400-400 MM</v>
          </cell>
          <cell r="C1733" t="str">
            <v>UN</v>
          </cell>
          <cell r="D1733">
            <v>73.319999999999993</v>
          </cell>
        </row>
        <row r="1734">
          <cell r="A1734" t="str">
            <v>162011</v>
          </cell>
          <cell r="B1734" t="str">
            <v>DIAMETRO 500-100 MM</v>
          </cell>
          <cell r="C1734" t="str">
            <v>UN</v>
          </cell>
          <cell r="D1734">
            <v>69.19</v>
          </cell>
        </row>
        <row r="1735">
          <cell r="A1735" t="str">
            <v>162012</v>
          </cell>
          <cell r="B1735" t="str">
            <v>DIAMETRO 500-200 MM</v>
          </cell>
          <cell r="C1735" t="str">
            <v>UN</v>
          </cell>
          <cell r="D1735">
            <v>75.37</v>
          </cell>
        </row>
        <row r="1736">
          <cell r="A1736" t="str">
            <v>162013</v>
          </cell>
          <cell r="B1736" t="str">
            <v>DIAMETRO 500-300 MM</v>
          </cell>
          <cell r="C1736" t="str">
            <v>UN</v>
          </cell>
          <cell r="D1736">
            <v>84.16</v>
          </cell>
        </row>
        <row r="1737">
          <cell r="A1737" t="str">
            <v>162014</v>
          </cell>
          <cell r="B1737" t="str">
            <v>DIAMETRO 500-400 MM</v>
          </cell>
          <cell r="C1737" t="str">
            <v>UN</v>
          </cell>
          <cell r="D1737">
            <v>92.95</v>
          </cell>
        </row>
        <row r="1738">
          <cell r="A1738" t="str">
            <v>162015</v>
          </cell>
          <cell r="B1738" t="str">
            <v>DIAMETRO 500-500 MM</v>
          </cell>
          <cell r="C1738" t="str">
            <v>UN</v>
          </cell>
          <cell r="D1738">
            <v>101.98</v>
          </cell>
        </row>
        <row r="1739">
          <cell r="A1739" t="str">
            <v>162016</v>
          </cell>
          <cell r="B1739" t="str">
            <v>DIAMETRO 600-100 MM</v>
          </cell>
          <cell r="C1739" t="str">
            <v>UN</v>
          </cell>
          <cell r="D1739">
            <v>90.98</v>
          </cell>
        </row>
        <row r="1740">
          <cell r="A1740" t="str">
            <v>162017</v>
          </cell>
          <cell r="B1740" t="str">
            <v>DIAMETRO 600-200 MM</v>
          </cell>
          <cell r="C1740" t="str">
            <v>UN</v>
          </cell>
          <cell r="D1740">
            <v>98.55</v>
          </cell>
        </row>
        <row r="1741">
          <cell r="A1741" t="str">
            <v>162018</v>
          </cell>
          <cell r="B1741" t="str">
            <v>DIAMETRO 600 - 300MM</v>
          </cell>
          <cell r="C1741" t="str">
            <v>UN</v>
          </cell>
          <cell r="D1741">
            <v>108.83</v>
          </cell>
        </row>
        <row r="1742">
          <cell r="A1742" t="str">
            <v>162019</v>
          </cell>
          <cell r="B1742" t="str">
            <v>DIAMETRO 600-400 MM</v>
          </cell>
          <cell r="C1742" t="str">
            <v>UN</v>
          </cell>
          <cell r="D1742">
            <v>119.14</v>
          </cell>
        </row>
        <row r="1743">
          <cell r="A1743" t="str">
            <v>162020</v>
          </cell>
          <cell r="B1743" t="str">
            <v>DIAMETRO 600-600 MM</v>
          </cell>
          <cell r="C1743" t="str">
            <v>UN</v>
          </cell>
          <cell r="D1743">
            <v>143.34</v>
          </cell>
        </row>
        <row r="1744">
          <cell r="A1744" t="str">
            <v>162021</v>
          </cell>
          <cell r="B1744" t="str">
            <v>DIAMETRO 700-200 MM</v>
          </cell>
          <cell r="C1744" t="str">
            <v>UN</v>
          </cell>
          <cell r="D1744">
            <v>128.63</v>
          </cell>
        </row>
        <row r="1745">
          <cell r="A1745" t="str">
            <v>162022</v>
          </cell>
          <cell r="B1745" t="str">
            <v>DIAMETRO 700-400 MM</v>
          </cell>
          <cell r="C1745" t="str">
            <v>UN</v>
          </cell>
          <cell r="D1745">
            <v>149.38</v>
          </cell>
        </row>
        <row r="1746">
          <cell r="A1746" t="str">
            <v>162023</v>
          </cell>
          <cell r="B1746" t="str">
            <v>DIAMETRO 700-600 MM</v>
          </cell>
          <cell r="C1746" t="str">
            <v>UN</v>
          </cell>
          <cell r="D1746">
            <v>177.38</v>
          </cell>
        </row>
        <row r="1747">
          <cell r="A1747" t="str">
            <v>162024</v>
          </cell>
          <cell r="B1747" t="str">
            <v>DIAMETRO 700-700 MM</v>
          </cell>
          <cell r="C1747" t="str">
            <v>UN</v>
          </cell>
          <cell r="D1747">
            <v>190.68</v>
          </cell>
        </row>
        <row r="1748">
          <cell r="A1748" t="str">
            <v>162025</v>
          </cell>
          <cell r="B1748" t="str">
            <v>DIAMETRO 800-200 MM</v>
          </cell>
          <cell r="C1748" t="str">
            <v>UN</v>
          </cell>
          <cell r="D1748">
            <v>179.58</v>
          </cell>
        </row>
        <row r="1749">
          <cell r="A1749" t="str">
            <v>162026</v>
          </cell>
          <cell r="B1749" t="str">
            <v>DIAMETRO 800-400 MM</v>
          </cell>
          <cell r="C1749" t="str">
            <v>UN</v>
          </cell>
          <cell r="D1749">
            <v>204.8</v>
          </cell>
        </row>
        <row r="1750">
          <cell r="A1750" t="str">
            <v>162027</v>
          </cell>
          <cell r="B1750" t="str">
            <v>DIAMETRO 800-600 MM</v>
          </cell>
          <cell r="C1750" t="str">
            <v>UN</v>
          </cell>
          <cell r="D1750">
            <v>248.11</v>
          </cell>
        </row>
        <row r="1751">
          <cell r="A1751" t="str">
            <v>162028</v>
          </cell>
          <cell r="B1751" t="str">
            <v>DIAMETRO 800-800 MM</v>
          </cell>
          <cell r="C1751" t="str">
            <v>UN</v>
          </cell>
          <cell r="D1751">
            <v>272.95</v>
          </cell>
        </row>
        <row r="1752">
          <cell r="A1752" t="str">
            <v>162029</v>
          </cell>
          <cell r="B1752" t="str">
            <v>DIAMETRO 900-200 MM</v>
          </cell>
          <cell r="C1752" t="str">
            <v>UN</v>
          </cell>
          <cell r="D1752">
            <v>216.52</v>
          </cell>
        </row>
        <row r="1753">
          <cell r="A1753" t="str">
            <v>162030</v>
          </cell>
          <cell r="B1753" t="str">
            <v>DIAMETRO 900-400 MM</v>
          </cell>
          <cell r="C1753" t="str">
            <v>UN</v>
          </cell>
          <cell r="D1753">
            <v>249.08</v>
          </cell>
        </row>
        <row r="1754">
          <cell r="A1754" t="str">
            <v>162031</v>
          </cell>
          <cell r="B1754" t="str">
            <v>DIAMETRO 900-600 MM</v>
          </cell>
          <cell r="C1754" t="str">
            <v>UN</v>
          </cell>
          <cell r="D1754">
            <v>299.63</v>
          </cell>
        </row>
        <row r="1755">
          <cell r="A1755" t="str">
            <v>162032</v>
          </cell>
          <cell r="B1755" t="str">
            <v>DIAMETRO 900-800 MM</v>
          </cell>
          <cell r="C1755" t="str">
            <v>UN</v>
          </cell>
          <cell r="D1755">
            <v>333.73</v>
          </cell>
        </row>
        <row r="1756">
          <cell r="A1756" t="str">
            <v>162033</v>
          </cell>
          <cell r="B1756" t="str">
            <v>DIAMETRO 900-900 MM</v>
          </cell>
          <cell r="C1756" t="str">
            <v>UN</v>
          </cell>
          <cell r="D1756">
            <v>354.45</v>
          </cell>
        </row>
        <row r="1757">
          <cell r="A1757" t="str">
            <v>162034</v>
          </cell>
          <cell r="B1757" t="str">
            <v>DIAMETRO 1000-200 MM</v>
          </cell>
          <cell r="C1757" t="str">
            <v>UN</v>
          </cell>
          <cell r="D1757">
            <v>273.62</v>
          </cell>
        </row>
        <row r="1758">
          <cell r="A1758" t="str">
            <v>162035</v>
          </cell>
          <cell r="B1758" t="str">
            <v>DIAMETRO 1000-400 MM</v>
          </cell>
          <cell r="C1758" t="str">
            <v>UN</v>
          </cell>
          <cell r="D1758">
            <v>305.27999999999997</v>
          </cell>
        </row>
        <row r="1759">
          <cell r="A1759" t="str">
            <v>162036</v>
          </cell>
          <cell r="B1759" t="str">
            <v>DIAMETRO 1000-600 MM</v>
          </cell>
          <cell r="C1759" t="str">
            <v>UN</v>
          </cell>
          <cell r="D1759">
            <v>357.01</v>
          </cell>
        </row>
        <row r="1760">
          <cell r="A1760" t="str">
            <v>162037</v>
          </cell>
          <cell r="B1760" t="str">
            <v>DIAMETRO 1000-800 MM</v>
          </cell>
          <cell r="C1760" t="str">
            <v>UN</v>
          </cell>
          <cell r="D1760">
            <v>398</v>
          </cell>
        </row>
        <row r="1761">
          <cell r="A1761" t="str">
            <v>162038</v>
          </cell>
          <cell r="B1761" t="str">
            <v>DIAMETRO 1000-1000 MM</v>
          </cell>
          <cell r="C1761" t="str">
            <v>UN</v>
          </cell>
          <cell r="D1761">
            <v>437.13</v>
          </cell>
        </row>
        <row r="1762">
          <cell r="A1762" t="str">
            <v>162039</v>
          </cell>
          <cell r="B1762" t="str">
            <v>DIAMETRO 1200-200 MM</v>
          </cell>
          <cell r="C1762" t="str">
            <v>UN</v>
          </cell>
          <cell r="D1762">
            <v>326.95</v>
          </cell>
        </row>
        <row r="1763">
          <cell r="A1763" t="str">
            <v>162040</v>
          </cell>
          <cell r="B1763" t="str">
            <v>DIAMETRO 1200-400 MM</v>
          </cell>
          <cell r="C1763" t="str">
            <v>UN</v>
          </cell>
          <cell r="D1763">
            <v>365.36</v>
          </cell>
        </row>
        <row r="1764">
          <cell r="A1764" t="str">
            <v>162041</v>
          </cell>
          <cell r="B1764" t="str">
            <v>DIAMETRO 1200-600 MM</v>
          </cell>
          <cell r="C1764" t="str">
            <v>UN</v>
          </cell>
          <cell r="D1764">
            <v>425.46</v>
          </cell>
        </row>
        <row r="1765">
          <cell r="A1765" t="str">
            <v>162042</v>
          </cell>
          <cell r="B1765" t="str">
            <v>DIAMETRO 1200-800 MM</v>
          </cell>
          <cell r="C1765" t="str">
            <v>UN</v>
          </cell>
          <cell r="D1765">
            <v>484</v>
          </cell>
        </row>
        <row r="1766">
          <cell r="A1766" t="str">
            <v>162043</v>
          </cell>
          <cell r="B1766" t="str">
            <v>DIAMETRO 1200-1000 MM</v>
          </cell>
          <cell r="C1766" t="str">
            <v>UN</v>
          </cell>
          <cell r="D1766">
            <v>534.77</v>
          </cell>
        </row>
        <row r="1767">
          <cell r="A1767" t="str">
            <v>162044</v>
          </cell>
          <cell r="B1767" t="str">
            <v>DIAMETRO 1200-1200 MM</v>
          </cell>
          <cell r="C1767" t="str">
            <v>UN</v>
          </cell>
          <cell r="D1767">
            <v>562.84</v>
          </cell>
        </row>
        <row r="1769">
          <cell r="A1769" t="str">
            <v>162100</v>
          </cell>
          <cell r="B1769" t="str">
            <v>MONTAGEM DE REDUCOES DE FERRO FUNDIDO TIPO JM</v>
          </cell>
        </row>
        <row r="1770">
          <cell r="A1770" t="str">
            <v>162101</v>
          </cell>
          <cell r="B1770" t="str">
            <v>DIAMETRO 300-150 MM</v>
          </cell>
          <cell r="C1770" t="str">
            <v>UN</v>
          </cell>
          <cell r="D1770">
            <v>30.45</v>
          </cell>
        </row>
        <row r="1771">
          <cell r="A1771" t="str">
            <v>162102</v>
          </cell>
          <cell r="B1771" t="str">
            <v>DIAMETRO 300-200 MM</v>
          </cell>
          <cell r="C1771" t="str">
            <v>UN</v>
          </cell>
          <cell r="D1771">
            <v>30.8</v>
          </cell>
        </row>
        <row r="1772">
          <cell r="A1772" t="str">
            <v>162103</v>
          </cell>
          <cell r="B1772" t="str">
            <v>DIAMETRO 300-250 MM</v>
          </cell>
          <cell r="C1772" t="str">
            <v>UN</v>
          </cell>
          <cell r="D1772">
            <v>31.13</v>
          </cell>
        </row>
        <row r="1773">
          <cell r="A1773" t="str">
            <v>162104</v>
          </cell>
          <cell r="B1773" t="str">
            <v>DIAMETRO 350-200 MM</v>
          </cell>
          <cell r="C1773" t="str">
            <v>UN</v>
          </cell>
          <cell r="D1773">
            <v>41.6</v>
          </cell>
        </row>
        <row r="1774">
          <cell r="A1774" t="str">
            <v>162105</v>
          </cell>
          <cell r="B1774" t="str">
            <v>DIAMETRO 350-250 MM</v>
          </cell>
          <cell r="C1774" t="str">
            <v>UN</v>
          </cell>
          <cell r="D1774">
            <v>41.86</v>
          </cell>
        </row>
        <row r="1775">
          <cell r="A1775" t="str">
            <v>162106</v>
          </cell>
          <cell r="B1775" t="str">
            <v>DIAMETRO 350-300 MM</v>
          </cell>
          <cell r="C1775" t="str">
            <v>UN</v>
          </cell>
          <cell r="D1775">
            <v>42.01</v>
          </cell>
        </row>
        <row r="1776">
          <cell r="A1776" t="str">
            <v>162107</v>
          </cell>
          <cell r="B1776" t="str">
            <v>DIAMETRO 400-250 MM</v>
          </cell>
          <cell r="C1776" t="str">
            <v>UN</v>
          </cell>
          <cell r="D1776">
            <v>44.04</v>
          </cell>
        </row>
        <row r="1777">
          <cell r="A1777" t="str">
            <v>162108</v>
          </cell>
          <cell r="B1777" t="str">
            <v>DIAMETRO 400-300 MM</v>
          </cell>
          <cell r="C1777" t="str">
            <v>UN</v>
          </cell>
          <cell r="D1777">
            <v>44.1</v>
          </cell>
        </row>
        <row r="1778">
          <cell r="A1778" t="str">
            <v>162109</v>
          </cell>
          <cell r="B1778" t="str">
            <v>DIAMETRO 400-350 MM</v>
          </cell>
          <cell r="C1778" t="str">
            <v>UN</v>
          </cell>
          <cell r="D1778">
            <v>44.59</v>
          </cell>
        </row>
        <row r="1779">
          <cell r="A1779" t="str">
            <v>162110</v>
          </cell>
          <cell r="B1779" t="str">
            <v>DIAMETRO 500-350 MM</v>
          </cell>
          <cell r="C1779" t="str">
            <v>UN</v>
          </cell>
          <cell r="D1779">
            <v>60.47</v>
          </cell>
        </row>
        <row r="1780">
          <cell r="A1780" t="str">
            <v>162111</v>
          </cell>
          <cell r="B1780" t="str">
            <v>DIAMETRO 500-400 MM</v>
          </cell>
          <cell r="C1780" t="str">
            <v>UN</v>
          </cell>
          <cell r="D1780">
            <v>68.44</v>
          </cell>
        </row>
        <row r="1781">
          <cell r="A1781" t="str">
            <v>162112</v>
          </cell>
          <cell r="B1781" t="str">
            <v>DIAMETRO 600-400 MM</v>
          </cell>
          <cell r="C1781" t="str">
            <v>UN</v>
          </cell>
          <cell r="D1781">
            <v>80.75</v>
          </cell>
        </row>
        <row r="1782">
          <cell r="A1782" t="str">
            <v>162113</v>
          </cell>
          <cell r="B1782" t="str">
            <v>DIAMETRO 600-500 MM</v>
          </cell>
          <cell r="C1782" t="str">
            <v>UN</v>
          </cell>
          <cell r="D1782">
            <v>81.11</v>
          </cell>
        </row>
        <row r="1783">
          <cell r="A1783" t="str">
            <v>162114</v>
          </cell>
          <cell r="B1783" t="str">
            <v>DIAMETRO 700-500 MM</v>
          </cell>
          <cell r="C1783" t="str">
            <v>UN</v>
          </cell>
          <cell r="D1783">
            <v>112.98</v>
          </cell>
        </row>
        <row r="1784">
          <cell r="A1784" t="str">
            <v>162115</v>
          </cell>
          <cell r="B1784" t="str">
            <v>DIAMETRO 700-600 MM</v>
          </cell>
          <cell r="C1784" t="str">
            <v>UN</v>
          </cell>
          <cell r="D1784">
            <v>135.55000000000001</v>
          </cell>
        </row>
        <row r="1785">
          <cell r="A1785" t="str">
            <v>162116</v>
          </cell>
          <cell r="B1785" t="str">
            <v>DIAMETRO 800-600 MM</v>
          </cell>
          <cell r="C1785" t="str">
            <v>UN</v>
          </cell>
          <cell r="D1785">
            <v>159</v>
          </cell>
        </row>
        <row r="1786">
          <cell r="A1786" t="str">
            <v>162117</v>
          </cell>
          <cell r="B1786" t="str">
            <v>DIAMETRO 800-700 MM</v>
          </cell>
          <cell r="C1786" t="str">
            <v>UN</v>
          </cell>
          <cell r="D1786">
            <v>168.41</v>
          </cell>
        </row>
        <row r="1787">
          <cell r="A1787" t="str">
            <v>162118</v>
          </cell>
          <cell r="B1787" t="str">
            <v>DIAMETRO 900-700 MM</v>
          </cell>
          <cell r="C1787" t="str">
            <v>UN</v>
          </cell>
          <cell r="D1787">
            <v>195.49</v>
          </cell>
        </row>
        <row r="1788">
          <cell r="A1788" t="str">
            <v>162119</v>
          </cell>
          <cell r="B1788" t="str">
            <v>DIAMETRO 900-800 MM</v>
          </cell>
          <cell r="C1788" t="str">
            <v>UN</v>
          </cell>
          <cell r="D1788">
            <v>205.27</v>
          </cell>
        </row>
        <row r="1789">
          <cell r="A1789" t="str">
            <v>162120</v>
          </cell>
          <cell r="B1789" t="str">
            <v>DIAMETRO 1000-800 MM</v>
          </cell>
          <cell r="C1789" t="str">
            <v>UN</v>
          </cell>
          <cell r="D1789">
            <v>240.34</v>
          </cell>
        </row>
        <row r="1790">
          <cell r="A1790" t="str">
            <v>162121</v>
          </cell>
          <cell r="B1790" t="str">
            <v>DIAMETRO 1000-900 MM</v>
          </cell>
          <cell r="C1790" t="str">
            <v>UN</v>
          </cell>
          <cell r="D1790">
            <v>245.33</v>
          </cell>
        </row>
        <row r="1791">
          <cell r="A1791" t="str">
            <v>162122</v>
          </cell>
          <cell r="B1791" t="str">
            <v>DIAMETRO 1200-1000 MM</v>
          </cell>
          <cell r="C1791" t="str">
            <v>UN</v>
          </cell>
          <cell r="D1791">
            <v>278.26</v>
          </cell>
        </row>
        <row r="1793">
          <cell r="A1793" t="str">
            <v>162200</v>
          </cell>
          <cell r="B1793" t="str">
            <v>MONTAGEM DE LUVAS DE CORRER DE FERRO FUNDIDO TIPO JM</v>
          </cell>
        </row>
        <row r="1794">
          <cell r="A1794" t="str">
            <v>162201</v>
          </cell>
          <cell r="B1794" t="str">
            <v>DIAMETRO 100 MM</v>
          </cell>
          <cell r="C1794" t="str">
            <v>UN</v>
          </cell>
          <cell r="D1794">
            <v>10.77</v>
          </cell>
        </row>
        <row r="1795">
          <cell r="A1795" t="str">
            <v>162202</v>
          </cell>
          <cell r="B1795" t="str">
            <v>DIAMETRO 150 MM</v>
          </cell>
          <cell r="C1795" t="str">
            <v>UN</v>
          </cell>
          <cell r="D1795">
            <v>14.96</v>
          </cell>
        </row>
        <row r="1796">
          <cell r="A1796" t="str">
            <v>162203</v>
          </cell>
          <cell r="B1796" t="str">
            <v>DIAMETRO 200 MM</v>
          </cell>
          <cell r="C1796" t="str">
            <v>UN</v>
          </cell>
          <cell r="D1796">
            <v>18.38</v>
          </cell>
        </row>
        <row r="1797">
          <cell r="A1797" t="str">
            <v>162204</v>
          </cell>
          <cell r="B1797" t="str">
            <v>DIAMETRO 250 MM</v>
          </cell>
          <cell r="C1797" t="str">
            <v>UN</v>
          </cell>
          <cell r="D1797">
            <v>24.48</v>
          </cell>
        </row>
        <row r="1798">
          <cell r="A1798" t="str">
            <v>162205</v>
          </cell>
          <cell r="B1798" t="str">
            <v>DIAMETRO 300 MM</v>
          </cell>
          <cell r="C1798" t="str">
            <v>UN</v>
          </cell>
          <cell r="D1798">
            <v>31.95</v>
          </cell>
        </row>
        <row r="1799">
          <cell r="A1799" t="str">
            <v>162206</v>
          </cell>
          <cell r="B1799" t="str">
            <v>DIAMETRO 400 MM</v>
          </cell>
          <cell r="C1799" t="str">
            <v>UN</v>
          </cell>
          <cell r="D1799">
            <v>45.51</v>
          </cell>
        </row>
        <row r="1800">
          <cell r="A1800" t="str">
            <v>162207</v>
          </cell>
          <cell r="B1800" t="str">
            <v>DIAMETRO 500 MM</v>
          </cell>
          <cell r="C1800" t="str">
            <v>UN</v>
          </cell>
          <cell r="D1800">
            <v>59.27</v>
          </cell>
        </row>
        <row r="1801">
          <cell r="A1801" t="str">
            <v>162208</v>
          </cell>
          <cell r="B1801" t="str">
            <v>DIAMETRO 600 MM</v>
          </cell>
          <cell r="C1801" t="str">
            <v>UN</v>
          </cell>
          <cell r="D1801">
            <v>83.68</v>
          </cell>
        </row>
        <row r="1802">
          <cell r="A1802" t="str">
            <v>162209</v>
          </cell>
          <cell r="B1802" t="str">
            <v>DIAMETRO 700 MM</v>
          </cell>
          <cell r="C1802" t="str">
            <v>UN</v>
          </cell>
          <cell r="D1802">
            <v>113.4</v>
          </cell>
        </row>
        <row r="1803">
          <cell r="A1803" t="str">
            <v>162210</v>
          </cell>
          <cell r="B1803" t="str">
            <v>DIAMETRO 800 MM</v>
          </cell>
          <cell r="C1803" t="str">
            <v>UN</v>
          </cell>
          <cell r="D1803">
            <v>161.75</v>
          </cell>
        </row>
        <row r="1804">
          <cell r="A1804" t="str">
            <v>162211</v>
          </cell>
          <cell r="B1804" t="str">
            <v>DIAMETRO 900 MM</v>
          </cell>
          <cell r="C1804" t="str">
            <v>UN</v>
          </cell>
          <cell r="D1804">
            <v>190.33</v>
          </cell>
        </row>
        <row r="1805">
          <cell r="A1805" t="str">
            <v>162212</v>
          </cell>
          <cell r="B1805" t="str">
            <v>DIAMETRO 1000 MM</v>
          </cell>
          <cell r="C1805" t="str">
            <v>UN</v>
          </cell>
          <cell r="D1805">
            <v>225.4</v>
          </cell>
        </row>
        <row r="1806">
          <cell r="A1806" t="str">
            <v>162213</v>
          </cell>
          <cell r="B1806" t="str">
            <v>DIAMETRO 1200 MM</v>
          </cell>
          <cell r="C1806" t="str">
            <v>UN</v>
          </cell>
          <cell r="D1806">
            <v>249.76</v>
          </cell>
        </row>
        <row r="1808">
          <cell r="A1808" t="str">
            <v>162300</v>
          </cell>
          <cell r="B1808" t="str">
            <v>MONTAGEM DE EXTREMIDADES DE FERRO FUNDIDO TIPO JM/F</v>
          </cell>
        </row>
        <row r="1809">
          <cell r="A1809" t="str">
            <v>162301</v>
          </cell>
          <cell r="B1809" t="str">
            <v>DIAMETRO 300 MM</v>
          </cell>
          <cell r="C1809" t="str">
            <v>UN</v>
          </cell>
          <cell r="D1809">
            <v>43.02</v>
          </cell>
        </row>
        <row r="1810">
          <cell r="A1810" t="str">
            <v>162302</v>
          </cell>
          <cell r="B1810" t="str">
            <v>DIAMETRO 400 MM</v>
          </cell>
          <cell r="C1810" t="str">
            <v>UN</v>
          </cell>
          <cell r="D1810">
            <v>60.11</v>
          </cell>
        </row>
        <row r="1811">
          <cell r="A1811" t="str">
            <v>162303</v>
          </cell>
          <cell r="B1811" t="str">
            <v>DIAMETRO 500 MM</v>
          </cell>
          <cell r="C1811" t="str">
            <v>UN</v>
          </cell>
          <cell r="D1811">
            <v>81.62</v>
          </cell>
        </row>
        <row r="1812">
          <cell r="A1812" t="str">
            <v>162304</v>
          </cell>
          <cell r="B1812" t="str">
            <v>DIAMETRO 600 MM</v>
          </cell>
          <cell r="C1812" t="str">
            <v>UN</v>
          </cell>
          <cell r="D1812">
            <v>107.37</v>
          </cell>
        </row>
        <row r="1813">
          <cell r="A1813" t="str">
            <v>162305</v>
          </cell>
          <cell r="B1813" t="str">
            <v>DIAMETRO 700 MM</v>
          </cell>
          <cell r="C1813" t="str">
            <v>UN</v>
          </cell>
          <cell r="D1813">
            <v>142.41999999999999</v>
          </cell>
        </row>
        <row r="1814">
          <cell r="A1814" t="str">
            <v>162306</v>
          </cell>
          <cell r="B1814" t="str">
            <v>DIAMETRO 800 MM</v>
          </cell>
          <cell r="C1814" t="str">
            <v>UN</v>
          </cell>
          <cell r="D1814">
            <v>211.21</v>
          </cell>
        </row>
        <row r="1815">
          <cell r="A1815" t="str">
            <v>162307</v>
          </cell>
          <cell r="B1815" t="str">
            <v>DIAMETRO 900 MM</v>
          </cell>
          <cell r="C1815" t="str">
            <v>UN</v>
          </cell>
          <cell r="D1815">
            <v>244.87</v>
          </cell>
        </row>
        <row r="1816">
          <cell r="A1816" t="str">
            <v>162308</v>
          </cell>
          <cell r="B1816" t="str">
            <v>DIAMETRO 1000 MM</v>
          </cell>
          <cell r="C1816" t="str">
            <v>UN</v>
          </cell>
          <cell r="D1816">
            <v>296.32</v>
          </cell>
        </row>
        <row r="1817">
          <cell r="A1817" t="str">
            <v>162309</v>
          </cell>
          <cell r="B1817" t="str">
            <v>DIAMETRO 1200 MM</v>
          </cell>
          <cell r="C1817" t="str">
            <v>UN</v>
          </cell>
          <cell r="D1817">
            <v>321.45999999999998</v>
          </cell>
        </row>
        <row r="1819">
          <cell r="A1819" t="str">
            <v>162400</v>
          </cell>
          <cell r="B1819" t="str">
            <v>MONTAGEM CURVAS DE FERRO FUNDIDO 90 GR TIPO JE</v>
          </cell>
        </row>
        <row r="1820">
          <cell r="A1820" t="str">
            <v>162401</v>
          </cell>
          <cell r="B1820" t="str">
            <v>DIAMETRO 100 MM</v>
          </cell>
          <cell r="C1820" t="str">
            <v>UN</v>
          </cell>
          <cell r="D1820">
            <v>8.67</v>
          </cell>
        </row>
        <row r="1821">
          <cell r="A1821" t="str">
            <v>162402</v>
          </cell>
          <cell r="B1821" t="str">
            <v>DIAMETRO 150 MM</v>
          </cell>
          <cell r="C1821" t="str">
            <v>UN</v>
          </cell>
          <cell r="D1821">
            <v>10.06</v>
          </cell>
        </row>
        <row r="1822">
          <cell r="A1822" t="str">
            <v>162403</v>
          </cell>
          <cell r="B1822" t="str">
            <v>DIAMETRO 200 MM</v>
          </cell>
          <cell r="C1822" t="str">
            <v>UN</v>
          </cell>
          <cell r="D1822">
            <v>13.75</v>
          </cell>
        </row>
        <row r="1823">
          <cell r="A1823" t="str">
            <v>162404</v>
          </cell>
          <cell r="B1823" t="str">
            <v>DIAMETRO 250 MM</v>
          </cell>
          <cell r="C1823" t="str">
            <v>UN</v>
          </cell>
          <cell r="D1823">
            <v>17.48</v>
          </cell>
        </row>
        <row r="1824">
          <cell r="A1824" t="str">
            <v>162405</v>
          </cell>
          <cell r="B1824" t="str">
            <v>DIAMETRO 300 MM</v>
          </cell>
          <cell r="C1824" t="str">
            <v>UN</v>
          </cell>
          <cell r="D1824">
            <v>22.41</v>
          </cell>
        </row>
        <row r="1825">
          <cell r="A1825" t="str">
            <v>162406</v>
          </cell>
          <cell r="B1825" t="str">
            <v>DIAMETRO 400 MM</v>
          </cell>
          <cell r="C1825" t="str">
            <v>UN</v>
          </cell>
          <cell r="D1825">
            <v>32.58</v>
          </cell>
        </row>
        <row r="1826">
          <cell r="A1826" t="str">
            <v>162407</v>
          </cell>
          <cell r="B1826" t="str">
            <v>DIAMETRO 500 MM</v>
          </cell>
          <cell r="C1826" t="str">
            <v>UN</v>
          </cell>
          <cell r="D1826">
            <v>45.11</v>
          </cell>
        </row>
        <row r="1827">
          <cell r="A1827" t="str">
            <v>162408</v>
          </cell>
          <cell r="B1827" t="str">
            <v>DIAMETRO 600 MM</v>
          </cell>
          <cell r="C1827" t="str">
            <v>UN</v>
          </cell>
          <cell r="D1827">
            <v>61.48</v>
          </cell>
        </row>
        <row r="1829">
          <cell r="A1829" t="str">
            <v>162500</v>
          </cell>
          <cell r="B1829" t="str">
            <v>MONTAGEM DE CURVAS DE FERRO FUNDIDO 45 GR TIPO JE</v>
          </cell>
        </row>
        <row r="1830">
          <cell r="A1830" t="str">
            <v>162501</v>
          </cell>
          <cell r="B1830" t="str">
            <v>DIAMETRO 100 MM</v>
          </cell>
          <cell r="C1830" t="str">
            <v>UN</v>
          </cell>
          <cell r="D1830">
            <v>8.6</v>
          </cell>
        </row>
        <row r="1831">
          <cell r="A1831" t="str">
            <v>162502</v>
          </cell>
          <cell r="B1831" t="str">
            <v>DIAMETRO 150 MM</v>
          </cell>
          <cell r="C1831" t="str">
            <v>UN</v>
          </cell>
          <cell r="D1831">
            <v>9.82</v>
          </cell>
        </row>
        <row r="1832">
          <cell r="A1832" t="str">
            <v>162503</v>
          </cell>
          <cell r="B1832" t="str">
            <v>DIAMETRO 200 MM</v>
          </cell>
          <cell r="C1832" t="str">
            <v>UN</v>
          </cell>
          <cell r="D1832">
            <v>13.22</v>
          </cell>
        </row>
        <row r="1833">
          <cell r="A1833" t="str">
            <v>162504</v>
          </cell>
          <cell r="B1833" t="str">
            <v>DIAMETRO 250 MM</v>
          </cell>
          <cell r="C1833" t="str">
            <v>UN</v>
          </cell>
          <cell r="D1833">
            <v>16.55</v>
          </cell>
        </row>
        <row r="1834">
          <cell r="A1834" t="str">
            <v>162505</v>
          </cell>
          <cell r="B1834" t="str">
            <v>DIAMETRO 300 MM</v>
          </cell>
          <cell r="C1834" t="str">
            <v>UN</v>
          </cell>
          <cell r="D1834">
            <v>20.74</v>
          </cell>
        </row>
        <row r="1835">
          <cell r="A1835" t="str">
            <v>162506</v>
          </cell>
          <cell r="B1835" t="str">
            <v>DIAMETRO 400 MM</v>
          </cell>
          <cell r="C1835" t="str">
            <v>UN</v>
          </cell>
          <cell r="D1835">
            <v>29.39</v>
          </cell>
        </row>
        <row r="1836">
          <cell r="A1836" t="str">
            <v>162507</v>
          </cell>
          <cell r="B1836" t="str">
            <v>DIAMETRO 500 MM</v>
          </cell>
          <cell r="C1836" t="str">
            <v>UN</v>
          </cell>
          <cell r="D1836">
            <v>39.67</v>
          </cell>
        </row>
        <row r="1837">
          <cell r="A1837" t="str">
            <v>162508</v>
          </cell>
          <cell r="B1837" t="str">
            <v>DIAMETRO 600 MM</v>
          </cell>
          <cell r="C1837" t="str">
            <v>UN</v>
          </cell>
          <cell r="D1837">
            <v>52.26</v>
          </cell>
        </row>
        <row r="1839">
          <cell r="A1839" t="str">
            <v>162600</v>
          </cell>
          <cell r="B1839" t="str">
            <v>MONTAGEM DE CURVA DE FERRO FUNDIDO 22 GR 30 MIN. TIPO JE</v>
          </cell>
        </row>
        <row r="1840">
          <cell r="A1840" t="str">
            <v>162601</v>
          </cell>
          <cell r="B1840" t="str">
            <v>DIAMETRO 100 MM</v>
          </cell>
          <cell r="C1840" t="str">
            <v>UN</v>
          </cell>
          <cell r="D1840">
            <v>8.52</v>
          </cell>
        </row>
        <row r="1841">
          <cell r="A1841" t="str">
            <v>162602</v>
          </cell>
          <cell r="B1841" t="str">
            <v>DIAMETRO 150 MM</v>
          </cell>
          <cell r="C1841" t="str">
            <v>UN</v>
          </cell>
          <cell r="D1841">
            <v>9.74</v>
          </cell>
        </row>
        <row r="1842">
          <cell r="A1842" t="str">
            <v>162603</v>
          </cell>
          <cell r="B1842" t="str">
            <v>DIAMETRO 200 MM</v>
          </cell>
          <cell r="C1842" t="str">
            <v>UN</v>
          </cell>
          <cell r="D1842">
            <v>12.87</v>
          </cell>
        </row>
        <row r="1843">
          <cell r="A1843" t="str">
            <v>162604</v>
          </cell>
          <cell r="B1843" t="str">
            <v>DIAMETRO 250 MM</v>
          </cell>
          <cell r="C1843" t="str">
            <v>UN</v>
          </cell>
          <cell r="D1843">
            <v>16.03</v>
          </cell>
        </row>
        <row r="1844">
          <cell r="A1844" t="str">
            <v>162605</v>
          </cell>
          <cell r="B1844" t="str">
            <v>DIAMETRO 300 MM</v>
          </cell>
          <cell r="C1844" t="str">
            <v>UN</v>
          </cell>
          <cell r="D1844">
            <v>19.89</v>
          </cell>
        </row>
        <row r="1845">
          <cell r="A1845" t="str">
            <v>162606</v>
          </cell>
          <cell r="B1845" t="str">
            <v>DIAMETRO 400 MM</v>
          </cell>
          <cell r="C1845" t="str">
            <v>UN</v>
          </cell>
          <cell r="D1845">
            <v>27.73</v>
          </cell>
        </row>
        <row r="1846">
          <cell r="A1846" t="str">
            <v>162607</v>
          </cell>
          <cell r="B1846" t="str">
            <v>DIAMETRO 500 MM</v>
          </cell>
          <cell r="C1846" t="str">
            <v>UN</v>
          </cell>
          <cell r="D1846">
            <v>36.119999999999997</v>
          </cell>
        </row>
        <row r="1847">
          <cell r="A1847" t="str">
            <v>162608</v>
          </cell>
          <cell r="B1847" t="str">
            <v>DIAMETRO 600 MM</v>
          </cell>
          <cell r="C1847" t="str">
            <v>UN</v>
          </cell>
          <cell r="D1847">
            <v>46.84</v>
          </cell>
        </row>
        <row r="1849">
          <cell r="A1849" t="str">
            <v>162700</v>
          </cell>
          <cell r="B1849" t="str">
            <v>MONTAGEM DE CURVAS DE FERRO FUNDIDO 11 GR 15 MIN. TIPO JE</v>
          </cell>
        </row>
        <row r="1850">
          <cell r="A1850" t="str">
            <v>162701</v>
          </cell>
          <cell r="B1850" t="str">
            <v>DIAMETRO 300 MM</v>
          </cell>
          <cell r="C1850" t="str">
            <v>UN</v>
          </cell>
          <cell r="D1850">
            <v>19.52</v>
          </cell>
        </row>
        <row r="1851">
          <cell r="A1851" t="str">
            <v>162702</v>
          </cell>
          <cell r="B1851" t="str">
            <v>DIAMETRO 400 MM</v>
          </cell>
          <cell r="C1851" t="str">
            <v>UN</v>
          </cell>
          <cell r="D1851">
            <v>26.78</v>
          </cell>
        </row>
        <row r="1852">
          <cell r="A1852" t="str">
            <v>162703</v>
          </cell>
          <cell r="B1852" t="str">
            <v>DIAMETRO 500 MM</v>
          </cell>
          <cell r="C1852" t="str">
            <v>UN</v>
          </cell>
          <cell r="D1852">
            <v>34.58</v>
          </cell>
        </row>
        <row r="1853">
          <cell r="A1853" t="str">
            <v>162704</v>
          </cell>
          <cell r="B1853" t="str">
            <v>DIAMETRO 600 MM</v>
          </cell>
          <cell r="C1853" t="str">
            <v>UN</v>
          </cell>
          <cell r="D1853">
            <v>44.48</v>
          </cell>
        </row>
        <row r="1855">
          <cell r="A1855" t="str">
            <v>162800</v>
          </cell>
          <cell r="B1855" t="str">
            <v>MONTAGEM DE CRUZETAS DE FERRO FUNDIDO TIPO JE</v>
          </cell>
        </row>
        <row r="1856">
          <cell r="A1856" t="str">
            <v>162801</v>
          </cell>
          <cell r="B1856" t="str">
            <v>DIAMETRO 100-50 MM</v>
          </cell>
          <cell r="C1856" t="str">
            <v>UN</v>
          </cell>
          <cell r="D1856">
            <v>16.95</v>
          </cell>
        </row>
        <row r="1857">
          <cell r="A1857" t="str">
            <v>162802</v>
          </cell>
          <cell r="B1857" t="str">
            <v>DIAMETRO 100-75 MM</v>
          </cell>
          <cell r="C1857" t="str">
            <v>UN</v>
          </cell>
          <cell r="D1857">
            <v>17.18</v>
          </cell>
        </row>
        <row r="1858">
          <cell r="A1858" t="str">
            <v>162803</v>
          </cell>
          <cell r="B1858" t="str">
            <v>DIAMETRO 100-100 MM</v>
          </cell>
          <cell r="C1858" t="str">
            <v>UN</v>
          </cell>
          <cell r="D1858">
            <v>17.309999999999999</v>
          </cell>
        </row>
        <row r="1859">
          <cell r="A1859" t="str">
            <v>162804</v>
          </cell>
          <cell r="B1859" t="str">
            <v>DIAMETRO 150-50 MM</v>
          </cell>
          <cell r="C1859" t="str">
            <v>UN</v>
          </cell>
          <cell r="D1859">
            <v>12.99</v>
          </cell>
        </row>
        <row r="1860">
          <cell r="A1860" t="str">
            <v>162805</v>
          </cell>
          <cell r="B1860" t="str">
            <v>DIAMETRO 150-75 MM</v>
          </cell>
          <cell r="C1860" t="str">
            <v>UN</v>
          </cell>
          <cell r="D1860">
            <v>20.079999999999998</v>
          </cell>
        </row>
        <row r="1861">
          <cell r="A1861" t="str">
            <v>162806</v>
          </cell>
          <cell r="B1861" t="str">
            <v>DIAMETRO 150-100 MM</v>
          </cell>
          <cell r="C1861" t="str">
            <v>UN</v>
          </cell>
          <cell r="D1861">
            <v>21.08</v>
          </cell>
        </row>
        <row r="1862">
          <cell r="A1862" t="str">
            <v>162807</v>
          </cell>
          <cell r="B1862" t="str">
            <v>DIAMETRO 150-150 MM</v>
          </cell>
          <cell r="C1862" t="str">
            <v>UN</v>
          </cell>
          <cell r="D1862">
            <v>22.31</v>
          </cell>
        </row>
        <row r="1863">
          <cell r="A1863" t="str">
            <v>162808</v>
          </cell>
          <cell r="B1863" t="str">
            <v>DIAMETRO 200-50 MM</v>
          </cell>
          <cell r="C1863" t="str">
            <v>UN</v>
          </cell>
          <cell r="D1863">
            <v>15.01</v>
          </cell>
        </row>
        <row r="1864">
          <cell r="A1864" t="str">
            <v>162809</v>
          </cell>
          <cell r="B1864" t="str">
            <v>DIAMETRO 200-75 MM</v>
          </cell>
          <cell r="C1864" t="str">
            <v>UN</v>
          </cell>
          <cell r="D1864">
            <v>16.649999999999999</v>
          </cell>
        </row>
        <row r="1865">
          <cell r="A1865" t="str">
            <v>162810</v>
          </cell>
          <cell r="B1865" t="str">
            <v>DIAMETRO 200-100 MM</v>
          </cell>
          <cell r="C1865" t="str">
            <v>UN</v>
          </cell>
          <cell r="D1865">
            <v>25.44</v>
          </cell>
        </row>
        <row r="1866">
          <cell r="A1866" t="str">
            <v>162811</v>
          </cell>
          <cell r="B1866" t="str">
            <v>DIAMETRO 200-200 MM</v>
          </cell>
          <cell r="C1866" t="str">
            <v>UN</v>
          </cell>
          <cell r="D1866">
            <v>27.53</v>
          </cell>
        </row>
        <row r="1867">
          <cell r="A1867" t="str">
            <v>162812</v>
          </cell>
          <cell r="B1867" t="str">
            <v>DIAMETRO 250-50 MM</v>
          </cell>
          <cell r="C1867" t="str">
            <v>UN</v>
          </cell>
          <cell r="D1867">
            <v>23.2</v>
          </cell>
        </row>
        <row r="1868">
          <cell r="A1868" t="str">
            <v>162813</v>
          </cell>
          <cell r="B1868" t="str">
            <v>DIAMETRO 250-75 MM</v>
          </cell>
          <cell r="C1868" t="str">
            <v>UN</v>
          </cell>
          <cell r="D1868">
            <v>30.56</v>
          </cell>
        </row>
        <row r="1869">
          <cell r="A1869" t="str">
            <v>162814</v>
          </cell>
          <cell r="B1869" t="str">
            <v>DIAMETRO 250-100 MM</v>
          </cell>
          <cell r="C1869" t="str">
            <v>UN</v>
          </cell>
          <cell r="D1869">
            <v>30.92</v>
          </cell>
        </row>
        <row r="1870">
          <cell r="A1870" t="str">
            <v>162815</v>
          </cell>
          <cell r="B1870" t="str">
            <v>DIAMETRO 250-250 MM</v>
          </cell>
          <cell r="C1870" t="str">
            <v>UN</v>
          </cell>
          <cell r="D1870">
            <v>32.47</v>
          </cell>
        </row>
        <row r="1871">
          <cell r="A1871" t="str">
            <v>162816</v>
          </cell>
          <cell r="B1871" t="str">
            <v>DIAMETRO 300-75 MM</v>
          </cell>
          <cell r="C1871" t="str">
            <v>UN</v>
          </cell>
          <cell r="D1871">
            <v>36.880000000000003</v>
          </cell>
        </row>
        <row r="1872">
          <cell r="A1872" t="str">
            <v>162817</v>
          </cell>
          <cell r="B1872" t="str">
            <v>DIAMETRO 300-100 MM</v>
          </cell>
          <cell r="C1872" t="str">
            <v>UN</v>
          </cell>
          <cell r="D1872">
            <v>37.46</v>
          </cell>
        </row>
        <row r="1873">
          <cell r="A1873" t="str">
            <v>162818</v>
          </cell>
          <cell r="B1873" t="str">
            <v>DIAMETRO 300-200 MM</v>
          </cell>
          <cell r="C1873" t="str">
            <v>UN</v>
          </cell>
          <cell r="D1873">
            <v>38.6</v>
          </cell>
        </row>
        <row r="1874">
          <cell r="A1874" t="str">
            <v>162819</v>
          </cell>
          <cell r="B1874" t="str">
            <v>DIAMETRO 300-300 MM</v>
          </cell>
          <cell r="C1874" t="str">
            <v>UN</v>
          </cell>
          <cell r="D1874">
            <v>40.75</v>
          </cell>
        </row>
        <row r="1875">
          <cell r="A1875" t="str">
            <v>162820</v>
          </cell>
          <cell r="B1875" t="str">
            <v>DIAMETRO 400-75 MM</v>
          </cell>
          <cell r="C1875" t="str">
            <v>UN</v>
          </cell>
          <cell r="D1875">
            <v>48.95</v>
          </cell>
        </row>
        <row r="1876">
          <cell r="A1876" t="str">
            <v>162821</v>
          </cell>
          <cell r="B1876" t="str">
            <v>DIAMETRO 400-100 MM</v>
          </cell>
          <cell r="C1876" t="str">
            <v>UN</v>
          </cell>
          <cell r="D1876">
            <v>49.58</v>
          </cell>
        </row>
        <row r="1877">
          <cell r="A1877" t="str">
            <v>162822</v>
          </cell>
          <cell r="B1877" t="str">
            <v>DIAMETRO 400-200 MM</v>
          </cell>
          <cell r="C1877" t="str">
            <v>UN</v>
          </cell>
          <cell r="D1877">
            <v>51.2</v>
          </cell>
        </row>
        <row r="1878">
          <cell r="A1878" t="str">
            <v>162823</v>
          </cell>
          <cell r="B1878" t="str">
            <v>DIAMETRO 400-300 MM</v>
          </cell>
          <cell r="C1878" t="str">
            <v>UN</v>
          </cell>
          <cell r="D1878">
            <v>53.57</v>
          </cell>
        </row>
        <row r="1879">
          <cell r="A1879" t="str">
            <v>162824</v>
          </cell>
          <cell r="B1879" t="str">
            <v>DIAMETRO 400-400 MM</v>
          </cell>
          <cell r="C1879" t="str">
            <v>UN</v>
          </cell>
          <cell r="D1879">
            <v>56.37</v>
          </cell>
        </row>
        <row r="1880">
          <cell r="A1880" t="str">
            <v>162825</v>
          </cell>
          <cell r="B1880" t="str">
            <v>DIAMETRO 500-75 MM</v>
          </cell>
          <cell r="C1880" t="str">
            <v>UN</v>
          </cell>
          <cell r="D1880">
            <v>58.38</v>
          </cell>
        </row>
        <row r="1881">
          <cell r="A1881" t="str">
            <v>162826</v>
          </cell>
          <cell r="B1881" t="str">
            <v>DIAMETRO 500-100 MM</v>
          </cell>
          <cell r="C1881" t="str">
            <v>UN</v>
          </cell>
          <cell r="D1881">
            <v>61.71</v>
          </cell>
        </row>
        <row r="1882">
          <cell r="A1882" t="str">
            <v>162827</v>
          </cell>
          <cell r="B1882" t="str">
            <v>DIAMETRO 500-200 MM</v>
          </cell>
          <cell r="C1882" t="str">
            <v>UN</v>
          </cell>
          <cell r="D1882">
            <v>63.82</v>
          </cell>
        </row>
        <row r="1883">
          <cell r="A1883" t="str">
            <v>162828</v>
          </cell>
          <cell r="B1883" t="str">
            <v>DIAMETRO 500-300 MM</v>
          </cell>
          <cell r="C1883" t="str">
            <v>UN</v>
          </cell>
          <cell r="D1883">
            <v>67.069999999999993</v>
          </cell>
        </row>
        <row r="1884">
          <cell r="A1884" t="str">
            <v>162829</v>
          </cell>
          <cell r="B1884" t="str">
            <v>DIAMETRO 500-500 MM</v>
          </cell>
          <cell r="C1884" t="str">
            <v>UN</v>
          </cell>
          <cell r="D1884">
            <v>74.22</v>
          </cell>
        </row>
        <row r="1885">
          <cell r="A1885" t="str">
            <v>162830</v>
          </cell>
          <cell r="B1885" t="str">
            <v>DIAMETRO 600-75 MM</v>
          </cell>
          <cell r="C1885" t="str">
            <v>UN</v>
          </cell>
          <cell r="D1885">
            <v>75.06</v>
          </cell>
        </row>
        <row r="1886">
          <cell r="A1886" t="str">
            <v>162831</v>
          </cell>
          <cell r="B1886" t="str">
            <v>DIAMETRO 600-100 MM</v>
          </cell>
          <cell r="C1886" t="str">
            <v>UN</v>
          </cell>
          <cell r="D1886">
            <v>76.599999999999994</v>
          </cell>
        </row>
        <row r="1887">
          <cell r="A1887" t="str">
            <v>162832</v>
          </cell>
          <cell r="B1887" t="str">
            <v>DIAMETRO 600-200 MM</v>
          </cell>
          <cell r="C1887" t="str">
            <v>UN</v>
          </cell>
          <cell r="D1887">
            <v>79.72</v>
          </cell>
        </row>
        <row r="1888">
          <cell r="A1888" t="str">
            <v>162833</v>
          </cell>
          <cell r="B1888" t="str">
            <v>DIAMETRO 600-300 MM</v>
          </cell>
          <cell r="C1888" t="str">
            <v>UN</v>
          </cell>
          <cell r="D1888">
            <v>83.6</v>
          </cell>
        </row>
        <row r="1889">
          <cell r="A1889" t="str">
            <v>162834</v>
          </cell>
          <cell r="B1889" t="str">
            <v>DIAMETRO 600-400 MM</v>
          </cell>
          <cell r="C1889" t="str">
            <v>UN</v>
          </cell>
          <cell r="D1889">
            <v>87.58</v>
          </cell>
        </row>
        <row r="1890">
          <cell r="A1890" t="str">
            <v>162835</v>
          </cell>
          <cell r="B1890" t="str">
            <v>DIAMETRO 600-600 MM</v>
          </cell>
          <cell r="C1890" t="str">
            <v>UN</v>
          </cell>
          <cell r="D1890">
            <v>98.48</v>
          </cell>
        </row>
        <row r="1892">
          <cell r="A1892" t="str">
            <v>162900</v>
          </cell>
          <cell r="B1892" t="str">
            <v>MONTAGEM DE TES DE FERRO FUNDIDO TIPO JE</v>
          </cell>
        </row>
        <row r="1893">
          <cell r="A1893" t="str">
            <v>162901</v>
          </cell>
          <cell r="B1893" t="str">
            <v>DIAMETRO 100-50 MM</v>
          </cell>
          <cell r="C1893" t="str">
            <v>UN</v>
          </cell>
          <cell r="D1893">
            <v>11.01</v>
          </cell>
        </row>
        <row r="1894">
          <cell r="A1894" t="str">
            <v>162902</v>
          </cell>
          <cell r="B1894" t="str">
            <v>DIAMETRO 100-75 MM</v>
          </cell>
          <cell r="C1894" t="str">
            <v>UN</v>
          </cell>
          <cell r="D1894">
            <v>11.09</v>
          </cell>
        </row>
        <row r="1895">
          <cell r="A1895" t="str">
            <v>162903</v>
          </cell>
          <cell r="B1895" t="str">
            <v>DIAMETRO 100-100 MM</v>
          </cell>
          <cell r="C1895" t="str">
            <v>UN</v>
          </cell>
          <cell r="D1895">
            <v>12.98</v>
          </cell>
        </row>
        <row r="1896">
          <cell r="A1896" t="str">
            <v>162904</v>
          </cell>
          <cell r="B1896" t="str">
            <v>DIAMETRO 150-50 MM</v>
          </cell>
          <cell r="C1896" t="str">
            <v>UN</v>
          </cell>
          <cell r="D1896">
            <v>12.22</v>
          </cell>
        </row>
        <row r="1897">
          <cell r="A1897" t="str">
            <v>162905</v>
          </cell>
          <cell r="B1897" t="str">
            <v>DIAMETRO 150-75 MM</v>
          </cell>
          <cell r="C1897" t="str">
            <v>UN</v>
          </cell>
          <cell r="D1897">
            <v>12.3</v>
          </cell>
        </row>
        <row r="1898">
          <cell r="A1898" t="str">
            <v>162906</v>
          </cell>
          <cell r="B1898" t="str">
            <v>DIAMETRO 150-100 MM</v>
          </cell>
          <cell r="C1898" t="str">
            <v>UN</v>
          </cell>
          <cell r="D1898">
            <v>14.27</v>
          </cell>
        </row>
        <row r="1899">
          <cell r="A1899" t="str">
            <v>162907</v>
          </cell>
          <cell r="B1899" t="str">
            <v>DIAMETRO 150-150 MM</v>
          </cell>
          <cell r="C1899" t="str">
            <v>UN</v>
          </cell>
          <cell r="D1899">
            <v>14.88</v>
          </cell>
        </row>
        <row r="1900">
          <cell r="A1900" t="str">
            <v>162908</v>
          </cell>
          <cell r="B1900" t="str">
            <v>DIAMETRO 200-50 MM</v>
          </cell>
          <cell r="C1900" t="str">
            <v>UN</v>
          </cell>
          <cell r="D1900">
            <v>15.38</v>
          </cell>
        </row>
        <row r="1901">
          <cell r="A1901" t="str">
            <v>162909</v>
          </cell>
          <cell r="B1901" t="str">
            <v>DIAMETRO 200-75 MM</v>
          </cell>
          <cell r="C1901" t="str">
            <v>UN</v>
          </cell>
          <cell r="D1901">
            <v>15.64</v>
          </cell>
        </row>
        <row r="1902">
          <cell r="A1902" t="str">
            <v>162910</v>
          </cell>
          <cell r="B1902" t="str">
            <v>DIAMETRO 200-100 MM</v>
          </cell>
          <cell r="C1902" t="str">
            <v>UN</v>
          </cell>
          <cell r="D1902">
            <v>17.510000000000002</v>
          </cell>
        </row>
        <row r="1903">
          <cell r="A1903" t="str">
            <v>162911</v>
          </cell>
          <cell r="B1903" t="str">
            <v>DIAMETRO 200-200 MM</v>
          </cell>
          <cell r="C1903" t="str">
            <v>UN</v>
          </cell>
          <cell r="D1903">
            <v>20.059999999999999</v>
          </cell>
        </row>
        <row r="1904">
          <cell r="A1904" t="str">
            <v>162912</v>
          </cell>
          <cell r="B1904" t="str">
            <v>DIAMETRO 250-50 MM</v>
          </cell>
          <cell r="C1904" t="str">
            <v>UN</v>
          </cell>
          <cell r="D1904">
            <v>18.350000000000001</v>
          </cell>
        </row>
        <row r="1905">
          <cell r="A1905" t="str">
            <v>162913</v>
          </cell>
          <cell r="B1905" t="str">
            <v>DIAMETRO 250-75 MM</v>
          </cell>
          <cell r="C1905" t="str">
            <v>UN</v>
          </cell>
          <cell r="D1905">
            <v>18.62</v>
          </cell>
        </row>
        <row r="1906">
          <cell r="A1906" t="str">
            <v>162914</v>
          </cell>
          <cell r="B1906" t="str">
            <v>DIAMETRO 250-100 MM</v>
          </cell>
          <cell r="C1906" t="str">
            <v>UN</v>
          </cell>
          <cell r="D1906">
            <v>20.68</v>
          </cell>
        </row>
        <row r="1907">
          <cell r="A1907" t="str">
            <v>162915</v>
          </cell>
          <cell r="B1907" t="str">
            <v>DIAMETRO 250-250 MM</v>
          </cell>
          <cell r="C1907" t="str">
            <v>UN</v>
          </cell>
          <cell r="D1907">
            <v>24.96</v>
          </cell>
        </row>
        <row r="1908">
          <cell r="A1908" t="str">
            <v>162916</v>
          </cell>
          <cell r="B1908" t="str">
            <v>DIAMETRO 300-75 MM</v>
          </cell>
          <cell r="C1908" t="str">
            <v>UN</v>
          </cell>
          <cell r="D1908">
            <v>22.29</v>
          </cell>
        </row>
        <row r="1909">
          <cell r="A1909" t="str">
            <v>162917</v>
          </cell>
          <cell r="B1909" t="str">
            <v>DIAMETRO 300-100 MM</v>
          </cell>
          <cell r="C1909" t="str">
            <v>UN</v>
          </cell>
          <cell r="D1909">
            <v>24.61</v>
          </cell>
        </row>
        <row r="1910">
          <cell r="A1910" t="str">
            <v>162918</v>
          </cell>
          <cell r="B1910" t="str">
            <v>DIAMETRO 300-150 MM</v>
          </cell>
          <cell r="C1910" t="str">
            <v>UN</v>
          </cell>
          <cell r="D1910">
            <v>25.4</v>
          </cell>
        </row>
        <row r="1911">
          <cell r="A1911" t="str">
            <v>162919</v>
          </cell>
          <cell r="B1911" t="str">
            <v>DIAMETRO 300-200 MM</v>
          </cell>
          <cell r="C1911" t="str">
            <v>UN</v>
          </cell>
          <cell r="D1911">
            <v>27.31</v>
          </cell>
        </row>
        <row r="1912">
          <cell r="A1912" t="str">
            <v>162920</v>
          </cell>
          <cell r="B1912" t="str">
            <v>DIAMETRO 300-250 MM</v>
          </cell>
          <cell r="C1912" t="str">
            <v>UN</v>
          </cell>
          <cell r="D1912">
            <v>29.14</v>
          </cell>
        </row>
        <row r="1913">
          <cell r="A1913" t="str">
            <v>162921</v>
          </cell>
          <cell r="B1913" t="str">
            <v>DIAMETRO 300-300 MM</v>
          </cell>
          <cell r="C1913" t="str">
            <v>UN</v>
          </cell>
          <cell r="D1913">
            <v>31.52</v>
          </cell>
        </row>
        <row r="1914">
          <cell r="A1914" t="str">
            <v>162922</v>
          </cell>
          <cell r="B1914" t="str">
            <v>DIAMETRO 400-75 MM</v>
          </cell>
          <cell r="C1914" t="str">
            <v>UN</v>
          </cell>
          <cell r="D1914">
            <v>29.88</v>
          </cell>
        </row>
        <row r="1915">
          <cell r="A1915" t="str">
            <v>162923</v>
          </cell>
          <cell r="B1915" t="str">
            <v>DIAMETRO 400-100 MM</v>
          </cell>
          <cell r="C1915" t="str">
            <v>UN</v>
          </cell>
          <cell r="D1915">
            <v>32.11</v>
          </cell>
        </row>
        <row r="1916">
          <cell r="A1916" t="str">
            <v>162924</v>
          </cell>
          <cell r="B1916" t="str">
            <v>DIAMETRO 400-200 MM</v>
          </cell>
          <cell r="C1916" t="str">
            <v>UN</v>
          </cell>
          <cell r="D1916">
            <v>35.49</v>
          </cell>
        </row>
        <row r="1917">
          <cell r="A1917" t="str">
            <v>162925</v>
          </cell>
          <cell r="B1917" t="str">
            <v>DIAMETRO 400-300 MM</v>
          </cell>
          <cell r="C1917" t="str">
            <v>UN</v>
          </cell>
          <cell r="D1917">
            <v>39.880000000000003</v>
          </cell>
        </row>
        <row r="1918">
          <cell r="A1918" t="str">
            <v>162926</v>
          </cell>
          <cell r="B1918" t="str">
            <v>DIAMETRO 400-400 MM</v>
          </cell>
          <cell r="C1918" t="str">
            <v>UN</v>
          </cell>
          <cell r="D1918">
            <v>44.24</v>
          </cell>
        </row>
        <row r="1919">
          <cell r="A1919" t="str">
            <v>162927</v>
          </cell>
          <cell r="B1919" t="str">
            <v>DIAMETRO 500-100 MM</v>
          </cell>
          <cell r="C1919" t="str">
            <v>UN</v>
          </cell>
          <cell r="D1919">
            <v>40.07</v>
          </cell>
        </row>
        <row r="1920">
          <cell r="A1920" t="str">
            <v>162928</v>
          </cell>
          <cell r="B1920" t="str">
            <v>DIAMETRO 500-200 MM</v>
          </cell>
          <cell r="C1920" t="str">
            <v>UN</v>
          </cell>
          <cell r="D1920">
            <v>44.23</v>
          </cell>
        </row>
        <row r="1921">
          <cell r="A1921" t="str">
            <v>162929</v>
          </cell>
          <cell r="B1921" t="str">
            <v>DIAMETRO 500-300 MM</v>
          </cell>
          <cell r="C1921" t="str">
            <v>UN</v>
          </cell>
          <cell r="D1921">
            <v>49.21</v>
          </cell>
        </row>
        <row r="1922">
          <cell r="A1922" t="str">
            <v>162930</v>
          </cell>
          <cell r="B1922" t="str">
            <v>DIAMETRO 500-500 MM</v>
          </cell>
          <cell r="C1922" t="str">
            <v>UN</v>
          </cell>
          <cell r="D1922">
            <v>59.09</v>
          </cell>
        </row>
        <row r="1923">
          <cell r="A1923" t="str">
            <v>162931</v>
          </cell>
          <cell r="B1923" t="str">
            <v>DIAMETRO 600-100 MM</v>
          </cell>
          <cell r="C1923" t="str">
            <v>UN</v>
          </cell>
          <cell r="D1923">
            <v>50.19</v>
          </cell>
        </row>
        <row r="1924">
          <cell r="A1924" t="str">
            <v>162932</v>
          </cell>
          <cell r="B1924" t="str">
            <v>DIAMETRO 600-200 MM</v>
          </cell>
          <cell r="C1924" t="str">
            <v>UN</v>
          </cell>
          <cell r="D1924">
            <v>55.07</v>
          </cell>
        </row>
        <row r="1925">
          <cell r="A1925" t="str">
            <v>162933</v>
          </cell>
          <cell r="B1925" t="str">
            <v>DIAMETRO 600-300 MM</v>
          </cell>
          <cell r="C1925" t="str">
            <v>UN</v>
          </cell>
          <cell r="D1925">
            <v>64.510000000000005</v>
          </cell>
        </row>
        <row r="1926">
          <cell r="A1926" t="str">
            <v>162934</v>
          </cell>
          <cell r="B1926" t="str">
            <v>DIAMETRO 600-400 MM</v>
          </cell>
          <cell r="C1926" t="str">
            <v>UN</v>
          </cell>
          <cell r="D1926">
            <v>73.599999999999994</v>
          </cell>
        </row>
        <row r="1927">
          <cell r="A1927" t="str">
            <v>162935</v>
          </cell>
          <cell r="B1927" t="str">
            <v>DIAMETRO 600- 600 MM</v>
          </cell>
          <cell r="C1927" t="str">
            <v>UN</v>
          </cell>
          <cell r="D1927">
            <v>93.72</v>
          </cell>
        </row>
        <row r="1929">
          <cell r="A1929" t="str">
            <v>163000</v>
          </cell>
          <cell r="B1929" t="str">
            <v>MONTAGEM DE TES DE FERRO FUNDIDO TIPO JE/F</v>
          </cell>
        </row>
        <row r="1930">
          <cell r="A1930" t="str">
            <v>163001</v>
          </cell>
          <cell r="B1930" t="str">
            <v>DIAMETRO 100-50 MM</v>
          </cell>
          <cell r="C1930" t="str">
            <v>UN</v>
          </cell>
          <cell r="D1930">
            <v>11.55</v>
          </cell>
        </row>
        <row r="1931">
          <cell r="A1931" t="str">
            <v>163002</v>
          </cell>
          <cell r="B1931" t="str">
            <v>DIAMETRO 150-50 MM</v>
          </cell>
          <cell r="C1931" t="str">
            <v>UN</v>
          </cell>
          <cell r="D1931">
            <v>12.42</v>
          </cell>
        </row>
        <row r="1932">
          <cell r="A1932" t="str">
            <v>163003</v>
          </cell>
          <cell r="B1932" t="str">
            <v>DIAMETRO 150-75 MM</v>
          </cell>
          <cell r="C1932" t="str">
            <v>UN</v>
          </cell>
          <cell r="D1932">
            <v>12.56</v>
          </cell>
        </row>
        <row r="1933">
          <cell r="A1933" t="str">
            <v>163004</v>
          </cell>
          <cell r="B1933" t="str">
            <v>DIAMETRO 200-50 MM</v>
          </cell>
          <cell r="C1933" t="str">
            <v>UN</v>
          </cell>
          <cell r="D1933">
            <v>15.74</v>
          </cell>
        </row>
        <row r="1934">
          <cell r="A1934" t="str">
            <v>163005</v>
          </cell>
          <cell r="B1934" t="str">
            <v>DIAMETRO 200-75 MM</v>
          </cell>
          <cell r="C1934" t="str">
            <v>UN</v>
          </cell>
          <cell r="D1934">
            <v>15.99</v>
          </cell>
        </row>
        <row r="1935">
          <cell r="A1935" t="str">
            <v>163006</v>
          </cell>
          <cell r="B1935" t="str">
            <v>DIAMETRO 200-100 MM</v>
          </cell>
          <cell r="C1935" t="str">
            <v>UN</v>
          </cell>
          <cell r="D1935">
            <v>18.579999999999998</v>
          </cell>
        </row>
        <row r="1936">
          <cell r="A1936" t="str">
            <v>163007</v>
          </cell>
          <cell r="B1936" t="str">
            <v>DIAMETRO 250-50 MM</v>
          </cell>
          <cell r="C1936" t="str">
            <v>UN</v>
          </cell>
          <cell r="D1936">
            <v>18.63</v>
          </cell>
        </row>
        <row r="1937">
          <cell r="A1937" t="str">
            <v>163008</v>
          </cell>
          <cell r="B1937" t="str">
            <v>DIAMETRO 250-75 MM</v>
          </cell>
          <cell r="C1937" t="str">
            <v>UN</v>
          </cell>
          <cell r="D1937">
            <v>18.89</v>
          </cell>
        </row>
        <row r="1938">
          <cell r="A1938" t="str">
            <v>163009</v>
          </cell>
          <cell r="B1938" t="str">
            <v>DIAMETRO 250-100 MM</v>
          </cell>
          <cell r="C1938" t="str">
            <v>UN</v>
          </cell>
          <cell r="D1938">
            <v>21.75</v>
          </cell>
        </row>
        <row r="1939">
          <cell r="A1939" t="str">
            <v>163010</v>
          </cell>
          <cell r="B1939" t="str">
            <v>DIAMETRO 300-100 MM</v>
          </cell>
          <cell r="C1939" t="str">
            <v>UN</v>
          </cell>
          <cell r="D1939">
            <v>25.64</v>
          </cell>
        </row>
        <row r="1940">
          <cell r="A1940" t="str">
            <v>163011</v>
          </cell>
          <cell r="B1940" t="str">
            <v>DIAMETRO 300-200 MM</v>
          </cell>
          <cell r="C1940" t="str">
            <v>UN</v>
          </cell>
          <cell r="D1940">
            <v>30.51</v>
          </cell>
        </row>
        <row r="1941">
          <cell r="A1941" t="str">
            <v>163012</v>
          </cell>
          <cell r="B1941" t="str">
            <v>DIAMETRO 300-300 MM</v>
          </cell>
          <cell r="C1941" t="str">
            <v>UN</v>
          </cell>
          <cell r="D1941">
            <v>38.090000000000003</v>
          </cell>
        </row>
        <row r="1942">
          <cell r="A1942" t="str">
            <v>163013</v>
          </cell>
          <cell r="B1942" t="str">
            <v>DIAMETRO 400-100 MM</v>
          </cell>
          <cell r="C1942" t="str">
            <v>UN</v>
          </cell>
          <cell r="D1942">
            <v>33.479999999999997</v>
          </cell>
        </row>
        <row r="1943">
          <cell r="A1943" t="str">
            <v>163014</v>
          </cell>
          <cell r="B1943" t="str">
            <v>DIAMETRO 400-200 MM</v>
          </cell>
          <cell r="C1943" t="str">
            <v>UN</v>
          </cell>
          <cell r="D1943">
            <v>38.83</v>
          </cell>
        </row>
        <row r="1944">
          <cell r="A1944" t="str">
            <v>163015</v>
          </cell>
          <cell r="B1944" t="str">
            <v>DIAMETRO 400-300 MM</v>
          </cell>
          <cell r="C1944" t="str">
            <v>UN</v>
          </cell>
          <cell r="D1944">
            <v>46.66</v>
          </cell>
        </row>
        <row r="1945">
          <cell r="A1945" t="str">
            <v>163016</v>
          </cell>
          <cell r="B1945" t="str">
            <v>DIAMETRO 400-400 MM</v>
          </cell>
          <cell r="C1945" t="str">
            <v>UN</v>
          </cell>
          <cell r="D1945">
            <v>53.99</v>
          </cell>
        </row>
        <row r="1946">
          <cell r="A1946" t="str">
            <v>163017</v>
          </cell>
          <cell r="B1946" t="str">
            <v>DIAMETRO 500-100 MM</v>
          </cell>
          <cell r="C1946" t="str">
            <v>UN</v>
          </cell>
          <cell r="D1946">
            <v>41.73</v>
          </cell>
        </row>
        <row r="1947">
          <cell r="A1947" t="str">
            <v>163018</v>
          </cell>
          <cell r="B1947" t="str">
            <v>DIAMETRO 500-200 MM</v>
          </cell>
          <cell r="C1947" t="str">
            <v>UN</v>
          </cell>
          <cell r="D1947">
            <v>47.64</v>
          </cell>
        </row>
        <row r="1948">
          <cell r="A1948" t="str">
            <v>163019</v>
          </cell>
          <cell r="B1948" t="str">
            <v>DIAMETRO 500-300 MM</v>
          </cell>
          <cell r="C1948" t="str">
            <v>UN</v>
          </cell>
          <cell r="D1948">
            <v>56.13</v>
          </cell>
        </row>
        <row r="1949">
          <cell r="A1949" t="str">
            <v>163020</v>
          </cell>
          <cell r="B1949" t="str">
            <v>DIAMETRO 500-500 MM</v>
          </cell>
          <cell r="C1949" t="str">
            <v>UN</v>
          </cell>
          <cell r="D1949">
            <v>73.260000000000005</v>
          </cell>
        </row>
        <row r="1950">
          <cell r="A1950" t="str">
            <v>163021</v>
          </cell>
          <cell r="B1950" t="str">
            <v>DIAMETRO 600-100 MM</v>
          </cell>
          <cell r="C1950" t="str">
            <v>UN</v>
          </cell>
          <cell r="D1950">
            <v>51.04</v>
          </cell>
        </row>
        <row r="1951">
          <cell r="A1951" t="str">
            <v>163022</v>
          </cell>
          <cell r="B1951" t="str">
            <v>DIAMETRO 600-200 MM</v>
          </cell>
          <cell r="C1951" t="str">
            <v>UN</v>
          </cell>
          <cell r="D1951">
            <v>58.49</v>
          </cell>
        </row>
        <row r="1952">
          <cell r="A1952" t="str">
            <v>163023</v>
          </cell>
          <cell r="B1952" t="str">
            <v>DIAMETRO 600-400 MM</v>
          </cell>
          <cell r="C1952" t="str">
            <v>UN</v>
          </cell>
          <cell r="D1952">
            <v>77.040000000000006</v>
          </cell>
        </row>
        <row r="1953">
          <cell r="A1953" t="str">
            <v>163024</v>
          </cell>
          <cell r="B1953" t="str">
            <v>DIAMETRO 600-600 MM</v>
          </cell>
          <cell r="C1953" t="str">
            <v>UN</v>
          </cell>
          <cell r="D1953">
            <v>98.92</v>
          </cell>
        </row>
        <row r="1955">
          <cell r="A1955" t="str">
            <v>163100</v>
          </cell>
          <cell r="B1955" t="str">
            <v>MONTAGEM DE REDUCOES DE FERRO FUNDIDO TIPO JE (P/B)</v>
          </cell>
        </row>
        <row r="1956">
          <cell r="A1956" t="str">
            <v>163101</v>
          </cell>
          <cell r="B1956" t="str">
            <v>DIAMETRO 100-50 MM</v>
          </cell>
          <cell r="C1956" t="str">
            <v>UN</v>
          </cell>
          <cell r="D1956">
            <v>5.98</v>
          </cell>
        </row>
        <row r="1957">
          <cell r="A1957" t="str">
            <v>163102</v>
          </cell>
          <cell r="B1957" t="str">
            <v>DIAMETRO 100-75 MM</v>
          </cell>
          <cell r="C1957" t="str">
            <v>UN</v>
          </cell>
          <cell r="D1957">
            <v>5.99</v>
          </cell>
        </row>
        <row r="1958">
          <cell r="A1958" t="str">
            <v>163103</v>
          </cell>
          <cell r="B1958" t="str">
            <v>DIAMETRO 150-75 MM</v>
          </cell>
          <cell r="C1958" t="str">
            <v>UN</v>
          </cell>
          <cell r="D1958">
            <v>6.63</v>
          </cell>
        </row>
        <row r="1959">
          <cell r="A1959" t="str">
            <v>163104</v>
          </cell>
          <cell r="B1959" t="str">
            <v>DIAMETRO 150-100 MM</v>
          </cell>
          <cell r="C1959" t="str">
            <v>UN</v>
          </cell>
          <cell r="D1959">
            <v>8.4499999999999993</v>
          </cell>
        </row>
        <row r="1960">
          <cell r="A1960" t="str">
            <v>163105</v>
          </cell>
          <cell r="B1960" t="str">
            <v>DIAMETRO 200-100 MM</v>
          </cell>
          <cell r="C1960" t="str">
            <v>UN</v>
          </cell>
          <cell r="D1960">
            <v>10.29</v>
          </cell>
        </row>
        <row r="1961">
          <cell r="A1961" t="str">
            <v>163106</v>
          </cell>
          <cell r="B1961" t="str">
            <v>DIAMETRO 200-150 MM</v>
          </cell>
          <cell r="C1961" t="str">
            <v>UN</v>
          </cell>
          <cell r="D1961">
            <v>11.07</v>
          </cell>
        </row>
        <row r="1962">
          <cell r="A1962" t="str">
            <v>163107</v>
          </cell>
          <cell r="B1962" t="str">
            <v>DIAMETRO 250-150 MM</v>
          </cell>
          <cell r="C1962" t="str">
            <v>UN</v>
          </cell>
          <cell r="D1962">
            <v>14.4</v>
          </cell>
        </row>
        <row r="1963">
          <cell r="A1963" t="str">
            <v>163108</v>
          </cell>
          <cell r="B1963" t="str">
            <v>DIAMETRO 250-200 MM</v>
          </cell>
          <cell r="C1963" t="str">
            <v>UN</v>
          </cell>
          <cell r="D1963">
            <v>15.28</v>
          </cell>
        </row>
        <row r="1964">
          <cell r="A1964" t="str">
            <v>163109</v>
          </cell>
          <cell r="B1964" t="str">
            <v>DIAMETRO 300-150 MM</v>
          </cell>
          <cell r="C1964" t="str">
            <v>UN</v>
          </cell>
          <cell r="D1964">
            <v>16.739999999999998</v>
          </cell>
        </row>
        <row r="1965">
          <cell r="A1965" t="str">
            <v>163110</v>
          </cell>
          <cell r="B1965" t="str">
            <v>DIAMETRO 300-200 MM</v>
          </cell>
          <cell r="C1965" t="str">
            <v>UN</v>
          </cell>
          <cell r="D1965">
            <v>17.64</v>
          </cell>
        </row>
        <row r="1966">
          <cell r="A1966" t="str">
            <v>163111</v>
          </cell>
          <cell r="B1966" t="str">
            <v>DIAMETRO 300-250 MM</v>
          </cell>
          <cell r="C1966" t="str">
            <v>UN</v>
          </cell>
          <cell r="D1966">
            <v>19.52</v>
          </cell>
        </row>
        <row r="1967">
          <cell r="A1967" t="str">
            <v>163112</v>
          </cell>
          <cell r="B1967" t="str">
            <v>DIAMETRO 350-200 MM</v>
          </cell>
          <cell r="C1967" t="str">
            <v>UN</v>
          </cell>
          <cell r="D1967">
            <v>21.08</v>
          </cell>
        </row>
        <row r="1968">
          <cell r="A1968" t="str">
            <v>163113</v>
          </cell>
          <cell r="B1968" t="str">
            <v>DIAMETRO 350-250 MM</v>
          </cell>
          <cell r="C1968" t="str">
            <v>UN</v>
          </cell>
          <cell r="D1968">
            <v>22.92</v>
          </cell>
        </row>
        <row r="1969">
          <cell r="A1969" t="str">
            <v>163114</v>
          </cell>
          <cell r="B1969" t="str">
            <v>DIAMETRO 350-300 MM</v>
          </cell>
          <cell r="C1969" t="str">
            <v>UN</v>
          </cell>
          <cell r="D1969">
            <v>25.4</v>
          </cell>
        </row>
        <row r="1970">
          <cell r="A1970" t="str">
            <v>163115</v>
          </cell>
          <cell r="B1970" t="str">
            <v>DIAMETRO 400-250 MM</v>
          </cell>
          <cell r="C1970" t="str">
            <v>UN</v>
          </cell>
          <cell r="D1970">
            <v>24.17</v>
          </cell>
        </row>
        <row r="1971">
          <cell r="A1971" t="str">
            <v>163116</v>
          </cell>
          <cell r="B1971" t="str">
            <v>DIAMETRO 400- 300 MM</v>
          </cell>
          <cell r="C1971" t="str">
            <v>UN</v>
          </cell>
          <cell r="D1971">
            <v>26.62</v>
          </cell>
        </row>
        <row r="1972">
          <cell r="A1972" t="str">
            <v>163117</v>
          </cell>
          <cell r="B1972" t="str">
            <v>DIAMETRO 400- 350 MM</v>
          </cell>
          <cell r="C1972" t="str">
            <v>UN</v>
          </cell>
          <cell r="D1972">
            <v>28.28</v>
          </cell>
        </row>
        <row r="1973">
          <cell r="A1973" t="str">
            <v>163118</v>
          </cell>
          <cell r="B1973" t="str">
            <v>DIAMETRO 500- 350 MM</v>
          </cell>
          <cell r="C1973" t="str">
            <v>UN</v>
          </cell>
          <cell r="D1973">
            <v>33.31</v>
          </cell>
        </row>
        <row r="1974">
          <cell r="A1974" t="str">
            <v>163119</v>
          </cell>
          <cell r="B1974" t="str">
            <v>DIAMETRO 500- 400 MM</v>
          </cell>
          <cell r="C1974" t="str">
            <v>UN</v>
          </cell>
          <cell r="D1974">
            <v>34.799999999999997</v>
          </cell>
        </row>
        <row r="1975">
          <cell r="A1975" t="str">
            <v>163120</v>
          </cell>
          <cell r="B1975" t="str">
            <v>DIAMETRO 600- 400 MM</v>
          </cell>
          <cell r="C1975" t="str">
            <v>UN</v>
          </cell>
          <cell r="D1975">
            <v>43.03</v>
          </cell>
        </row>
        <row r="1976">
          <cell r="A1976" t="str">
            <v>163121</v>
          </cell>
          <cell r="B1976" t="str">
            <v>DIAMETRO 600- 500 MM</v>
          </cell>
          <cell r="C1976" t="str">
            <v>UN</v>
          </cell>
          <cell r="D1976">
            <v>46.11</v>
          </cell>
        </row>
        <row r="1978">
          <cell r="A1978" t="str">
            <v>163200</v>
          </cell>
          <cell r="B1978" t="str">
            <v>MONTAGEM DE LUVAS FOFO TIPO JE</v>
          </cell>
        </row>
        <row r="1979">
          <cell r="A1979" t="str">
            <v>163201</v>
          </cell>
          <cell r="B1979" t="str">
            <v>DIAMETRO 100 MM</v>
          </cell>
          <cell r="C1979" t="str">
            <v>UN</v>
          </cell>
          <cell r="D1979">
            <v>8.6</v>
          </cell>
        </row>
        <row r="1980">
          <cell r="A1980" t="str">
            <v>163202</v>
          </cell>
          <cell r="B1980" t="str">
            <v>DIAMETRO 150 MM</v>
          </cell>
          <cell r="C1980" t="str">
            <v>UN</v>
          </cell>
          <cell r="D1980">
            <v>9.74</v>
          </cell>
        </row>
        <row r="1981">
          <cell r="A1981" t="str">
            <v>163203</v>
          </cell>
          <cell r="B1981" t="str">
            <v>DIAMETRO 200 MM</v>
          </cell>
          <cell r="C1981" t="str">
            <v>UN</v>
          </cell>
          <cell r="D1981">
            <v>12.99</v>
          </cell>
        </row>
        <row r="1982">
          <cell r="A1982" t="str">
            <v>163204</v>
          </cell>
          <cell r="B1982" t="str">
            <v>DIAMETRO 250 MM</v>
          </cell>
          <cell r="C1982" t="str">
            <v>UN</v>
          </cell>
          <cell r="D1982">
            <v>16.100000000000001</v>
          </cell>
        </row>
        <row r="1983">
          <cell r="A1983" t="str">
            <v>163205</v>
          </cell>
          <cell r="B1983" t="str">
            <v>DIAMETRO 300 MM</v>
          </cell>
          <cell r="C1983" t="str">
            <v>UN</v>
          </cell>
          <cell r="D1983">
            <v>19.8</v>
          </cell>
        </row>
        <row r="1984">
          <cell r="A1984" t="str">
            <v>163206</v>
          </cell>
          <cell r="B1984" t="str">
            <v>DIAMETRO 400 MM</v>
          </cell>
          <cell r="C1984" t="str">
            <v>UN</v>
          </cell>
          <cell r="D1984">
            <v>27.1</v>
          </cell>
        </row>
        <row r="1985">
          <cell r="A1985" t="str">
            <v>163207</v>
          </cell>
          <cell r="B1985" t="str">
            <v>DIAMETRO 500 MM</v>
          </cell>
          <cell r="C1985" t="str">
            <v>UN</v>
          </cell>
          <cell r="D1985">
            <v>34.799999999999997</v>
          </cell>
        </row>
        <row r="1986">
          <cell r="A1986" t="str">
            <v>163208</v>
          </cell>
          <cell r="B1986" t="str">
            <v>DIAMETRO 600 MM</v>
          </cell>
          <cell r="C1986" t="str">
            <v>UN</v>
          </cell>
          <cell r="D1986">
            <v>44.48</v>
          </cell>
        </row>
        <row r="1988">
          <cell r="A1988" t="str">
            <v>163300</v>
          </cell>
          <cell r="B1988" t="str">
            <v>MONTAGEM DE CAP DE FERRO FUNDIDO TIPO JE</v>
          </cell>
        </row>
        <row r="1989">
          <cell r="A1989" t="str">
            <v>163301</v>
          </cell>
          <cell r="B1989" t="str">
            <v>DIAMETRO 100 MM</v>
          </cell>
          <cell r="C1989" t="str">
            <v>UN</v>
          </cell>
          <cell r="D1989">
            <v>4.21</v>
          </cell>
        </row>
        <row r="1990">
          <cell r="A1990" t="str">
            <v>163302</v>
          </cell>
          <cell r="B1990" t="str">
            <v>DIAMETRO 150 MM</v>
          </cell>
          <cell r="C1990" t="str">
            <v>UN</v>
          </cell>
          <cell r="D1990">
            <v>4.92</v>
          </cell>
        </row>
        <row r="1991">
          <cell r="A1991" t="str">
            <v>163303</v>
          </cell>
          <cell r="B1991" t="str">
            <v>DIAMETRO 200 MM</v>
          </cell>
          <cell r="C1991" t="str">
            <v>UN</v>
          </cell>
          <cell r="D1991">
            <v>6.57</v>
          </cell>
        </row>
        <row r="1992">
          <cell r="A1992" t="str">
            <v>163304</v>
          </cell>
          <cell r="B1992" t="str">
            <v>DIAMETRO 250 MM</v>
          </cell>
          <cell r="C1992" t="str">
            <v>UN</v>
          </cell>
          <cell r="D1992">
            <v>8.1999999999999993</v>
          </cell>
        </row>
        <row r="1993">
          <cell r="A1993" t="str">
            <v>163305</v>
          </cell>
          <cell r="B1993" t="str">
            <v>DIAMETRO 300 MM</v>
          </cell>
          <cell r="C1993" t="str">
            <v>UN</v>
          </cell>
          <cell r="D1993">
            <v>10.89</v>
          </cell>
        </row>
        <row r="1994">
          <cell r="A1994" t="str">
            <v>163306</v>
          </cell>
          <cell r="B1994" t="str">
            <v>DIAMETRO 400 MM</v>
          </cell>
          <cell r="C1994" t="str">
            <v>UN</v>
          </cell>
          <cell r="D1994">
            <v>15.42</v>
          </cell>
        </row>
        <row r="1995">
          <cell r="A1995" t="str">
            <v>163307</v>
          </cell>
          <cell r="B1995" t="str">
            <v>DIAMETRO 500 MM</v>
          </cell>
          <cell r="C1995" t="str">
            <v>UN</v>
          </cell>
          <cell r="D1995">
            <v>20.85</v>
          </cell>
        </row>
        <row r="1996">
          <cell r="A1996" t="str">
            <v>163308</v>
          </cell>
          <cell r="B1996" t="str">
            <v>DIAMETRO 600 MM</v>
          </cell>
          <cell r="C1996" t="str">
            <v>UN</v>
          </cell>
          <cell r="D1996">
            <v>28.03</v>
          </cell>
        </row>
        <row r="1998">
          <cell r="A1998" t="str">
            <v>163400</v>
          </cell>
          <cell r="B1998" t="str">
            <v>MONTAGEM DE EXTREMIDADES DE FERRO FUNDIDO JE/F</v>
          </cell>
        </row>
        <row r="1999">
          <cell r="A1999" t="str">
            <v>163401</v>
          </cell>
          <cell r="B1999" t="str">
            <v>DIAMETRO 100 MM</v>
          </cell>
          <cell r="C1999" t="str">
            <v>UN</v>
          </cell>
          <cell r="D1999">
            <v>9.4</v>
          </cell>
        </row>
        <row r="2000">
          <cell r="A2000" t="str">
            <v>163402</v>
          </cell>
          <cell r="B2000" t="str">
            <v>DIAMETRO 150 MM</v>
          </cell>
          <cell r="C2000" t="str">
            <v>UN</v>
          </cell>
          <cell r="D2000">
            <v>12.04</v>
          </cell>
        </row>
        <row r="2001">
          <cell r="A2001" t="str">
            <v>163403</v>
          </cell>
          <cell r="B2001" t="str">
            <v>DIAMETRO 200 MM</v>
          </cell>
          <cell r="C2001" t="str">
            <v>UN</v>
          </cell>
          <cell r="D2001">
            <v>15.29</v>
          </cell>
        </row>
        <row r="2002">
          <cell r="A2002" t="str">
            <v>163404</v>
          </cell>
          <cell r="B2002" t="str">
            <v>DIAMETRO 250 MM</v>
          </cell>
          <cell r="C2002" t="str">
            <v>UN</v>
          </cell>
          <cell r="D2002">
            <v>19.63</v>
          </cell>
        </row>
        <row r="2003">
          <cell r="A2003" t="str">
            <v>163405</v>
          </cell>
          <cell r="B2003" t="str">
            <v>DIAMETRO 300 MM</v>
          </cell>
          <cell r="C2003" t="str">
            <v>UN</v>
          </cell>
          <cell r="D2003">
            <v>25.03</v>
          </cell>
        </row>
        <row r="2004">
          <cell r="A2004" t="str">
            <v>163406</v>
          </cell>
          <cell r="B2004" t="str">
            <v>DIAMETRO 400 MM</v>
          </cell>
          <cell r="C2004" t="str">
            <v>UN</v>
          </cell>
          <cell r="D2004">
            <v>34.26</v>
          </cell>
        </row>
        <row r="2005">
          <cell r="A2005" t="str">
            <v>163407</v>
          </cell>
          <cell r="B2005" t="str">
            <v>DIAMETRO 500 MM</v>
          </cell>
          <cell r="C2005" t="str">
            <v>UN</v>
          </cell>
          <cell r="D2005">
            <v>44.74</v>
          </cell>
        </row>
        <row r="2006">
          <cell r="A2006" t="str">
            <v>163408</v>
          </cell>
          <cell r="B2006" t="str">
            <v>DIAMETRO 600 MM</v>
          </cell>
          <cell r="C2006" t="str">
            <v>UN</v>
          </cell>
          <cell r="D2006">
            <v>58.06</v>
          </cell>
        </row>
        <row r="2008">
          <cell r="A2008" t="str">
            <v>163500</v>
          </cell>
          <cell r="B2008" t="str">
            <v>MONTAGEM DE EXTREMIDADES DE FERRO FUNDIDO TIPO FP</v>
          </cell>
        </row>
        <row r="2009">
          <cell r="A2009" t="str">
            <v>163501</v>
          </cell>
          <cell r="B2009" t="str">
            <v>DIAMETRO 100 MM</v>
          </cell>
          <cell r="C2009" t="str">
            <v>UN</v>
          </cell>
          <cell r="D2009">
            <v>9.61</v>
          </cell>
        </row>
        <row r="2010">
          <cell r="A2010" t="str">
            <v>163502</v>
          </cell>
          <cell r="B2010" t="str">
            <v>DIAMETRO 150 MM</v>
          </cell>
          <cell r="C2010" t="str">
            <v>UN</v>
          </cell>
          <cell r="D2010">
            <v>13.8</v>
          </cell>
        </row>
        <row r="2011">
          <cell r="A2011" t="str">
            <v>163503</v>
          </cell>
          <cell r="B2011" t="str">
            <v>DIAMETRO 200 MM</v>
          </cell>
          <cell r="C2011" t="str">
            <v>UN</v>
          </cell>
          <cell r="D2011">
            <v>16.87</v>
          </cell>
        </row>
        <row r="2012">
          <cell r="A2012" t="str">
            <v>163504</v>
          </cell>
          <cell r="B2012" t="str">
            <v>DIAMETRO 250 MM</v>
          </cell>
          <cell r="C2012" t="str">
            <v>UN</v>
          </cell>
          <cell r="D2012">
            <v>22.29</v>
          </cell>
        </row>
        <row r="2013">
          <cell r="A2013" t="str">
            <v>163505</v>
          </cell>
          <cell r="B2013" t="str">
            <v>DIAMETRO 300 MM</v>
          </cell>
          <cell r="C2013" t="str">
            <v>UN</v>
          </cell>
          <cell r="D2013">
            <v>29.36</v>
          </cell>
        </row>
        <row r="2014">
          <cell r="A2014" t="str">
            <v>163506</v>
          </cell>
          <cell r="B2014" t="str">
            <v>DIAMETRO 400 MM</v>
          </cell>
          <cell r="C2014" t="str">
            <v>UN</v>
          </cell>
          <cell r="D2014">
            <v>40.79</v>
          </cell>
        </row>
        <row r="2015">
          <cell r="A2015" t="str">
            <v>163507</v>
          </cell>
          <cell r="B2015" t="str">
            <v>DIAMETRO 500 MM</v>
          </cell>
          <cell r="C2015" t="str">
            <v>UN</v>
          </cell>
          <cell r="D2015">
            <v>54.9</v>
          </cell>
        </row>
        <row r="2016">
          <cell r="A2016" t="str">
            <v>163508</v>
          </cell>
          <cell r="B2016" t="str">
            <v>DIAMETRO 600 MM</v>
          </cell>
          <cell r="C2016" t="str">
            <v>UN</v>
          </cell>
          <cell r="D2016">
            <v>73.22</v>
          </cell>
        </row>
        <row r="2018">
          <cell r="A2018" t="str">
            <v>163600</v>
          </cell>
          <cell r="B2018" t="str">
            <v>MONTAGEM DE FLANGES AVULSOS EM TUBOS DE FERRO FUNDIDO</v>
          </cell>
        </row>
        <row r="2019">
          <cell r="A2019" t="str">
            <v>163601</v>
          </cell>
          <cell r="B2019" t="str">
            <v>DIAMETRO 100 MM</v>
          </cell>
          <cell r="C2019" t="str">
            <v>UN</v>
          </cell>
          <cell r="D2019">
            <v>35.97</v>
          </cell>
        </row>
        <row r="2020">
          <cell r="A2020" t="str">
            <v>163602</v>
          </cell>
          <cell r="B2020" t="str">
            <v>DIAMETRO 150 MM</v>
          </cell>
          <cell r="C2020" t="str">
            <v>UN</v>
          </cell>
          <cell r="D2020">
            <v>42.91</v>
          </cell>
        </row>
        <row r="2021">
          <cell r="A2021" t="str">
            <v>163603</v>
          </cell>
          <cell r="B2021" t="str">
            <v>DIAMETRO 200 MM</v>
          </cell>
          <cell r="C2021" t="str">
            <v>UN</v>
          </cell>
          <cell r="D2021">
            <v>53.16</v>
          </cell>
        </row>
        <row r="2022">
          <cell r="A2022" t="str">
            <v>163604</v>
          </cell>
          <cell r="B2022" t="str">
            <v>DIAMETRO 250 MM</v>
          </cell>
          <cell r="C2022" t="str">
            <v>UN</v>
          </cell>
          <cell r="D2022">
            <v>65.84</v>
          </cell>
        </row>
        <row r="2023">
          <cell r="A2023" t="str">
            <v>163605</v>
          </cell>
          <cell r="B2023" t="str">
            <v>DIAMETRO 300 MM</v>
          </cell>
          <cell r="C2023" t="str">
            <v>UN</v>
          </cell>
          <cell r="D2023">
            <v>81.599999999999994</v>
          </cell>
        </row>
        <row r="2024">
          <cell r="A2024" t="str">
            <v>163606</v>
          </cell>
          <cell r="B2024" t="str">
            <v>DIAMETRO 400 MM</v>
          </cell>
          <cell r="C2024" t="str">
            <v>UN</v>
          </cell>
          <cell r="D2024">
            <v>123.07</v>
          </cell>
        </row>
        <row r="2025">
          <cell r="A2025" t="str">
            <v>163607</v>
          </cell>
          <cell r="B2025" t="str">
            <v>DIAMETRO 500 MM</v>
          </cell>
          <cell r="C2025" t="str">
            <v>UN</v>
          </cell>
          <cell r="D2025">
            <v>177.36</v>
          </cell>
        </row>
        <row r="2026">
          <cell r="A2026" t="str">
            <v>163608</v>
          </cell>
          <cell r="B2026" t="str">
            <v>DIAMETRO 600 MM</v>
          </cell>
          <cell r="C2026" t="str">
            <v>UN</v>
          </cell>
          <cell r="D2026">
            <v>257.98</v>
          </cell>
        </row>
        <row r="2027">
          <cell r="A2027" t="str">
            <v>163609</v>
          </cell>
          <cell r="B2027" t="str">
            <v>DIAMETRO 700 MM</v>
          </cell>
          <cell r="C2027" t="str">
            <v>UN</v>
          </cell>
          <cell r="D2027">
            <v>333.47</v>
          </cell>
        </row>
        <row r="2028">
          <cell r="A2028" t="str">
            <v>163610</v>
          </cell>
          <cell r="B2028" t="str">
            <v>DIAMETRO 800 MM</v>
          </cell>
          <cell r="C2028" t="str">
            <v>UN</v>
          </cell>
          <cell r="D2028">
            <v>416.86</v>
          </cell>
        </row>
        <row r="2030">
          <cell r="A2030" t="str">
            <v>163700</v>
          </cell>
          <cell r="B2030" t="str">
            <v>MONTAGEM DE CARRETEIS PARA UNIAO COM FLANGES</v>
          </cell>
        </row>
        <row r="2031">
          <cell r="A2031" t="str">
            <v>163701</v>
          </cell>
          <cell r="B2031" t="str">
            <v>DIAMETRO 100 MM</v>
          </cell>
          <cell r="C2031" t="str">
            <v>UN</v>
          </cell>
          <cell r="D2031">
            <v>11.53</v>
          </cell>
        </row>
        <row r="2032">
          <cell r="A2032" t="str">
            <v>163702</v>
          </cell>
          <cell r="B2032" t="str">
            <v>DIAMETRO 150 MM</v>
          </cell>
          <cell r="C2032" t="str">
            <v>UN</v>
          </cell>
          <cell r="D2032">
            <v>16.47</v>
          </cell>
        </row>
        <row r="2033">
          <cell r="A2033" t="str">
            <v>163703</v>
          </cell>
          <cell r="B2033" t="str">
            <v>DIAMETRO 200 MM</v>
          </cell>
          <cell r="C2033" t="str">
            <v>UN</v>
          </cell>
          <cell r="D2033">
            <v>20.53</v>
          </cell>
        </row>
        <row r="2034">
          <cell r="A2034" t="str">
            <v>163704</v>
          </cell>
          <cell r="B2034" t="str">
            <v>DIAMETRO 250 MM</v>
          </cell>
          <cell r="C2034" t="str">
            <v>UN</v>
          </cell>
          <cell r="D2034">
            <v>27.35</v>
          </cell>
        </row>
        <row r="2035">
          <cell r="A2035" t="str">
            <v>163705</v>
          </cell>
          <cell r="B2035" t="str">
            <v>DIAMETRO 300 MM</v>
          </cell>
          <cell r="C2035" t="str">
            <v>UN</v>
          </cell>
          <cell r="D2035">
            <v>34.99</v>
          </cell>
        </row>
        <row r="2036">
          <cell r="A2036" t="str">
            <v>163706</v>
          </cell>
          <cell r="B2036" t="str">
            <v>DIAMETRO 400 MM</v>
          </cell>
          <cell r="C2036" t="str">
            <v>UN</v>
          </cell>
          <cell r="D2036">
            <v>49.01</v>
          </cell>
        </row>
        <row r="2037">
          <cell r="A2037" t="str">
            <v>163707</v>
          </cell>
          <cell r="B2037" t="str">
            <v>DIAMETRO 500 MM</v>
          </cell>
          <cell r="C2037" t="str">
            <v>UN</v>
          </cell>
          <cell r="D2037">
            <v>64.739999999999995</v>
          </cell>
        </row>
        <row r="2038">
          <cell r="A2038" t="str">
            <v>163708</v>
          </cell>
          <cell r="B2038" t="str">
            <v>DIAMETRO 600 MM</v>
          </cell>
          <cell r="C2038" t="str">
            <v>UN</v>
          </cell>
          <cell r="D2038">
            <v>84.73</v>
          </cell>
        </row>
        <row r="2039">
          <cell r="A2039" t="str">
            <v>163709</v>
          </cell>
          <cell r="B2039" t="str">
            <v>DIAMETRO 700 MM</v>
          </cell>
          <cell r="C2039" t="str">
            <v>UN</v>
          </cell>
          <cell r="D2039">
            <v>112.67</v>
          </cell>
        </row>
        <row r="2040">
          <cell r="A2040" t="str">
            <v>163710</v>
          </cell>
          <cell r="B2040" t="str">
            <v>DIAMETRO 800 MM</v>
          </cell>
          <cell r="C2040" t="str">
            <v>UN</v>
          </cell>
          <cell r="D2040">
            <v>152.84</v>
          </cell>
        </row>
        <row r="2041">
          <cell r="A2041" t="str">
            <v>163711</v>
          </cell>
          <cell r="B2041" t="str">
            <v>DIAMETRO 900 MM</v>
          </cell>
          <cell r="C2041" t="str">
            <v>UN</v>
          </cell>
          <cell r="D2041">
            <v>180.2</v>
          </cell>
        </row>
        <row r="2042">
          <cell r="A2042" t="str">
            <v>163712</v>
          </cell>
          <cell r="B2042" t="str">
            <v>DIAMETRO 1000 MM</v>
          </cell>
          <cell r="C2042" t="str">
            <v>UN</v>
          </cell>
          <cell r="D2042">
            <v>216.65</v>
          </cell>
        </row>
        <row r="2044">
          <cell r="A2044" t="str">
            <v>163800</v>
          </cell>
          <cell r="B2044" t="str">
            <v>MONTAGEM DE CURVAS DE FERRO FUNDIDO 90 GR TIPO FF</v>
          </cell>
        </row>
        <row r="2045">
          <cell r="A2045" t="str">
            <v>163801</v>
          </cell>
          <cell r="B2045" t="str">
            <v>DIAMETRO 100 MM</v>
          </cell>
          <cell r="C2045" t="str">
            <v>UN</v>
          </cell>
          <cell r="D2045">
            <v>10.41</v>
          </cell>
        </row>
        <row r="2046">
          <cell r="A2046" t="str">
            <v>163802</v>
          </cell>
          <cell r="B2046" t="str">
            <v>DIAMETRO 150 MM</v>
          </cell>
          <cell r="C2046" t="str">
            <v>UN</v>
          </cell>
          <cell r="D2046">
            <v>14.85</v>
          </cell>
        </row>
        <row r="2047">
          <cell r="A2047" t="str">
            <v>163803</v>
          </cell>
          <cell r="B2047" t="str">
            <v>DIAMETRO 200 MM</v>
          </cell>
          <cell r="C2047" t="str">
            <v>UN</v>
          </cell>
          <cell r="D2047">
            <v>18.579999999999998</v>
          </cell>
        </row>
        <row r="2048">
          <cell r="A2048" t="str">
            <v>163804</v>
          </cell>
          <cell r="B2048" t="str">
            <v>DIAMETRO 250 MM</v>
          </cell>
          <cell r="C2048" t="str">
            <v>UN</v>
          </cell>
          <cell r="D2048">
            <v>25.16</v>
          </cell>
        </row>
        <row r="2049">
          <cell r="A2049" t="str">
            <v>163805</v>
          </cell>
          <cell r="B2049" t="str">
            <v>DIAMETRO 300 MM</v>
          </cell>
          <cell r="C2049" t="str">
            <v>UN</v>
          </cell>
          <cell r="D2049">
            <v>33.619999999999997</v>
          </cell>
        </row>
        <row r="2050">
          <cell r="A2050" t="str">
            <v>163806</v>
          </cell>
          <cell r="B2050" t="str">
            <v>DIAMETRO 400 MM</v>
          </cell>
          <cell r="C2050" t="str">
            <v>UN</v>
          </cell>
          <cell r="D2050">
            <v>48.1</v>
          </cell>
        </row>
        <row r="2051">
          <cell r="A2051" t="str">
            <v>163807</v>
          </cell>
          <cell r="B2051" t="str">
            <v>DIAMETRO 500 MM</v>
          </cell>
          <cell r="C2051" t="str">
            <v>UN</v>
          </cell>
          <cell r="D2051">
            <v>66.97</v>
          </cell>
        </row>
        <row r="2052">
          <cell r="A2052" t="str">
            <v>163808</v>
          </cell>
          <cell r="B2052" t="str">
            <v>DIAMETRO 600 MM</v>
          </cell>
          <cell r="C2052" t="str">
            <v>UN</v>
          </cell>
          <cell r="D2052">
            <v>119.77</v>
          </cell>
        </row>
        <row r="2053">
          <cell r="A2053" t="str">
            <v>163809</v>
          </cell>
          <cell r="B2053" t="str">
            <v>DIAMETRO 700 MM</v>
          </cell>
          <cell r="C2053" t="str">
            <v>UN</v>
          </cell>
          <cell r="D2053">
            <v>127.14</v>
          </cell>
        </row>
        <row r="2054">
          <cell r="A2054" t="str">
            <v>163810</v>
          </cell>
          <cell r="B2054" t="str">
            <v>DIAMETRO 800 MM</v>
          </cell>
          <cell r="C2054" t="str">
            <v>UN</v>
          </cell>
          <cell r="D2054">
            <v>179.15</v>
          </cell>
        </row>
        <row r="2055">
          <cell r="A2055" t="str">
            <v>163811</v>
          </cell>
          <cell r="B2055" t="str">
            <v>DIAMETRO 900 MM</v>
          </cell>
          <cell r="C2055" t="str">
            <v>UN</v>
          </cell>
          <cell r="D2055">
            <v>224.57</v>
          </cell>
        </row>
        <row r="2056">
          <cell r="A2056" t="str">
            <v>163812</v>
          </cell>
          <cell r="B2056" t="str">
            <v>DIAMETRO 1000 MM</v>
          </cell>
          <cell r="C2056" t="str">
            <v>UN</v>
          </cell>
          <cell r="D2056">
            <v>279.58999999999997</v>
          </cell>
        </row>
        <row r="2058">
          <cell r="A2058" t="str">
            <v>163900</v>
          </cell>
          <cell r="B2058" t="str">
            <v>MONTAGEM DE CURVAS DE PE FOFO 90GR TIPO FF</v>
          </cell>
        </row>
        <row r="2059">
          <cell r="A2059" t="str">
            <v>163901</v>
          </cell>
          <cell r="B2059" t="str">
            <v>DIAMETRO 100 MM</v>
          </cell>
          <cell r="C2059" t="str">
            <v>UN</v>
          </cell>
          <cell r="D2059">
            <v>12.24</v>
          </cell>
        </row>
        <row r="2060">
          <cell r="A2060" t="str">
            <v>163902</v>
          </cell>
          <cell r="B2060" t="str">
            <v>DIAMETRO 150 MM</v>
          </cell>
          <cell r="C2060" t="str">
            <v>UN</v>
          </cell>
          <cell r="D2060">
            <v>18.16</v>
          </cell>
        </row>
        <row r="2061">
          <cell r="A2061" t="str">
            <v>163903</v>
          </cell>
          <cell r="B2061" t="str">
            <v>DIAMETRO 200 MM</v>
          </cell>
          <cell r="C2061" t="str">
            <v>UN</v>
          </cell>
          <cell r="D2061">
            <v>23.74</v>
          </cell>
        </row>
        <row r="2062">
          <cell r="A2062" t="str">
            <v>163904</v>
          </cell>
          <cell r="B2062" t="str">
            <v>DIAMETRO 250 MM</v>
          </cell>
          <cell r="C2062" t="str">
            <v>UN</v>
          </cell>
          <cell r="D2062">
            <v>32.26</v>
          </cell>
        </row>
        <row r="2063">
          <cell r="A2063" t="str">
            <v>163905</v>
          </cell>
          <cell r="B2063" t="str">
            <v>DIAMETRO 300 MM</v>
          </cell>
          <cell r="C2063" t="str">
            <v>UN</v>
          </cell>
          <cell r="D2063">
            <v>43.59</v>
          </cell>
        </row>
        <row r="2064">
          <cell r="A2064" t="str">
            <v>163906</v>
          </cell>
          <cell r="B2064" t="str">
            <v>DIAMETRO 400 MM</v>
          </cell>
          <cell r="C2064" t="str">
            <v>UN</v>
          </cell>
          <cell r="D2064">
            <v>68.040000000000006</v>
          </cell>
        </row>
        <row r="2065">
          <cell r="A2065" t="str">
            <v>163907</v>
          </cell>
          <cell r="B2065" t="str">
            <v>DIAMETRO 500 MM</v>
          </cell>
          <cell r="C2065" t="str">
            <v>UN</v>
          </cell>
          <cell r="D2065">
            <v>98.08</v>
          </cell>
        </row>
        <row r="2066">
          <cell r="A2066" t="str">
            <v>163908</v>
          </cell>
          <cell r="B2066" t="str">
            <v>DIAMETRO 600 MM</v>
          </cell>
          <cell r="C2066" t="str">
            <v>UN</v>
          </cell>
          <cell r="D2066">
            <v>141.81</v>
          </cell>
        </row>
        <row r="2068">
          <cell r="A2068" t="str">
            <v>164000</v>
          </cell>
          <cell r="B2068" t="str">
            <v>MONTAGEM DE CURVAS DE FERRO FUNDIDO 45 GR TIPO FF</v>
          </cell>
        </row>
        <row r="2069">
          <cell r="A2069" t="str">
            <v>164001</v>
          </cell>
          <cell r="B2069" t="str">
            <v>DIAMETRO 100 MM</v>
          </cell>
          <cell r="C2069" t="str">
            <v>UN</v>
          </cell>
          <cell r="D2069">
            <v>10.37</v>
          </cell>
        </row>
        <row r="2070">
          <cell r="A2070" t="str">
            <v>164002</v>
          </cell>
          <cell r="B2070" t="str">
            <v>DIAMETRO 150 MM</v>
          </cell>
          <cell r="C2070" t="str">
            <v>UN</v>
          </cell>
          <cell r="D2070">
            <v>14.77</v>
          </cell>
        </row>
        <row r="2071">
          <cell r="A2071" t="str">
            <v>164003</v>
          </cell>
          <cell r="B2071" t="str">
            <v>DIAMETRO 200 MM</v>
          </cell>
          <cell r="C2071" t="str">
            <v>UN</v>
          </cell>
          <cell r="D2071">
            <v>18.399999999999999</v>
          </cell>
        </row>
        <row r="2072">
          <cell r="A2072" t="str">
            <v>164004</v>
          </cell>
          <cell r="B2072" t="str">
            <v>DIAMETRO 250 MM</v>
          </cell>
          <cell r="C2072" t="str">
            <v>UN</v>
          </cell>
          <cell r="D2072">
            <v>25.68</v>
          </cell>
        </row>
        <row r="2073">
          <cell r="A2073" t="str">
            <v>164005</v>
          </cell>
          <cell r="B2073" t="str">
            <v>DIAMETRO 300 MM</v>
          </cell>
          <cell r="C2073" t="str">
            <v>UN</v>
          </cell>
          <cell r="D2073">
            <v>34.39</v>
          </cell>
        </row>
        <row r="2074">
          <cell r="A2074" t="str">
            <v>164006</v>
          </cell>
          <cell r="B2074" t="str">
            <v>DIAMETRO 400 MM</v>
          </cell>
          <cell r="C2074" t="str">
            <v>UN</v>
          </cell>
          <cell r="D2074">
            <v>46.13</v>
          </cell>
        </row>
        <row r="2075">
          <cell r="A2075" t="str">
            <v>164007</v>
          </cell>
          <cell r="B2075" t="str">
            <v>DIAMETRO 500 MM</v>
          </cell>
          <cell r="C2075" t="str">
            <v>UN</v>
          </cell>
          <cell r="D2075">
            <v>62.97</v>
          </cell>
        </row>
        <row r="2076">
          <cell r="A2076" t="str">
            <v>164008</v>
          </cell>
          <cell r="B2076" t="str">
            <v>DIAMETRO 600 MM</v>
          </cell>
          <cell r="C2076" t="str">
            <v>UN</v>
          </cell>
          <cell r="D2076">
            <v>85.45</v>
          </cell>
        </row>
        <row r="2077">
          <cell r="A2077" t="str">
            <v>164009</v>
          </cell>
          <cell r="B2077" t="str">
            <v>DIAMETRO 700 MM</v>
          </cell>
          <cell r="C2077" t="str">
            <v>UN</v>
          </cell>
          <cell r="D2077">
            <v>116.46</v>
          </cell>
        </row>
        <row r="2078">
          <cell r="A2078" t="str">
            <v>164010</v>
          </cell>
          <cell r="B2078" t="str">
            <v>DIAMETRO 800 MM</v>
          </cell>
          <cell r="C2078" t="str">
            <v>UN</v>
          </cell>
          <cell r="D2078">
            <v>163.24</v>
          </cell>
        </row>
        <row r="2079">
          <cell r="A2079" t="str">
            <v>164011</v>
          </cell>
          <cell r="B2079" t="str">
            <v>DIAMETRO 900 MM</v>
          </cell>
          <cell r="C2079" t="str">
            <v>UN</v>
          </cell>
          <cell r="D2079">
            <v>202.08</v>
          </cell>
        </row>
        <row r="2080">
          <cell r="A2080" t="str">
            <v>164012</v>
          </cell>
          <cell r="B2080" t="str">
            <v>DIAMETRO 1000 MM</v>
          </cell>
          <cell r="C2080" t="str">
            <v>UN</v>
          </cell>
          <cell r="D2080">
            <v>250.07</v>
          </cell>
        </row>
        <row r="2082">
          <cell r="A2082" t="str">
            <v>164100</v>
          </cell>
          <cell r="B2082" t="str">
            <v>MONTAGEM DE TES DE FERRO FUNDIDO TIPO FFF</v>
          </cell>
        </row>
        <row r="2083">
          <cell r="A2083" t="str">
            <v>164101</v>
          </cell>
          <cell r="B2083" t="str">
            <v>DIAMETRO 100-50 MM</v>
          </cell>
          <cell r="C2083" t="str">
            <v>UN</v>
          </cell>
          <cell r="D2083">
            <v>13.12</v>
          </cell>
        </row>
        <row r="2084">
          <cell r="A2084" t="str">
            <v>164102</v>
          </cell>
          <cell r="B2084" t="str">
            <v>DIAMETRO 100-75 MM</v>
          </cell>
          <cell r="C2084" t="str">
            <v>UN</v>
          </cell>
          <cell r="D2084">
            <v>13.68</v>
          </cell>
        </row>
        <row r="2085">
          <cell r="A2085" t="str">
            <v>164103</v>
          </cell>
          <cell r="B2085" t="str">
            <v>DIAMETRO 100-100 MM</v>
          </cell>
          <cell r="C2085" t="str">
            <v>UN</v>
          </cell>
          <cell r="D2085">
            <v>15.81</v>
          </cell>
        </row>
        <row r="2086">
          <cell r="A2086" t="str">
            <v>164104</v>
          </cell>
          <cell r="B2086" t="str">
            <v>DIAMETRO 150-50 MM</v>
          </cell>
          <cell r="C2086" t="str">
            <v>UN</v>
          </cell>
          <cell r="D2086">
            <v>17.48</v>
          </cell>
        </row>
        <row r="2087">
          <cell r="A2087" t="str">
            <v>164105</v>
          </cell>
          <cell r="B2087" t="str">
            <v>DIAMETRO 150-75 MM</v>
          </cell>
          <cell r="C2087" t="str">
            <v>UN</v>
          </cell>
          <cell r="D2087">
            <v>18.399999999999999</v>
          </cell>
        </row>
        <row r="2088">
          <cell r="A2088" t="str">
            <v>164106</v>
          </cell>
          <cell r="B2088" t="str">
            <v>DIAMETRO 150-100 MM</v>
          </cell>
          <cell r="C2088" t="str">
            <v>UN</v>
          </cell>
          <cell r="D2088">
            <v>20.5</v>
          </cell>
        </row>
        <row r="2089">
          <cell r="A2089" t="str">
            <v>164107</v>
          </cell>
          <cell r="B2089" t="str">
            <v>DIAMETRO 150-150 MM</v>
          </cell>
          <cell r="C2089" t="str">
            <v>UN</v>
          </cell>
          <cell r="D2089">
            <v>22.7</v>
          </cell>
        </row>
        <row r="2090">
          <cell r="A2090" t="str">
            <v>164108</v>
          </cell>
          <cell r="B2090" t="str">
            <v>DIAMETRO 200-75 MM</v>
          </cell>
          <cell r="C2090" t="str">
            <v>UN</v>
          </cell>
          <cell r="D2090">
            <v>22.35</v>
          </cell>
        </row>
        <row r="2091">
          <cell r="A2091" t="str">
            <v>164109</v>
          </cell>
          <cell r="B2091" t="str">
            <v>DIAMETRO 200-100 MM</v>
          </cell>
          <cell r="C2091" t="str">
            <v>UN</v>
          </cell>
          <cell r="D2091">
            <v>24.49</v>
          </cell>
        </row>
        <row r="2092">
          <cell r="A2092" t="str">
            <v>164110</v>
          </cell>
          <cell r="B2092" t="str">
            <v>DIAMETRO 200-150 MM</v>
          </cell>
          <cell r="C2092" t="str">
            <v>UN</v>
          </cell>
          <cell r="D2092">
            <v>26.63</v>
          </cell>
        </row>
        <row r="2093">
          <cell r="A2093" t="str">
            <v>164111</v>
          </cell>
          <cell r="B2093" t="str">
            <v>DIAMETRO 200-200 MM</v>
          </cell>
          <cell r="C2093" t="str">
            <v>UN</v>
          </cell>
          <cell r="D2093">
            <v>28.31</v>
          </cell>
        </row>
        <row r="2094">
          <cell r="A2094" t="str">
            <v>164112</v>
          </cell>
          <cell r="B2094" t="str">
            <v>DIAMETRO 250-100 MM</v>
          </cell>
          <cell r="C2094" t="str">
            <v>UN</v>
          </cell>
          <cell r="D2094">
            <v>31.88</v>
          </cell>
        </row>
        <row r="2095">
          <cell r="A2095" t="str">
            <v>164113</v>
          </cell>
          <cell r="B2095" t="str">
            <v>DIAMETRO 250-200 MM</v>
          </cell>
          <cell r="C2095" t="str">
            <v>UN</v>
          </cell>
          <cell r="D2095">
            <v>35.729999999999997</v>
          </cell>
        </row>
        <row r="2096">
          <cell r="A2096" t="str">
            <v>164114</v>
          </cell>
          <cell r="B2096" t="str">
            <v>DIAMETRO 250-250 MM</v>
          </cell>
          <cell r="C2096" t="str">
            <v>UN</v>
          </cell>
          <cell r="D2096">
            <v>38.79</v>
          </cell>
        </row>
        <row r="2097">
          <cell r="A2097" t="str">
            <v>164115</v>
          </cell>
          <cell r="B2097" t="str">
            <v>DIAMETRO 300-100 MM</v>
          </cell>
          <cell r="C2097" t="str">
            <v>UN</v>
          </cell>
          <cell r="D2097">
            <v>41</v>
          </cell>
        </row>
        <row r="2098">
          <cell r="A2098" t="str">
            <v>164116</v>
          </cell>
          <cell r="B2098" t="str">
            <v>DIAMETRO 300-200 MM</v>
          </cell>
          <cell r="C2098" t="str">
            <v>UN</v>
          </cell>
          <cell r="D2098">
            <v>44.99</v>
          </cell>
        </row>
        <row r="2099">
          <cell r="A2099" t="str">
            <v>164117</v>
          </cell>
          <cell r="B2099" t="str">
            <v>DIAMETRO 300-300 MM</v>
          </cell>
          <cell r="C2099" t="str">
            <v>UN</v>
          </cell>
          <cell r="D2099">
            <v>52.4</v>
          </cell>
        </row>
        <row r="2100">
          <cell r="A2100" t="str">
            <v>164118</v>
          </cell>
          <cell r="B2100" t="str">
            <v>DIAMETRO 350-100 MM</v>
          </cell>
          <cell r="C2100" t="str">
            <v>UN</v>
          </cell>
          <cell r="D2100">
            <v>48.51</v>
          </cell>
        </row>
        <row r="2101">
          <cell r="A2101" t="str">
            <v>164119</v>
          </cell>
          <cell r="B2101" t="str">
            <v>DIAMETRO 350-200 MM</v>
          </cell>
          <cell r="C2101" t="str">
            <v>UN</v>
          </cell>
          <cell r="D2101">
            <v>52.33</v>
          </cell>
        </row>
        <row r="2102">
          <cell r="A2102" t="str">
            <v>164120</v>
          </cell>
          <cell r="B2102" t="str">
            <v>DIAMETRO 350-350 MM</v>
          </cell>
          <cell r="C2102" t="str">
            <v>UN</v>
          </cell>
          <cell r="D2102">
            <v>62.6</v>
          </cell>
        </row>
        <row r="2103">
          <cell r="A2103" t="str">
            <v>164121</v>
          </cell>
          <cell r="B2103" t="str">
            <v>DIAMETRO 400-100 MM</v>
          </cell>
          <cell r="C2103" t="str">
            <v>UN</v>
          </cell>
          <cell r="D2103">
            <v>55.8</v>
          </cell>
        </row>
        <row r="2104">
          <cell r="A2104" t="str">
            <v>164122</v>
          </cell>
          <cell r="B2104" t="str">
            <v>DIAMETRO 400-200 MM</v>
          </cell>
          <cell r="C2104" t="str">
            <v>UN</v>
          </cell>
          <cell r="D2104">
            <v>59.5</v>
          </cell>
        </row>
        <row r="2105">
          <cell r="A2105" t="str">
            <v>164123</v>
          </cell>
          <cell r="B2105" t="str">
            <v>DIAMETRO 400-300 MM</v>
          </cell>
          <cell r="C2105" t="str">
            <v>UN</v>
          </cell>
          <cell r="D2105">
            <v>66.849999999999994</v>
          </cell>
        </row>
        <row r="2106">
          <cell r="A2106" t="str">
            <v>164124</v>
          </cell>
          <cell r="B2106" t="str">
            <v>DIAMETRO 400-400 MM</v>
          </cell>
          <cell r="C2106" t="str">
            <v>UN</v>
          </cell>
          <cell r="D2106">
            <v>72.88</v>
          </cell>
        </row>
        <row r="2107">
          <cell r="A2107" t="str">
            <v>164125</v>
          </cell>
          <cell r="B2107" t="str">
            <v>DIAMETRO 500-100 MM</v>
          </cell>
          <cell r="C2107" t="str">
            <v>UN</v>
          </cell>
          <cell r="D2107">
            <v>75.19</v>
          </cell>
        </row>
        <row r="2108">
          <cell r="A2108" t="str">
            <v>164126</v>
          </cell>
          <cell r="B2108" t="str">
            <v>DIAMETRO 500-200 MM</v>
          </cell>
          <cell r="C2108" t="str">
            <v>UN</v>
          </cell>
          <cell r="D2108">
            <v>78.92</v>
          </cell>
        </row>
        <row r="2109">
          <cell r="A2109" t="str">
            <v>164127</v>
          </cell>
          <cell r="B2109" t="str">
            <v>DIAMETRO 500-300 MM</v>
          </cell>
          <cell r="C2109" t="str">
            <v>UN</v>
          </cell>
          <cell r="D2109">
            <v>85.59</v>
          </cell>
        </row>
        <row r="2110">
          <cell r="A2110" t="str">
            <v>164128</v>
          </cell>
          <cell r="B2110" t="str">
            <v>DIAMETRO 500-400 MM</v>
          </cell>
          <cell r="C2110" t="str">
            <v>UN</v>
          </cell>
          <cell r="D2110">
            <v>91.96</v>
          </cell>
        </row>
        <row r="2111">
          <cell r="A2111" t="str">
            <v>164129</v>
          </cell>
          <cell r="B2111" t="str">
            <v>DIAMETRO 500-500 MM</v>
          </cell>
          <cell r="C2111" t="str">
            <v>UN</v>
          </cell>
          <cell r="D2111">
            <v>98.45</v>
          </cell>
        </row>
        <row r="2112">
          <cell r="A2112" t="str">
            <v>164130</v>
          </cell>
          <cell r="B2112" t="str">
            <v>DIAMETRO 600-200 MM</v>
          </cell>
          <cell r="C2112" t="str">
            <v>UN</v>
          </cell>
          <cell r="D2112">
            <v>104.09</v>
          </cell>
        </row>
        <row r="2113">
          <cell r="A2113" t="str">
            <v>164131</v>
          </cell>
          <cell r="B2113" t="str">
            <v>DIAMETRO 600-300 MM</v>
          </cell>
          <cell r="C2113" t="str">
            <v>UN</v>
          </cell>
          <cell r="D2113">
            <v>110.82</v>
          </cell>
        </row>
        <row r="2114">
          <cell r="A2114" t="str">
            <v>164132</v>
          </cell>
          <cell r="B2114" t="str">
            <v>DIAMETRO 600-400 MM</v>
          </cell>
          <cell r="C2114" t="str">
            <v>UN</v>
          </cell>
          <cell r="D2114">
            <v>117.07</v>
          </cell>
        </row>
        <row r="2115">
          <cell r="A2115" t="str">
            <v>164133</v>
          </cell>
          <cell r="B2115" t="str">
            <v>DIAMETRO 600-600 MM</v>
          </cell>
          <cell r="C2115" t="str">
            <v>UN</v>
          </cell>
          <cell r="D2115">
            <v>133.61000000000001</v>
          </cell>
        </row>
        <row r="2116">
          <cell r="A2116" t="str">
            <v>164134</v>
          </cell>
          <cell r="B2116" t="str">
            <v>DIAMETRO 700-200 MM</v>
          </cell>
          <cell r="C2116" t="str">
            <v>UN</v>
          </cell>
          <cell r="D2116">
            <v>121.03</v>
          </cell>
        </row>
        <row r="2117">
          <cell r="A2117" t="str">
            <v>164135</v>
          </cell>
          <cell r="B2117" t="str">
            <v>DIAMETRO 700-400 MM</v>
          </cell>
          <cell r="C2117" t="str">
            <v>UN</v>
          </cell>
          <cell r="D2117">
            <v>140.63</v>
          </cell>
        </row>
        <row r="2118">
          <cell r="A2118" t="str">
            <v>164136</v>
          </cell>
          <cell r="B2118" t="str">
            <v>DIAMETRO 700-700 MM</v>
          </cell>
          <cell r="C2118" t="str">
            <v>UN</v>
          </cell>
          <cell r="D2118">
            <v>179.17</v>
          </cell>
        </row>
        <row r="2119">
          <cell r="A2119" t="str">
            <v>164137</v>
          </cell>
          <cell r="B2119" t="str">
            <v>DIAMETRO 800-200 MM</v>
          </cell>
          <cell r="C2119" t="str">
            <v>UN</v>
          </cell>
          <cell r="D2119">
            <v>161.51</v>
          </cell>
        </row>
        <row r="2120">
          <cell r="A2120" t="str">
            <v>164138</v>
          </cell>
          <cell r="B2120" t="str">
            <v>DIAMETRO 800-400 MM</v>
          </cell>
          <cell r="C2120" t="str">
            <v>UN</v>
          </cell>
          <cell r="D2120">
            <v>184.03</v>
          </cell>
        </row>
        <row r="2121">
          <cell r="A2121" t="str">
            <v>164139</v>
          </cell>
          <cell r="B2121" t="str">
            <v>DIAMETRO 800-600 MM</v>
          </cell>
          <cell r="C2121" t="str">
            <v>UN</v>
          </cell>
          <cell r="D2121">
            <v>221.48</v>
          </cell>
        </row>
        <row r="2122">
          <cell r="A2122" t="str">
            <v>164140</v>
          </cell>
          <cell r="B2122" t="str">
            <v>DIAMETRO 800-800 MM</v>
          </cell>
          <cell r="C2122" t="str">
            <v>UN</v>
          </cell>
          <cell r="D2122">
            <v>252.46</v>
          </cell>
        </row>
        <row r="2123">
          <cell r="A2123" t="str">
            <v>164141</v>
          </cell>
          <cell r="B2123" t="str">
            <v>DIAMETRO 900-200 MM</v>
          </cell>
          <cell r="C2123" t="str">
            <v>UN</v>
          </cell>
          <cell r="D2123">
            <v>195.12</v>
          </cell>
        </row>
        <row r="2124">
          <cell r="A2124" t="str">
            <v>164142</v>
          </cell>
          <cell r="B2124" t="str">
            <v>DIAMETRO 900-400 MM</v>
          </cell>
          <cell r="C2124" t="str">
            <v>UN</v>
          </cell>
          <cell r="D2124">
            <v>220</v>
          </cell>
        </row>
        <row r="2125">
          <cell r="A2125" t="str">
            <v>164143</v>
          </cell>
          <cell r="B2125" t="str">
            <v>DIAMETRO 900-600 MM</v>
          </cell>
          <cell r="C2125" t="str">
            <v>UN</v>
          </cell>
          <cell r="D2125">
            <v>268.83</v>
          </cell>
        </row>
        <row r="2126">
          <cell r="A2126" t="str">
            <v>164144</v>
          </cell>
          <cell r="B2126" t="str">
            <v>DIAMETRO 900-900 MM</v>
          </cell>
          <cell r="C2126" t="str">
            <v>UN</v>
          </cell>
          <cell r="D2126">
            <v>313.7</v>
          </cell>
        </row>
        <row r="2127">
          <cell r="A2127" t="str">
            <v>164145</v>
          </cell>
          <cell r="B2127" t="str">
            <v>DIAMETRO 1000-200 MM</v>
          </cell>
          <cell r="C2127" t="str">
            <v>UN</v>
          </cell>
          <cell r="D2127">
            <v>236.93</v>
          </cell>
        </row>
        <row r="2128">
          <cell r="A2128" t="str">
            <v>164146</v>
          </cell>
          <cell r="B2128" t="str">
            <v>DIAMETRO 1000-400 MM</v>
          </cell>
          <cell r="C2128" t="str">
            <v>UN</v>
          </cell>
          <cell r="D2128">
            <v>264.25</v>
          </cell>
        </row>
        <row r="2129">
          <cell r="A2129" t="str">
            <v>164147</v>
          </cell>
          <cell r="B2129" t="str">
            <v>DIAMETRO 1000-600 MM</v>
          </cell>
          <cell r="C2129" t="str">
            <v>UN</v>
          </cell>
          <cell r="D2129">
            <v>320.88</v>
          </cell>
        </row>
        <row r="2130">
          <cell r="A2130" t="str">
            <v>164148</v>
          </cell>
          <cell r="B2130" t="str">
            <v>DIAMETRO 1000-1000 MM</v>
          </cell>
          <cell r="C2130" t="str">
            <v>UN</v>
          </cell>
          <cell r="D2130">
            <v>389.83</v>
          </cell>
        </row>
        <row r="2131">
          <cell r="A2131" t="str">
            <v>164149</v>
          </cell>
          <cell r="B2131" t="str">
            <v>DIAMETRO 1200-200 MM</v>
          </cell>
          <cell r="C2131" t="str">
            <v>UN</v>
          </cell>
          <cell r="D2131">
            <v>307.05</v>
          </cell>
        </row>
        <row r="2132">
          <cell r="A2132" t="str">
            <v>164150</v>
          </cell>
          <cell r="B2132" t="str">
            <v>DIAMETRO 1200-400 MM</v>
          </cell>
          <cell r="C2132" t="str">
            <v>UN</v>
          </cell>
          <cell r="D2132">
            <v>340.06</v>
          </cell>
        </row>
        <row r="2133">
          <cell r="A2133" t="str">
            <v>164151</v>
          </cell>
          <cell r="B2133" t="str">
            <v>DIAMETRO 1200-600 MM</v>
          </cell>
          <cell r="C2133" t="str">
            <v>UN</v>
          </cell>
          <cell r="D2133">
            <v>372.75</v>
          </cell>
        </row>
        <row r="2134">
          <cell r="A2134" t="str">
            <v>164152</v>
          </cell>
          <cell r="B2134" t="str">
            <v>DIAMETRO 1200-800 MM</v>
          </cell>
          <cell r="C2134" t="str">
            <v>UN</v>
          </cell>
          <cell r="D2134">
            <v>436.77</v>
          </cell>
        </row>
        <row r="2135">
          <cell r="A2135" t="str">
            <v>164153</v>
          </cell>
          <cell r="B2135" t="str">
            <v>DIAMETRO 1200-1000 MM</v>
          </cell>
          <cell r="C2135" t="str">
            <v>UN</v>
          </cell>
          <cell r="D2135">
            <v>489.74</v>
          </cell>
        </row>
        <row r="2136">
          <cell r="A2136" t="str">
            <v>164154</v>
          </cell>
          <cell r="B2136" t="str">
            <v>DIAMETRO 1200-1200 MM</v>
          </cell>
          <cell r="C2136" t="str">
            <v>UN</v>
          </cell>
          <cell r="D2136">
            <v>550.51</v>
          </cell>
        </row>
        <row r="2138">
          <cell r="A2138" t="str">
            <v>164200</v>
          </cell>
          <cell r="B2138" t="str">
            <v>MONTAGEM DE REDUCOES CONCENTRICAS DE FERRO FUNDIDO TIPO FF</v>
          </cell>
        </row>
        <row r="2139">
          <cell r="A2139" t="str">
            <v>164201</v>
          </cell>
          <cell r="B2139" t="str">
            <v>DIAMETRO 100-75 MM</v>
          </cell>
          <cell r="C2139" t="str">
            <v>UN</v>
          </cell>
          <cell r="D2139">
            <v>8.24</v>
          </cell>
        </row>
        <row r="2140">
          <cell r="A2140" t="str">
            <v>164202</v>
          </cell>
          <cell r="B2140" t="str">
            <v>DIAMETRO 150- 100 MM</v>
          </cell>
          <cell r="C2140" t="str">
            <v>UN</v>
          </cell>
          <cell r="D2140">
            <v>13.39</v>
          </cell>
        </row>
        <row r="2141">
          <cell r="A2141" t="str">
            <v>164203</v>
          </cell>
          <cell r="B2141" t="str">
            <v>DIAMETRO 200-150 MM</v>
          </cell>
          <cell r="C2141" t="str">
            <v>UN</v>
          </cell>
          <cell r="D2141">
            <v>16.649999999999999</v>
          </cell>
        </row>
        <row r="2142">
          <cell r="A2142" t="str">
            <v>164204</v>
          </cell>
          <cell r="B2142" t="str">
            <v>DIAMETRO 250-200 MM</v>
          </cell>
          <cell r="C2142" t="str">
            <v>UN</v>
          </cell>
          <cell r="D2142">
            <v>21.26</v>
          </cell>
        </row>
        <row r="2143">
          <cell r="A2143" t="str">
            <v>164205</v>
          </cell>
          <cell r="B2143" t="str">
            <v>DIAMETRO 300-250 MM</v>
          </cell>
          <cell r="C2143" t="str">
            <v>UN</v>
          </cell>
          <cell r="D2143">
            <v>28</v>
          </cell>
        </row>
        <row r="2144">
          <cell r="A2144" t="str">
            <v>164206</v>
          </cell>
          <cell r="B2144" t="str">
            <v>DIAMETRO 400-300 MM</v>
          </cell>
          <cell r="C2144" t="str">
            <v>UN</v>
          </cell>
          <cell r="D2144">
            <v>39.9</v>
          </cell>
        </row>
        <row r="2145">
          <cell r="A2145" t="str">
            <v>164207</v>
          </cell>
          <cell r="B2145" t="str">
            <v>DIAMETRO 400-350 MM</v>
          </cell>
          <cell r="C2145" t="str">
            <v>UN</v>
          </cell>
          <cell r="D2145">
            <v>43.86</v>
          </cell>
        </row>
        <row r="2146">
          <cell r="A2146" t="str">
            <v>164208</v>
          </cell>
          <cell r="B2146" t="str">
            <v>DIAMETRO 500-400 MM</v>
          </cell>
          <cell r="C2146" t="str">
            <v>UN</v>
          </cell>
          <cell r="D2146">
            <v>54.39</v>
          </cell>
        </row>
        <row r="2147">
          <cell r="A2147" t="str">
            <v>164209</v>
          </cell>
          <cell r="B2147" t="str">
            <v>DIAMETRO 600-500 MM</v>
          </cell>
          <cell r="C2147" t="str">
            <v>UN</v>
          </cell>
          <cell r="D2147">
            <v>72.09</v>
          </cell>
        </row>
        <row r="2148">
          <cell r="A2148" t="str">
            <v>164210</v>
          </cell>
          <cell r="B2148" t="str">
            <v>DIAMETRO 700-600 MM</v>
          </cell>
          <cell r="C2148" t="str">
            <v>UN</v>
          </cell>
          <cell r="D2148">
            <v>94.85</v>
          </cell>
        </row>
        <row r="2149">
          <cell r="A2149" t="str">
            <v>164211</v>
          </cell>
          <cell r="B2149" t="str">
            <v>DIAMETRO 800-700 MM</v>
          </cell>
          <cell r="C2149" t="str">
            <v>UN</v>
          </cell>
          <cell r="D2149">
            <v>127.57</v>
          </cell>
        </row>
        <row r="2150">
          <cell r="A2150" t="str">
            <v>164212</v>
          </cell>
          <cell r="B2150" t="str">
            <v>DIAMETRO 900-800 MM</v>
          </cell>
          <cell r="C2150" t="str">
            <v>UN</v>
          </cell>
          <cell r="D2150">
            <v>162.85</v>
          </cell>
        </row>
        <row r="2151">
          <cell r="A2151" t="str">
            <v>164213</v>
          </cell>
          <cell r="B2151" t="str">
            <v>DIAMETRO 1000-900 MM</v>
          </cell>
          <cell r="C2151" t="str">
            <v>UN</v>
          </cell>
          <cell r="D2151">
            <v>196.57</v>
          </cell>
        </row>
        <row r="2152">
          <cell r="A2152" t="str">
            <v>164214</v>
          </cell>
          <cell r="B2152" t="str">
            <v>DIAMETRO 1200 - 1000 MM</v>
          </cell>
          <cell r="C2152" t="str">
            <v>UN</v>
          </cell>
          <cell r="D2152">
            <v>264.20999999999998</v>
          </cell>
        </row>
        <row r="2154">
          <cell r="A2154" t="str">
            <v>164300</v>
          </cell>
          <cell r="B2154" t="str">
            <v>MONTAGEM DE REDUCOES EXCENTRICAS DE FERRO FUNDIDO  TIPO FF</v>
          </cell>
        </row>
        <row r="2155">
          <cell r="A2155" t="str">
            <v>164301</v>
          </cell>
          <cell r="B2155" t="str">
            <v>DIAMETRO 100-50 MM</v>
          </cell>
          <cell r="C2155" t="str">
            <v>UN</v>
          </cell>
          <cell r="D2155">
            <v>8.24</v>
          </cell>
        </row>
        <row r="2156">
          <cell r="A2156" t="str">
            <v>164302</v>
          </cell>
          <cell r="B2156" t="str">
            <v>DIAMETRO 100-75 MM</v>
          </cell>
          <cell r="C2156" t="str">
            <v>UN</v>
          </cell>
          <cell r="D2156">
            <v>9.1999999999999993</v>
          </cell>
        </row>
        <row r="2157">
          <cell r="A2157" t="str">
            <v>164303</v>
          </cell>
          <cell r="B2157" t="str">
            <v>DIAMETRO 150-75 MM</v>
          </cell>
          <cell r="C2157" t="str">
            <v>UN</v>
          </cell>
          <cell r="D2157">
            <v>10.73</v>
          </cell>
        </row>
        <row r="2158">
          <cell r="A2158" t="str">
            <v>164304</v>
          </cell>
          <cell r="B2158" t="str">
            <v>DIAMETRO 150-100 MM</v>
          </cell>
          <cell r="C2158" t="str">
            <v>UN</v>
          </cell>
          <cell r="D2158">
            <v>13.48</v>
          </cell>
        </row>
        <row r="2159">
          <cell r="A2159" t="str">
            <v>164305</v>
          </cell>
          <cell r="B2159" t="str">
            <v>DIAMETRO 200-100 MM</v>
          </cell>
          <cell r="C2159" t="str">
            <v>UN</v>
          </cell>
          <cell r="D2159">
            <v>15.24</v>
          </cell>
        </row>
        <row r="2160">
          <cell r="A2160" t="str">
            <v>164306</v>
          </cell>
          <cell r="B2160" t="str">
            <v>DIAMETRO 200-150 MM</v>
          </cell>
          <cell r="C2160" t="str">
            <v>UN</v>
          </cell>
          <cell r="D2160">
            <v>17.600000000000001</v>
          </cell>
        </row>
        <row r="2161">
          <cell r="A2161" t="str">
            <v>164307</v>
          </cell>
          <cell r="B2161" t="str">
            <v>DIAMETRO 250-150 MM</v>
          </cell>
          <cell r="C2161" t="str">
            <v>UN</v>
          </cell>
          <cell r="D2161">
            <v>20.73</v>
          </cell>
        </row>
        <row r="2162">
          <cell r="A2162" t="str">
            <v>164308</v>
          </cell>
          <cell r="B2162" t="str">
            <v>DIAMETRO 250-200 MM</v>
          </cell>
          <cell r="C2162" t="str">
            <v>UN</v>
          </cell>
          <cell r="D2162">
            <v>22.18</v>
          </cell>
        </row>
        <row r="2163">
          <cell r="A2163" t="str">
            <v>164309</v>
          </cell>
          <cell r="B2163" t="str">
            <v>DIAMETRO 300-150 MM</v>
          </cell>
          <cell r="C2163" t="str">
            <v>UN</v>
          </cell>
          <cell r="D2163">
            <v>20.399999999999999</v>
          </cell>
        </row>
        <row r="2164">
          <cell r="A2164" t="str">
            <v>164310</v>
          </cell>
          <cell r="B2164" t="str">
            <v>DIAMETRO 300-200 MM</v>
          </cell>
          <cell r="C2164" t="str">
            <v>UN</v>
          </cell>
          <cell r="D2164">
            <v>26.58</v>
          </cell>
        </row>
        <row r="2165">
          <cell r="A2165" t="str">
            <v>164311</v>
          </cell>
          <cell r="B2165" t="str">
            <v>DIAMETRO 300-250 MM</v>
          </cell>
          <cell r="C2165" t="str">
            <v>UN</v>
          </cell>
          <cell r="D2165">
            <v>29.59</v>
          </cell>
        </row>
        <row r="2166">
          <cell r="A2166" t="str">
            <v>164312</v>
          </cell>
          <cell r="B2166" t="str">
            <v>DIAMETRO 400-250 MM</v>
          </cell>
          <cell r="C2166" t="str">
            <v>UN</v>
          </cell>
          <cell r="D2166">
            <v>36.29</v>
          </cell>
        </row>
        <row r="2167">
          <cell r="A2167" t="str">
            <v>164313</v>
          </cell>
          <cell r="B2167" t="str">
            <v>DIAMETRO 400-300 MM</v>
          </cell>
          <cell r="C2167" t="str">
            <v>UN</v>
          </cell>
          <cell r="D2167">
            <v>40.200000000000003</v>
          </cell>
        </row>
        <row r="2169">
          <cell r="A2169" t="str">
            <v>164400</v>
          </cell>
          <cell r="B2169" t="str">
            <v>MONTAGEM DE PLACAS DE REDUCAO DE FERRO FUNDIDO TIPO F</v>
          </cell>
        </row>
        <row r="2170">
          <cell r="A2170" t="str">
            <v>164401</v>
          </cell>
          <cell r="B2170" t="str">
            <v>DIAMETRO 100-50 MM</v>
          </cell>
          <cell r="C2170" t="str">
            <v>UN</v>
          </cell>
          <cell r="D2170">
            <v>7.9</v>
          </cell>
        </row>
        <row r="2171">
          <cell r="A2171" t="str">
            <v>164402</v>
          </cell>
          <cell r="B2171" t="str">
            <v>DIAMETRO 200-75 MM</v>
          </cell>
          <cell r="C2171" t="str">
            <v>UN</v>
          </cell>
          <cell r="D2171">
            <v>11.91</v>
          </cell>
        </row>
        <row r="2172">
          <cell r="A2172" t="str">
            <v>164403</v>
          </cell>
          <cell r="B2172" t="str">
            <v>DIAMETRO 200-100 MM</v>
          </cell>
          <cell r="C2172" t="str">
            <v>UN</v>
          </cell>
          <cell r="D2172">
            <v>13.99</v>
          </cell>
        </row>
        <row r="2173">
          <cell r="A2173" t="str">
            <v>164404</v>
          </cell>
          <cell r="B2173" t="str">
            <v>DIAMETRO 250-200 MM</v>
          </cell>
          <cell r="C2173" t="str">
            <v>UN</v>
          </cell>
          <cell r="D2173">
            <v>21.46</v>
          </cell>
        </row>
        <row r="2174">
          <cell r="A2174" t="str">
            <v>164405</v>
          </cell>
          <cell r="B2174" t="str">
            <v>DIAMETRO 350-150 MM</v>
          </cell>
          <cell r="C2174" t="str">
            <v>UN</v>
          </cell>
          <cell r="D2174">
            <v>26.91</v>
          </cell>
        </row>
        <row r="2175">
          <cell r="A2175" t="str">
            <v>164406</v>
          </cell>
          <cell r="B2175" t="str">
            <v>DIAMETRO 350-250 MM</v>
          </cell>
          <cell r="C2175" t="str">
            <v>UN</v>
          </cell>
          <cell r="D2175">
            <v>30.11</v>
          </cell>
        </row>
        <row r="2176">
          <cell r="A2176" t="str">
            <v>164407</v>
          </cell>
          <cell r="B2176" t="str">
            <v>DIAMETRO 400-150 MM</v>
          </cell>
          <cell r="C2176" t="str">
            <v>UN</v>
          </cell>
          <cell r="D2176">
            <v>29</v>
          </cell>
        </row>
        <row r="2177">
          <cell r="A2177" t="str">
            <v>164408</v>
          </cell>
          <cell r="B2177" t="str">
            <v>DIAMETRO 400-200 MM</v>
          </cell>
          <cell r="C2177" t="str">
            <v>UN</v>
          </cell>
          <cell r="D2177">
            <v>30.55</v>
          </cell>
        </row>
        <row r="2178">
          <cell r="A2178" t="str">
            <v>164409</v>
          </cell>
          <cell r="B2178" t="str">
            <v>DIAMETRO 400-250 MM</v>
          </cell>
          <cell r="C2178" t="str">
            <v>UN</v>
          </cell>
          <cell r="D2178">
            <v>32.89</v>
          </cell>
        </row>
        <row r="2179">
          <cell r="A2179" t="str">
            <v>164410</v>
          </cell>
          <cell r="B2179" t="str">
            <v>DIAMETRO 400-300 MM</v>
          </cell>
          <cell r="C2179" t="str">
            <v>UN</v>
          </cell>
          <cell r="D2179">
            <v>35.97</v>
          </cell>
        </row>
        <row r="2180">
          <cell r="A2180" t="str">
            <v>164411</v>
          </cell>
          <cell r="B2180" t="str">
            <v>DIAMETRO 500-350 MM</v>
          </cell>
          <cell r="C2180" t="str">
            <v>UN</v>
          </cell>
          <cell r="D2180">
            <v>46.33</v>
          </cell>
        </row>
        <row r="2181">
          <cell r="A2181" t="str">
            <v>164412</v>
          </cell>
          <cell r="B2181" t="str">
            <v>DIAMETRO 500-400 MM</v>
          </cell>
          <cell r="C2181" t="str">
            <v>UN</v>
          </cell>
          <cell r="D2181">
            <v>48.07</v>
          </cell>
        </row>
        <row r="2182">
          <cell r="A2182" t="str">
            <v>164413</v>
          </cell>
          <cell r="B2182" t="str">
            <v>DIAMETRO 600-150 MM</v>
          </cell>
          <cell r="C2182" t="str">
            <v>UN</v>
          </cell>
          <cell r="D2182">
            <v>53.66</v>
          </cell>
        </row>
        <row r="2183">
          <cell r="A2183" t="str">
            <v>164414</v>
          </cell>
          <cell r="B2183" t="str">
            <v>DIAMETRO 700-500 MM</v>
          </cell>
          <cell r="C2183" t="str">
            <v>UN</v>
          </cell>
          <cell r="D2183">
            <v>80.45</v>
          </cell>
        </row>
        <row r="2184">
          <cell r="A2184" t="str">
            <v>164415</v>
          </cell>
          <cell r="B2184" t="str">
            <v>DIAMETRO 900-700 MM</v>
          </cell>
          <cell r="C2184" t="str">
            <v>UN</v>
          </cell>
          <cell r="D2184">
            <v>129.02000000000001</v>
          </cell>
        </row>
        <row r="2185">
          <cell r="A2185" t="str">
            <v>164416</v>
          </cell>
          <cell r="B2185" t="str">
            <v>DIAMETRO 1000-700 MM</v>
          </cell>
          <cell r="C2185" t="str">
            <v>UN</v>
          </cell>
          <cell r="D2185">
            <v>152.91999999999999</v>
          </cell>
        </row>
        <row r="2186">
          <cell r="A2186" t="str">
            <v>164417</v>
          </cell>
          <cell r="B2186" t="str">
            <v>DIAMETRO 1000-800 MM</v>
          </cell>
          <cell r="C2186" t="str">
            <v>UN</v>
          </cell>
          <cell r="D2186">
            <v>165.47</v>
          </cell>
        </row>
        <row r="2188">
          <cell r="A2188" t="str">
            <v>164500</v>
          </cell>
          <cell r="B2188" t="str">
            <v>MONTAGEM DE TOCOS DE DE FERRO FUNDIDO L=0,25 M TIPO FF</v>
          </cell>
        </row>
        <row r="2189">
          <cell r="A2189" t="str">
            <v>164501</v>
          </cell>
          <cell r="B2189" t="str">
            <v>DIAMETRO 100 MM</v>
          </cell>
          <cell r="C2189" t="str">
            <v>UN</v>
          </cell>
          <cell r="D2189">
            <v>10.64</v>
          </cell>
        </row>
        <row r="2190">
          <cell r="A2190" t="str">
            <v>164502</v>
          </cell>
          <cell r="B2190" t="str">
            <v>DIAMETRO 150 MM</v>
          </cell>
          <cell r="C2190" t="str">
            <v>UN</v>
          </cell>
          <cell r="D2190">
            <v>15.34</v>
          </cell>
        </row>
        <row r="2191">
          <cell r="A2191" t="str">
            <v>164503</v>
          </cell>
          <cell r="B2191" t="str">
            <v>DIAMETRO 200 MM</v>
          </cell>
          <cell r="C2191" t="str">
            <v>UN</v>
          </cell>
          <cell r="D2191">
            <v>18.920000000000002</v>
          </cell>
        </row>
        <row r="2192">
          <cell r="A2192" t="str">
            <v>164504</v>
          </cell>
          <cell r="B2192" t="str">
            <v>DIAMETRO 250 MM</v>
          </cell>
          <cell r="C2192" t="str">
            <v>UN</v>
          </cell>
          <cell r="D2192">
            <v>24.96</v>
          </cell>
        </row>
        <row r="2193">
          <cell r="A2193" t="str">
            <v>164505</v>
          </cell>
          <cell r="B2193" t="str">
            <v>DIAMETRO 300 MM</v>
          </cell>
          <cell r="C2193" t="str">
            <v>UN</v>
          </cell>
          <cell r="D2193">
            <v>32.659999999999997</v>
          </cell>
        </row>
        <row r="2194">
          <cell r="A2194" t="str">
            <v>164506</v>
          </cell>
          <cell r="B2194" t="str">
            <v>DIAMETRO 400 MM</v>
          </cell>
          <cell r="C2194" t="str">
            <v>UN</v>
          </cell>
          <cell r="D2194">
            <v>45.51</v>
          </cell>
        </row>
        <row r="2195">
          <cell r="A2195" t="str">
            <v>164507</v>
          </cell>
          <cell r="B2195" t="str">
            <v>DIAMETRO 500 MM</v>
          </cell>
          <cell r="C2195" t="str">
            <v>UN</v>
          </cell>
          <cell r="D2195">
            <v>60.52</v>
          </cell>
        </row>
        <row r="2196">
          <cell r="A2196" t="str">
            <v>164508</v>
          </cell>
          <cell r="B2196" t="str">
            <v>DIAMETRO 600 MM</v>
          </cell>
          <cell r="C2196" t="str">
            <v>UN</v>
          </cell>
          <cell r="D2196">
            <v>80.819999999999993</v>
          </cell>
        </row>
        <row r="2197">
          <cell r="A2197" t="str">
            <v>164509</v>
          </cell>
          <cell r="B2197" t="str">
            <v>DIAMETRO 700 MM</v>
          </cell>
          <cell r="C2197" t="str">
            <v>UN</v>
          </cell>
          <cell r="D2197">
            <v>106.93</v>
          </cell>
        </row>
        <row r="2198">
          <cell r="A2198" t="str">
            <v>164510</v>
          </cell>
          <cell r="B2198" t="str">
            <v>DIAMETRO 800 MM</v>
          </cell>
          <cell r="C2198" t="str">
            <v>UN</v>
          </cell>
          <cell r="D2198">
            <v>147.29</v>
          </cell>
        </row>
        <row r="2199">
          <cell r="A2199" t="str">
            <v>164511</v>
          </cell>
          <cell r="B2199" t="str">
            <v>DIAMETRO 900 MM</v>
          </cell>
          <cell r="C2199" t="str">
            <v>UN</v>
          </cell>
          <cell r="D2199">
            <v>179.88</v>
          </cell>
        </row>
        <row r="2200">
          <cell r="A2200" t="str">
            <v>164512</v>
          </cell>
          <cell r="B2200" t="str">
            <v>DIAMETRO 1000 MM</v>
          </cell>
          <cell r="C2200" t="str">
            <v>UN</v>
          </cell>
          <cell r="D2200">
            <v>216.19</v>
          </cell>
        </row>
        <row r="2202">
          <cell r="A2202" t="str">
            <v>164600</v>
          </cell>
          <cell r="B2202" t="str">
            <v>MONTAGEM DE TOCOS DE FERRO FUNDIDO L=0,50 M TIPO FF</v>
          </cell>
        </row>
        <row r="2203">
          <cell r="A2203" t="str">
            <v>164601</v>
          </cell>
          <cell r="B2203" t="str">
            <v>DIAMETRO 100 MM</v>
          </cell>
          <cell r="C2203" t="str">
            <v>UN</v>
          </cell>
          <cell r="D2203">
            <v>11.02</v>
          </cell>
        </row>
        <row r="2204">
          <cell r="A2204" t="str">
            <v>164602</v>
          </cell>
          <cell r="B2204" t="str">
            <v>DIAMETRO 150 MM</v>
          </cell>
          <cell r="C2204" t="str">
            <v>UN</v>
          </cell>
          <cell r="D2204">
            <v>15.97</v>
          </cell>
        </row>
        <row r="2205">
          <cell r="A2205" t="str">
            <v>164603</v>
          </cell>
          <cell r="B2205" t="str">
            <v>DIAMETRO 200 MM</v>
          </cell>
          <cell r="C2205" t="str">
            <v>UN</v>
          </cell>
          <cell r="D2205">
            <v>19.87</v>
          </cell>
        </row>
        <row r="2206">
          <cell r="A2206" t="str">
            <v>164604</v>
          </cell>
          <cell r="B2206" t="str">
            <v>DIAMETRO 250 MM</v>
          </cell>
          <cell r="C2206" t="str">
            <v>UN</v>
          </cell>
          <cell r="D2206">
            <v>26.41</v>
          </cell>
        </row>
        <row r="2207">
          <cell r="A2207" t="str">
            <v>164605</v>
          </cell>
          <cell r="B2207" t="str">
            <v>DIAMETRO 300 MM</v>
          </cell>
          <cell r="C2207" t="str">
            <v>UN</v>
          </cell>
          <cell r="D2207">
            <v>34.590000000000003</v>
          </cell>
        </row>
        <row r="2208">
          <cell r="A2208" t="str">
            <v>164606</v>
          </cell>
          <cell r="B2208" t="str">
            <v>DIAMETRO 400 MM</v>
          </cell>
          <cell r="C2208" t="str">
            <v>UN</v>
          </cell>
          <cell r="D2208">
            <v>48.51</v>
          </cell>
        </row>
        <row r="2209">
          <cell r="A2209" t="str">
            <v>164607</v>
          </cell>
          <cell r="B2209" t="str">
            <v>DIAMETRO 500 MM</v>
          </cell>
          <cell r="C2209" t="str">
            <v>UN</v>
          </cell>
          <cell r="D2209">
            <v>64.95</v>
          </cell>
        </row>
        <row r="2210">
          <cell r="A2210" t="str">
            <v>164608</v>
          </cell>
          <cell r="B2210" t="str">
            <v>DIAMETRO 600 MM</v>
          </cell>
          <cell r="C2210" t="str">
            <v>UN</v>
          </cell>
          <cell r="D2210">
            <v>86.95</v>
          </cell>
        </row>
        <row r="2211">
          <cell r="A2211" t="str">
            <v>164609</v>
          </cell>
          <cell r="B2211" t="str">
            <v>DIAMETRO 700 MM</v>
          </cell>
          <cell r="C2211" t="str">
            <v>UN</v>
          </cell>
          <cell r="D2211">
            <v>115.35</v>
          </cell>
        </row>
        <row r="2212">
          <cell r="A2212" t="str">
            <v>164610</v>
          </cell>
          <cell r="B2212" t="str">
            <v>DIAMETRO 800 MM</v>
          </cell>
          <cell r="C2212" t="str">
            <v>UN</v>
          </cell>
          <cell r="D2212">
            <v>157.47999999999999</v>
          </cell>
        </row>
        <row r="2213">
          <cell r="A2213" t="str">
            <v>164611</v>
          </cell>
          <cell r="B2213" t="str">
            <v>DIAMETRO 900 MM</v>
          </cell>
          <cell r="C2213" t="str">
            <v>UN</v>
          </cell>
          <cell r="D2213">
            <v>192.19</v>
          </cell>
        </row>
        <row r="2214">
          <cell r="A2214" t="str">
            <v>164612</v>
          </cell>
          <cell r="B2214" t="str">
            <v>DIAMETRO 1000 MM</v>
          </cell>
          <cell r="C2214" t="str">
            <v>UN</v>
          </cell>
          <cell r="D2214">
            <v>230.86</v>
          </cell>
        </row>
        <row r="2216">
          <cell r="A2216" t="str">
            <v>164700</v>
          </cell>
          <cell r="B2216" t="str">
            <v>MONTAGEM DE JUNCOES 45 GR DE FERRO FUNDIDO TIPO FFF</v>
          </cell>
        </row>
        <row r="2217">
          <cell r="A2217" t="str">
            <v>164701</v>
          </cell>
          <cell r="B2217" t="str">
            <v>DIAMETRO 100-75 MM</v>
          </cell>
          <cell r="C2217" t="str">
            <v>UN</v>
          </cell>
          <cell r="D2217">
            <v>13.87</v>
          </cell>
        </row>
        <row r="2218">
          <cell r="A2218" t="str">
            <v>164702</v>
          </cell>
          <cell r="B2218" t="str">
            <v>DIAMETRO 100-100 MM</v>
          </cell>
          <cell r="C2218" t="str">
            <v>UN</v>
          </cell>
          <cell r="D2218">
            <v>15.98</v>
          </cell>
        </row>
        <row r="2219">
          <cell r="A2219" t="str">
            <v>164703</v>
          </cell>
          <cell r="B2219" t="str">
            <v>DIAMETRO 150-100 MM</v>
          </cell>
          <cell r="C2219" t="str">
            <v>UN</v>
          </cell>
          <cell r="D2219">
            <v>20.88</v>
          </cell>
        </row>
        <row r="2220">
          <cell r="A2220" t="str">
            <v>164704</v>
          </cell>
          <cell r="B2220" t="str">
            <v>DIAMETRO 150-150 MM</v>
          </cell>
          <cell r="C2220" t="str">
            <v>UN</v>
          </cell>
          <cell r="D2220">
            <v>23</v>
          </cell>
        </row>
        <row r="2221">
          <cell r="A2221" t="str">
            <v>164705</v>
          </cell>
          <cell r="B2221" t="str">
            <v>DIAMETRO 200-100 MM</v>
          </cell>
          <cell r="C2221" t="str">
            <v>UN</v>
          </cell>
          <cell r="D2221">
            <v>19.88</v>
          </cell>
        </row>
        <row r="2222">
          <cell r="A2222" t="str">
            <v>164706</v>
          </cell>
          <cell r="B2222" t="str">
            <v>DIAMETRO 200-150 MM</v>
          </cell>
          <cell r="C2222" t="str">
            <v>UN</v>
          </cell>
          <cell r="D2222">
            <v>27.22</v>
          </cell>
        </row>
        <row r="2223">
          <cell r="A2223" t="str">
            <v>164707</v>
          </cell>
          <cell r="B2223" t="str">
            <v>DIAMETRO 200-200 MM</v>
          </cell>
          <cell r="C2223" t="str">
            <v>UN</v>
          </cell>
          <cell r="D2223">
            <v>29</v>
          </cell>
        </row>
        <row r="2224">
          <cell r="A2224" t="str">
            <v>164708</v>
          </cell>
          <cell r="B2224" t="str">
            <v>DIAMETRO 250-150 MM</v>
          </cell>
          <cell r="C2224" t="str">
            <v>UN</v>
          </cell>
          <cell r="D2224">
            <v>34.270000000000003</v>
          </cell>
        </row>
        <row r="2225">
          <cell r="A2225" t="str">
            <v>164709</v>
          </cell>
          <cell r="B2225" t="str">
            <v>DIAMETRO 250-200 MM</v>
          </cell>
          <cell r="C2225" t="str">
            <v>UN</v>
          </cell>
          <cell r="D2225">
            <v>36</v>
          </cell>
        </row>
        <row r="2226">
          <cell r="A2226" t="str">
            <v>164710</v>
          </cell>
          <cell r="B2226" t="str">
            <v>DIAMETRO 250-250 MM</v>
          </cell>
          <cell r="C2226" t="str">
            <v>UN</v>
          </cell>
          <cell r="D2226">
            <v>38.79</v>
          </cell>
        </row>
        <row r="2227">
          <cell r="A2227" t="str">
            <v>164711</v>
          </cell>
          <cell r="B2227" t="str">
            <v>DIAMETRO 300-200 MM</v>
          </cell>
          <cell r="C2227" t="str">
            <v>UN</v>
          </cell>
          <cell r="D2227">
            <v>45.27</v>
          </cell>
        </row>
        <row r="2228">
          <cell r="A2228" t="str">
            <v>164712</v>
          </cell>
          <cell r="B2228" t="str">
            <v>DIAMETRO 300-300 MM</v>
          </cell>
          <cell r="C2228" t="str">
            <v>UN</v>
          </cell>
          <cell r="D2228">
            <v>51.61</v>
          </cell>
        </row>
        <row r="2229">
          <cell r="A2229" t="str">
            <v>164713</v>
          </cell>
          <cell r="B2229" t="str">
            <v>DIAMETRO 400-300 MM</v>
          </cell>
          <cell r="C2229" t="str">
            <v>UN</v>
          </cell>
          <cell r="D2229">
            <v>67.790000000000006</v>
          </cell>
        </row>
        <row r="2230">
          <cell r="A2230" t="str">
            <v>164714</v>
          </cell>
          <cell r="B2230" t="str">
            <v>DIAMETRO 400-400 MM</v>
          </cell>
          <cell r="C2230" t="str">
            <v>UN</v>
          </cell>
          <cell r="D2230">
            <v>73.010000000000005</v>
          </cell>
        </row>
        <row r="2232">
          <cell r="A2232" t="str">
            <v>164800</v>
          </cell>
          <cell r="B2232" t="str">
            <v>MONTAGEM DE FLANGES CEGOS DE FERRO FUNDIDO</v>
          </cell>
        </row>
        <row r="2233">
          <cell r="A2233" t="str">
            <v>164801</v>
          </cell>
          <cell r="B2233" t="str">
            <v>DIAMETRO 100 MM</v>
          </cell>
          <cell r="C2233" t="str">
            <v>UN</v>
          </cell>
          <cell r="D2233">
            <v>5.08</v>
          </cell>
        </row>
        <row r="2234">
          <cell r="A2234" t="str">
            <v>164802</v>
          </cell>
          <cell r="B2234" t="str">
            <v>DIAMETRO 150 MM</v>
          </cell>
          <cell r="C2234" t="str">
            <v>UN</v>
          </cell>
          <cell r="D2234">
            <v>7.2</v>
          </cell>
        </row>
        <row r="2235">
          <cell r="A2235" t="str">
            <v>164803</v>
          </cell>
          <cell r="B2235" t="str">
            <v>DIAMETRO 200 MM</v>
          </cell>
          <cell r="C2235" t="str">
            <v>UN</v>
          </cell>
          <cell r="D2235">
            <v>9</v>
          </cell>
        </row>
        <row r="2236">
          <cell r="A2236" t="str">
            <v>164804</v>
          </cell>
          <cell r="B2236" t="str">
            <v>DIAMETRO 250 MM</v>
          </cell>
          <cell r="C2236" t="str">
            <v>UN</v>
          </cell>
          <cell r="D2236">
            <v>12.02</v>
          </cell>
        </row>
        <row r="2237">
          <cell r="A2237" t="str">
            <v>164805</v>
          </cell>
          <cell r="B2237" t="str">
            <v>DIAMETRO 300 MM</v>
          </cell>
          <cell r="C2237" t="str">
            <v>UN</v>
          </cell>
          <cell r="D2237">
            <v>15.93</v>
          </cell>
        </row>
        <row r="2238">
          <cell r="A2238" t="str">
            <v>164806</v>
          </cell>
          <cell r="B2238" t="str">
            <v>DIAMETRO 400 MM</v>
          </cell>
          <cell r="C2238" t="str">
            <v>UN</v>
          </cell>
          <cell r="D2238">
            <v>22.03</v>
          </cell>
        </row>
        <row r="2239">
          <cell r="A2239" t="str">
            <v>164807</v>
          </cell>
          <cell r="B2239" t="str">
            <v>DIAMETRO 500 MM</v>
          </cell>
          <cell r="C2239" t="str">
            <v>UN</v>
          </cell>
          <cell r="D2239">
            <v>30</v>
          </cell>
        </row>
        <row r="2240">
          <cell r="A2240" t="str">
            <v>164808</v>
          </cell>
          <cell r="B2240" t="str">
            <v>DIAMETRO 600 MM</v>
          </cell>
          <cell r="C2240" t="str">
            <v>UN</v>
          </cell>
          <cell r="D2240">
            <v>40.68</v>
          </cell>
        </row>
        <row r="2241">
          <cell r="A2241" t="str">
            <v>164809</v>
          </cell>
          <cell r="B2241" t="str">
            <v>DIAMETRO 700 MM</v>
          </cell>
          <cell r="C2241" t="str">
            <v>UN</v>
          </cell>
          <cell r="D2241">
            <v>55.12</v>
          </cell>
        </row>
        <row r="2242">
          <cell r="A2242" t="str">
            <v>164810</v>
          </cell>
          <cell r="B2242" t="str">
            <v>DIAMETRO 800 MM</v>
          </cell>
          <cell r="C2242" t="str">
            <v>UN</v>
          </cell>
          <cell r="D2242">
            <v>78.25</v>
          </cell>
        </row>
        <row r="2243">
          <cell r="A2243" t="str">
            <v>164811</v>
          </cell>
          <cell r="B2243" t="str">
            <v>DIAMETRO 900 MM</v>
          </cell>
          <cell r="C2243" t="str">
            <v>UN</v>
          </cell>
          <cell r="D2243">
            <v>97.07</v>
          </cell>
        </row>
        <row r="2244">
          <cell r="A2244" t="str">
            <v>164812</v>
          </cell>
          <cell r="B2244" t="str">
            <v>DIAMETRO 1000 MM</v>
          </cell>
          <cell r="C2244" t="str">
            <v>UN</v>
          </cell>
          <cell r="D2244">
            <v>120.72</v>
          </cell>
        </row>
        <row r="2246">
          <cell r="A2246" t="str">
            <v>164900</v>
          </cell>
          <cell r="B2246" t="str">
            <v>MONTAGEM DE REGISTROS DE FERRO FUNDIDO FLANGEADOS</v>
          </cell>
        </row>
        <row r="2247">
          <cell r="A2247" t="str">
            <v>164901</v>
          </cell>
          <cell r="B2247" t="str">
            <v>DIAMETRO 100 MM</v>
          </cell>
          <cell r="C2247" t="str">
            <v>UN</v>
          </cell>
          <cell r="D2247">
            <v>13.72</v>
          </cell>
        </row>
        <row r="2248">
          <cell r="A2248" t="str">
            <v>164902</v>
          </cell>
          <cell r="B2248" t="str">
            <v>DIAMETRO 150 MM</v>
          </cell>
          <cell r="C2248" t="str">
            <v>UN</v>
          </cell>
          <cell r="D2248">
            <v>19.45</v>
          </cell>
        </row>
        <row r="2249">
          <cell r="A2249" t="str">
            <v>164903</v>
          </cell>
          <cell r="B2249" t="str">
            <v>DIAMETRO 200 MM</v>
          </cell>
          <cell r="C2249" t="str">
            <v>UN</v>
          </cell>
          <cell r="D2249">
            <v>25.17</v>
          </cell>
        </row>
        <row r="2250">
          <cell r="A2250" t="str">
            <v>164904</v>
          </cell>
          <cell r="B2250" t="str">
            <v>DIAMETRO 250 MM</v>
          </cell>
          <cell r="C2250" t="str">
            <v>UN</v>
          </cell>
          <cell r="D2250">
            <v>34.54</v>
          </cell>
        </row>
        <row r="2251">
          <cell r="A2251" t="str">
            <v>164905</v>
          </cell>
          <cell r="B2251" t="str">
            <v>DIAMETRO 300 MM</v>
          </cell>
          <cell r="C2251" t="str">
            <v>UN</v>
          </cell>
          <cell r="D2251">
            <v>45.31</v>
          </cell>
        </row>
        <row r="2252">
          <cell r="A2252" t="str">
            <v>164906</v>
          </cell>
          <cell r="B2252" t="str">
            <v>DIAMETRO 350 MM</v>
          </cell>
          <cell r="C2252" t="str">
            <v>UN</v>
          </cell>
          <cell r="D2252">
            <v>57.65</v>
          </cell>
        </row>
        <row r="2253">
          <cell r="A2253" t="str">
            <v>164907</v>
          </cell>
          <cell r="B2253" t="str">
            <v>DIAMETRO 400 MM</v>
          </cell>
          <cell r="C2253" t="str">
            <v>UN</v>
          </cell>
          <cell r="D2253">
            <v>69.27</v>
          </cell>
        </row>
        <row r="2254">
          <cell r="A2254" t="str">
            <v>164908</v>
          </cell>
          <cell r="B2254" t="str">
            <v>DIAMETRO 450 MM</v>
          </cell>
          <cell r="C2254" t="str">
            <v>UN</v>
          </cell>
          <cell r="D2254">
            <v>86.5</v>
          </cell>
        </row>
        <row r="2255">
          <cell r="A2255" t="str">
            <v>164909</v>
          </cell>
          <cell r="B2255" t="str">
            <v>DIAMETRO 500 MM</v>
          </cell>
          <cell r="C2255" t="str">
            <v>UN</v>
          </cell>
          <cell r="D2255">
            <v>94.84</v>
          </cell>
        </row>
        <row r="2256">
          <cell r="A2256" t="str">
            <v>164910</v>
          </cell>
          <cell r="B2256" t="str">
            <v>DIAMETRO 600 MM</v>
          </cell>
          <cell r="C2256" t="str">
            <v>UN</v>
          </cell>
          <cell r="D2256">
            <v>133.33000000000001</v>
          </cell>
        </row>
        <row r="2257">
          <cell r="A2257" t="str">
            <v>164911</v>
          </cell>
          <cell r="B2257" t="str">
            <v>DIAMETRO 700 MM</v>
          </cell>
          <cell r="C2257" t="str">
            <v>UN</v>
          </cell>
          <cell r="D2257">
            <v>192.71</v>
          </cell>
        </row>
        <row r="2258">
          <cell r="A2258" t="str">
            <v>164912</v>
          </cell>
          <cell r="B2258" t="str">
            <v>DIAMETRO 800 MM</v>
          </cell>
          <cell r="C2258" t="str">
            <v>UN</v>
          </cell>
          <cell r="D2258">
            <v>248.33</v>
          </cell>
        </row>
        <row r="2259">
          <cell r="A2259" t="str">
            <v>164913</v>
          </cell>
          <cell r="B2259" t="str">
            <v>DIAMETRO 900 MM</v>
          </cell>
          <cell r="C2259" t="str">
            <v>UN</v>
          </cell>
          <cell r="D2259">
            <v>324.99</v>
          </cell>
        </row>
        <row r="2260">
          <cell r="A2260" t="str">
            <v>164914</v>
          </cell>
          <cell r="B2260" t="str">
            <v>DIAMETRO 1000 MM</v>
          </cell>
          <cell r="C2260" t="str">
            <v>UN</v>
          </cell>
          <cell r="D2260">
            <v>405.71</v>
          </cell>
        </row>
        <row r="2261">
          <cell r="A2261" t="str">
            <v>164915</v>
          </cell>
          <cell r="B2261" t="str">
            <v>DIAMETRO 1200 MM</v>
          </cell>
          <cell r="C2261" t="str">
            <v>UN</v>
          </cell>
          <cell r="D2261">
            <v>627.85</v>
          </cell>
        </row>
        <row r="2263">
          <cell r="A2263" t="str">
            <v>165000</v>
          </cell>
          <cell r="B2263" t="str">
            <v>MONTAGEM DE VALVULAS BORBOLETA DE FERRO FUNDIDO FLANGEADOS COMANDO MANUAL</v>
          </cell>
        </row>
        <row r="2264">
          <cell r="A2264" t="str">
            <v>165001</v>
          </cell>
          <cell r="B2264" t="str">
            <v>DIAMETRO 400 MM</v>
          </cell>
          <cell r="C2264" t="str">
            <v>UN</v>
          </cell>
          <cell r="D2264">
            <v>52.81</v>
          </cell>
        </row>
        <row r="2265">
          <cell r="A2265" t="str">
            <v>165002</v>
          </cell>
          <cell r="B2265" t="str">
            <v>DIAMETRO 500 MM</v>
          </cell>
          <cell r="C2265" t="str">
            <v>UN</v>
          </cell>
          <cell r="D2265">
            <v>48.99</v>
          </cell>
        </row>
        <row r="2266">
          <cell r="A2266" t="str">
            <v>165003</v>
          </cell>
          <cell r="B2266" t="str">
            <v>DIAMETRO 600 MM</v>
          </cell>
          <cell r="C2266" t="str">
            <v>UN</v>
          </cell>
          <cell r="D2266">
            <v>91.15</v>
          </cell>
        </row>
        <row r="2267">
          <cell r="A2267" t="str">
            <v>165004</v>
          </cell>
          <cell r="B2267" t="str">
            <v>DIAMETRO 700 MM</v>
          </cell>
          <cell r="C2267" t="str">
            <v>UN</v>
          </cell>
          <cell r="D2267">
            <v>115.9</v>
          </cell>
        </row>
        <row r="2268">
          <cell r="A2268" t="str">
            <v>165005</v>
          </cell>
          <cell r="B2268" t="str">
            <v>DIAMETRO 800 MM</v>
          </cell>
          <cell r="C2268" t="str">
            <v>UN</v>
          </cell>
          <cell r="D2268">
            <v>169.65</v>
          </cell>
        </row>
        <row r="2269">
          <cell r="A2269" t="str">
            <v>165006</v>
          </cell>
          <cell r="B2269" t="str">
            <v>DIAMETRO 900 MM</v>
          </cell>
          <cell r="C2269" t="str">
            <v>UN</v>
          </cell>
          <cell r="D2269">
            <v>202.99</v>
          </cell>
        </row>
        <row r="2270">
          <cell r="A2270" t="str">
            <v>165007</v>
          </cell>
          <cell r="B2270" t="str">
            <v>DIAMETRO 1000 MM</v>
          </cell>
          <cell r="C2270" t="str">
            <v>UN</v>
          </cell>
          <cell r="D2270">
            <v>241.18</v>
          </cell>
        </row>
        <row r="2271">
          <cell r="A2271" t="str">
            <v>165008</v>
          </cell>
          <cell r="B2271" t="str">
            <v>DIAMETRO 1200 MM</v>
          </cell>
          <cell r="C2271" t="str">
            <v>UN</v>
          </cell>
          <cell r="D2271">
            <v>315.58999999999997</v>
          </cell>
        </row>
        <row r="2273">
          <cell r="A2273" t="str">
            <v>165100</v>
          </cell>
          <cell r="B2273" t="str">
            <v>MONTAGEM DE REGISTROS DE FERRO FUNDIDO FLANGEADOS COMANDO ELETRICO/PNEUMATICO</v>
          </cell>
        </row>
        <row r="2274">
          <cell r="A2274" t="str">
            <v>165101</v>
          </cell>
          <cell r="B2274" t="str">
            <v>DIAMETRO 100 MM</v>
          </cell>
          <cell r="C2274" t="str">
            <v>UN</v>
          </cell>
          <cell r="D2274">
            <v>16.61</v>
          </cell>
        </row>
        <row r="2275">
          <cell r="A2275" t="str">
            <v>165102</v>
          </cell>
          <cell r="B2275" t="str">
            <v>DIAMETRO 150 MM</v>
          </cell>
          <cell r="C2275" t="str">
            <v>UN</v>
          </cell>
          <cell r="D2275">
            <v>23.12</v>
          </cell>
        </row>
        <row r="2276">
          <cell r="A2276" t="str">
            <v>165103</v>
          </cell>
          <cell r="B2276" t="str">
            <v>DIAMETRO 200 MM</v>
          </cell>
          <cell r="C2276" t="str">
            <v>UN</v>
          </cell>
          <cell r="D2276">
            <v>30.32</v>
          </cell>
        </row>
        <row r="2277">
          <cell r="A2277" t="str">
            <v>165104</v>
          </cell>
          <cell r="B2277" t="str">
            <v>DIAMETRO 250 MM</v>
          </cell>
          <cell r="C2277" t="str">
            <v>UN</v>
          </cell>
          <cell r="D2277">
            <v>40.61</v>
          </cell>
        </row>
        <row r="2278">
          <cell r="A2278" t="str">
            <v>165105</v>
          </cell>
          <cell r="B2278" t="str">
            <v>DIAMETRO 300 MM</v>
          </cell>
          <cell r="C2278" t="str">
            <v>UN</v>
          </cell>
          <cell r="D2278">
            <v>52.74</v>
          </cell>
        </row>
        <row r="2279">
          <cell r="A2279" t="str">
            <v>165106</v>
          </cell>
          <cell r="B2279" t="str">
            <v>DIAMETRO 350 MM</v>
          </cell>
          <cell r="C2279" t="str">
            <v>UN</v>
          </cell>
          <cell r="D2279">
            <v>65.739999999999995</v>
          </cell>
        </row>
        <row r="2280">
          <cell r="A2280" t="str">
            <v>165107</v>
          </cell>
          <cell r="B2280" t="str">
            <v>DIAMETRO 400 MM</v>
          </cell>
          <cell r="C2280" t="str">
            <v>UN</v>
          </cell>
          <cell r="D2280">
            <v>80.25</v>
          </cell>
        </row>
        <row r="2281">
          <cell r="A2281" t="str">
            <v>165108</v>
          </cell>
          <cell r="B2281" t="str">
            <v>DIAMETRO 450 MM</v>
          </cell>
          <cell r="C2281" t="str">
            <v>UN</v>
          </cell>
          <cell r="D2281">
            <v>101.94</v>
          </cell>
        </row>
        <row r="2282">
          <cell r="A2282" t="str">
            <v>165109</v>
          </cell>
          <cell r="B2282" t="str">
            <v>DIAMETRO 500 MM</v>
          </cell>
          <cell r="C2282" t="str">
            <v>UN</v>
          </cell>
          <cell r="D2282">
            <v>114.18</v>
          </cell>
        </row>
        <row r="2283">
          <cell r="A2283" t="str">
            <v>165110</v>
          </cell>
          <cell r="B2283" t="str">
            <v>DIAMETRO 600 MM</v>
          </cell>
          <cell r="C2283" t="str">
            <v>UN</v>
          </cell>
          <cell r="D2283">
            <v>151.85</v>
          </cell>
        </row>
        <row r="2284">
          <cell r="A2284" t="str">
            <v>165111</v>
          </cell>
          <cell r="B2284" t="str">
            <v>DIAMETRO 700 MM</v>
          </cell>
          <cell r="C2284" t="str">
            <v>UN</v>
          </cell>
          <cell r="D2284">
            <v>206.77</v>
          </cell>
        </row>
        <row r="2285">
          <cell r="A2285" t="str">
            <v>165112</v>
          </cell>
          <cell r="B2285" t="str">
            <v>DIAMETRO 800 MM</v>
          </cell>
          <cell r="C2285" t="str">
            <v>UN</v>
          </cell>
          <cell r="D2285">
            <v>264.94</v>
          </cell>
        </row>
        <row r="2286">
          <cell r="A2286" t="str">
            <v>165113</v>
          </cell>
          <cell r="B2286" t="str">
            <v>DIAMETRO 900 MM</v>
          </cell>
          <cell r="C2286" t="str">
            <v>UN</v>
          </cell>
          <cell r="D2286">
            <v>336.91</v>
          </cell>
        </row>
        <row r="2287">
          <cell r="A2287" t="str">
            <v>165114</v>
          </cell>
          <cell r="B2287" t="str">
            <v>DIAMETRO 1000 MM</v>
          </cell>
          <cell r="C2287" t="str">
            <v>UN</v>
          </cell>
          <cell r="D2287">
            <v>415.42</v>
          </cell>
        </row>
        <row r="2288">
          <cell r="A2288" t="str">
            <v>165115</v>
          </cell>
          <cell r="B2288" t="str">
            <v>DIAMETRO 1200 MM</v>
          </cell>
          <cell r="C2288" t="str">
            <v>UN</v>
          </cell>
          <cell r="D2288">
            <v>645.66</v>
          </cell>
        </row>
        <row r="2290">
          <cell r="A2290" t="str">
            <v>165200</v>
          </cell>
          <cell r="B2290" t="str">
            <v>MONTAGEM DE VALVULAS BORBOLETA DE FERRO FUNDIDO FLANGEADOS COMANDO ELETRICO/PNEUMATICO</v>
          </cell>
        </row>
        <row r="2291">
          <cell r="A2291" t="str">
            <v>165201</v>
          </cell>
          <cell r="B2291" t="str">
            <v>DIAMETRO 400 MM</v>
          </cell>
          <cell r="C2291" t="str">
            <v>UN</v>
          </cell>
          <cell r="D2291">
            <v>63.78</v>
          </cell>
        </row>
        <row r="2292">
          <cell r="A2292" t="str">
            <v>165202</v>
          </cell>
          <cell r="B2292" t="str">
            <v>DIAMETRO 500 MM</v>
          </cell>
          <cell r="C2292" t="str">
            <v>UN</v>
          </cell>
          <cell r="D2292">
            <v>89.03</v>
          </cell>
        </row>
        <row r="2293">
          <cell r="A2293" t="str">
            <v>165203</v>
          </cell>
          <cell r="B2293" t="str">
            <v>DIAMETRO 600 MM</v>
          </cell>
          <cell r="C2293" t="str">
            <v>UN</v>
          </cell>
          <cell r="D2293">
            <v>114.38</v>
          </cell>
        </row>
        <row r="2294">
          <cell r="A2294" t="str">
            <v>165204</v>
          </cell>
          <cell r="B2294" t="str">
            <v>DIAMETRO 700 MM</v>
          </cell>
          <cell r="C2294" t="str">
            <v>UN</v>
          </cell>
          <cell r="D2294">
            <v>143.75</v>
          </cell>
        </row>
        <row r="2295">
          <cell r="A2295" t="str">
            <v>165205</v>
          </cell>
          <cell r="B2295" t="str">
            <v>DIAMETRO 800 MM</v>
          </cell>
          <cell r="C2295" t="str">
            <v>UN</v>
          </cell>
          <cell r="D2295">
            <v>203.06</v>
          </cell>
        </row>
        <row r="2296">
          <cell r="A2296" t="str">
            <v>165206</v>
          </cell>
          <cell r="B2296" t="str">
            <v>DIAMETRO 900 MM</v>
          </cell>
          <cell r="C2296" t="str">
            <v>UN</v>
          </cell>
          <cell r="D2296">
            <v>300.61</v>
          </cell>
        </row>
        <row r="2297">
          <cell r="A2297" t="str">
            <v>165207</v>
          </cell>
          <cell r="B2297" t="str">
            <v>DIAMETRO 1000 MM</v>
          </cell>
          <cell r="C2297" t="str">
            <v>UN</v>
          </cell>
          <cell r="D2297">
            <v>364.64</v>
          </cell>
        </row>
        <row r="2298">
          <cell r="A2298" t="str">
            <v>165208</v>
          </cell>
          <cell r="B2298" t="str">
            <v>DIAMETRO 1200 MM</v>
          </cell>
          <cell r="C2298" t="str">
            <v>UN</v>
          </cell>
          <cell r="D2298">
            <v>607.05999999999995</v>
          </cell>
        </row>
        <row r="2300">
          <cell r="A2300" t="str">
            <v>165300</v>
          </cell>
          <cell r="B2300" t="str">
            <v>MONTAGEM DE VENTOSAS SIMPLES FLANGEADAS</v>
          </cell>
        </row>
        <row r="2301">
          <cell r="A2301" t="str">
            <v>165301</v>
          </cell>
          <cell r="B2301" t="str">
            <v>DIAMETRO 50 MM</v>
          </cell>
          <cell r="C2301" t="str">
            <v>UN</v>
          </cell>
          <cell r="D2301">
            <v>4</v>
          </cell>
        </row>
        <row r="2303">
          <cell r="A2303" t="str">
            <v>165400</v>
          </cell>
          <cell r="B2303" t="str">
            <v>MONTAGEM DE VENTOSAS TRIPLICES DE FERRO FUNDIDO TIPO F</v>
          </cell>
        </row>
        <row r="2304">
          <cell r="A2304" t="str">
            <v>165401</v>
          </cell>
          <cell r="B2304" t="str">
            <v>DIAMETRO 100 MM</v>
          </cell>
          <cell r="C2304" t="str">
            <v>UN</v>
          </cell>
          <cell r="D2304">
            <v>8.89</v>
          </cell>
        </row>
        <row r="2305">
          <cell r="A2305" t="str">
            <v>165402</v>
          </cell>
          <cell r="B2305" t="str">
            <v>DIAMETRO 150 MM</v>
          </cell>
          <cell r="C2305" t="str">
            <v>UN</v>
          </cell>
          <cell r="D2305">
            <v>13.23</v>
          </cell>
        </row>
        <row r="2306">
          <cell r="A2306" t="str">
            <v>165403</v>
          </cell>
          <cell r="B2306" t="str">
            <v>DIAMETRO 200 MM</v>
          </cell>
          <cell r="C2306" t="str">
            <v>UN</v>
          </cell>
          <cell r="D2306">
            <v>19.489999999999998</v>
          </cell>
        </row>
        <row r="2308">
          <cell r="A2308" t="str">
            <v>165500</v>
          </cell>
          <cell r="B2308" t="str">
            <v>MONTAGEM DE JUNTAS DE EXPANSAO DE FERRO FUNDIDO TIPO FF</v>
          </cell>
        </row>
        <row r="2309">
          <cell r="A2309" t="str">
            <v>165501</v>
          </cell>
          <cell r="B2309" t="str">
            <v>DIAMETRO 100 MM</v>
          </cell>
          <cell r="C2309" t="str">
            <v>UN</v>
          </cell>
          <cell r="D2309">
            <v>14.45</v>
          </cell>
        </row>
        <row r="2310">
          <cell r="A2310" t="str">
            <v>165502</v>
          </cell>
          <cell r="B2310" t="str">
            <v>DIAMETRO 150 MM</v>
          </cell>
          <cell r="C2310" t="str">
            <v>UN</v>
          </cell>
          <cell r="D2310">
            <v>21.81</v>
          </cell>
        </row>
        <row r="2311">
          <cell r="A2311" t="str">
            <v>165503</v>
          </cell>
          <cell r="B2311" t="str">
            <v>DIAMETRO 200 MM</v>
          </cell>
          <cell r="C2311" t="str">
            <v>UN</v>
          </cell>
          <cell r="D2311">
            <v>28.98</v>
          </cell>
        </row>
        <row r="2312">
          <cell r="A2312" t="str">
            <v>165504</v>
          </cell>
          <cell r="B2312" t="str">
            <v>DIAMETRO 250 MM</v>
          </cell>
          <cell r="C2312" t="str">
            <v>UN</v>
          </cell>
          <cell r="D2312">
            <v>37.71</v>
          </cell>
        </row>
        <row r="2313">
          <cell r="A2313" t="str">
            <v>165505</v>
          </cell>
          <cell r="B2313" t="str">
            <v>DIAMETRO 300 MM</v>
          </cell>
          <cell r="C2313" t="str">
            <v>UN</v>
          </cell>
          <cell r="D2313">
            <v>49.54</v>
          </cell>
        </row>
        <row r="2314">
          <cell r="A2314" t="str">
            <v>165506</v>
          </cell>
          <cell r="B2314" t="str">
            <v>DIAMETRO 400 MM</v>
          </cell>
          <cell r="C2314" t="str">
            <v>UN</v>
          </cell>
          <cell r="D2314">
            <v>78.069999999999993</v>
          </cell>
        </row>
        <row r="2315">
          <cell r="A2315" t="str">
            <v>165507</v>
          </cell>
          <cell r="B2315" t="str">
            <v>DIAMETRO 500 MM</v>
          </cell>
          <cell r="C2315" t="str">
            <v>UN</v>
          </cell>
          <cell r="D2315">
            <v>116.93</v>
          </cell>
        </row>
        <row r="2316">
          <cell r="A2316" t="str">
            <v>165508</v>
          </cell>
          <cell r="B2316" t="str">
            <v>DIAMETRO 600 MM</v>
          </cell>
          <cell r="C2316" t="str">
            <v>UN</v>
          </cell>
          <cell r="D2316">
            <v>151.72999999999999</v>
          </cell>
        </row>
        <row r="2318">
          <cell r="A2318" t="str">
            <v>165600</v>
          </cell>
          <cell r="B2318" t="str">
            <v>MONTAGEM DE VALVULAS DE ALIVIO DE FERRO FUNDIDO TIPO FF</v>
          </cell>
        </row>
        <row r="2319">
          <cell r="A2319" t="str">
            <v>165601</v>
          </cell>
          <cell r="B2319" t="str">
            <v>DIAMETRO 50-75 MM</v>
          </cell>
          <cell r="C2319" t="str">
            <v>UN</v>
          </cell>
          <cell r="D2319">
            <v>8.4</v>
          </cell>
        </row>
        <row r="2320">
          <cell r="A2320" t="str">
            <v>165602</v>
          </cell>
          <cell r="B2320" t="str">
            <v>DIAMETRO 60-100 MM</v>
          </cell>
          <cell r="C2320" t="str">
            <v>UN</v>
          </cell>
          <cell r="D2320">
            <v>13.56</v>
          </cell>
        </row>
        <row r="2321">
          <cell r="A2321" t="str">
            <v>165603</v>
          </cell>
          <cell r="B2321" t="str">
            <v>DIAMETRO 75-100 MM</v>
          </cell>
          <cell r="C2321" t="str">
            <v>UN</v>
          </cell>
          <cell r="D2321">
            <v>14</v>
          </cell>
        </row>
        <row r="2322">
          <cell r="A2322" t="str">
            <v>165604</v>
          </cell>
          <cell r="B2322" t="str">
            <v>DIAMETRO 100-150 MM</v>
          </cell>
          <cell r="C2322" t="str">
            <v>UN</v>
          </cell>
          <cell r="D2322">
            <v>19.61</v>
          </cell>
        </row>
        <row r="2323">
          <cell r="A2323" t="str">
            <v>165605</v>
          </cell>
          <cell r="B2323" t="str">
            <v>DIAMETRO 150-200 MM</v>
          </cell>
          <cell r="C2323" t="str">
            <v>UN</v>
          </cell>
          <cell r="D2323">
            <v>26.3</v>
          </cell>
        </row>
        <row r="2325">
          <cell r="A2325" t="str">
            <v>165700</v>
          </cell>
          <cell r="B2325" t="str">
            <v>MONTAGEM DE CRIVOS DE FERRO FUNDIDO TIPO F</v>
          </cell>
        </row>
        <row r="2326">
          <cell r="A2326" t="str">
            <v>165701</v>
          </cell>
          <cell r="B2326" t="str">
            <v>DIAMETRO 100 MM</v>
          </cell>
          <cell r="C2326" t="str">
            <v>UN</v>
          </cell>
          <cell r="D2326">
            <v>5.14</v>
          </cell>
        </row>
        <row r="2327">
          <cell r="A2327" t="str">
            <v>165702</v>
          </cell>
          <cell r="B2327" t="str">
            <v>DIAMETRO 150 MM</v>
          </cell>
          <cell r="C2327" t="str">
            <v>UN</v>
          </cell>
          <cell r="D2327">
            <v>7.38</v>
          </cell>
        </row>
        <row r="2328">
          <cell r="A2328" t="str">
            <v>165703</v>
          </cell>
          <cell r="B2328" t="str">
            <v>DIAMETRO 200 MM</v>
          </cell>
          <cell r="C2328" t="str">
            <v>UN</v>
          </cell>
          <cell r="D2328">
            <v>9.08</v>
          </cell>
        </row>
        <row r="2329">
          <cell r="A2329" t="str">
            <v>165704</v>
          </cell>
          <cell r="B2329" t="str">
            <v>DIAMETRO 250 MM</v>
          </cell>
          <cell r="C2329" t="str">
            <v>UN</v>
          </cell>
          <cell r="D2329">
            <v>12.11</v>
          </cell>
        </row>
        <row r="2330">
          <cell r="A2330" t="str">
            <v>165705</v>
          </cell>
          <cell r="B2330" t="str">
            <v>DIAMETRO 300 MM</v>
          </cell>
          <cell r="C2330" t="str">
            <v>UN</v>
          </cell>
          <cell r="D2330">
            <v>16.010000000000002</v>
          </cell>
        </row>
        <row r="2331">
          <cell r="A2331" t="str">
            <v>165706</v>
          </cell>
          <cell r="B2331" t="str">
            <v>DIAMETRO 400 MM</v>
          </cell>
          <cell r="C2331" t="str">
            <v>UN</v>
          </cell>
          <cell r="D2331">
            <v>22.13</v>
          </cell>
        </row>
        <row r="2332">
          <cell r="A2332" t="str">
            <v>165707</v>
          </cell>
          <cell r="B2332" t="str">
            <v>DIAMETRO 500 MM</v>
          </cell>
          <cell r="C2332" t="str">
            <v>UN</v>
          </cell>
          <cell r="D2332">
            <v>30.33</v>
          </cell>
        </row>
        <row r="2333">
          <cell r="A2333" t="str">
            <v>165708</v>
          </cell>
          <cell r="B2333" t="str">
            <v>DIAMETRO 600 MM</v>
          </cell>
          <cell r="C2333" t="str">
            <v>UN</v>
          </cell>
          <cell r="D2333">
            <v>39.74</v>
          </cell>
        </row>
        <row r="2335">
          <cell r="A2335" t="str">
            <v>165800</v>
          </cell>
          <cell r="B2335" t="str">
            <v>MONTAGEM DE VALVULAS DE PE C/CRIVO DE FERRO FUNDIDO TIPO F</v>
          </cell>
        </row>
        <row r="2336">
          <cell r="A2336" t="str">
            <v>165801</v>
          </cell>
          <cell r="B2336" t="str">
            <v>DIAMETRO 100 MM</v>
          </cell>
          <cell r="C2336" t="str">
            <v>UN</v>
          </cell>
          <cell r="D2336">
            <v>8.01</v>
          </cell>
        </row>
        <row r="2337">
          <cell r="A2337" t="str">
            <v>165802</v>
          </cell>
          <cell r="B2337" t="str">
            <v>DIAMETRO 150 MM</v>
          </cell>
          <cell r="C2337" t="str">
            <v>UN</v>
          </cell>
          <cell r="D2337">
            <v>11.65</v>
          </cell>
        </row>
        <row r="2338">
          <cell r="A2338" t="str">
            <v>165803</v>
          </cell>
          <cell r="B2338" t="str">
            <v>DIAMETRO 200 MM</v>
          </cell>
          <cell r="C2338" t="str">
            <v>UN</v>
          </cell>
          <cell r="D2338">
            <v>14.81</v>
          </cell>
        </row>
        <row r="2339">
          <cell r="A2339" t="str">
            <v>165804</v>
          </cell>
          <cell r="B2339" t="str">
            <v>DIAMETRO 250 MM</v>
          </cell>
          <cell r="C2339" t="str">
            <v>UN</v>
          </cell>
          <cell r="D2339">
            <v>19.47</v>
          </cell>
        </row>
        <row r="2340">
          <cell r="A2340" t="str">
            <v>165805</v>
          </cell>
          <cell r="B2340" t="str">
            <v>DIAMETRO 300 MM</v>
          </cell>
          <cell r="C2340" t="str">
            <v>UN</v>
          </cell>
          <cell r="D2340">
            <v>25.33</v>
          </cell>
        </row>
        <row r="2341">
          <cell r="A2341" t="str">
            <v>165806</v>
          </cell>
          <cell r="B2341" t="str">
            <v>DIAMETRO 400 MM</v>
          </cell>
          <cell r="C2341" t="str">
            <v>UN</v>
          </cell>
          <cell r="D2341">
            <v>43.82</v>
          </cell>
        </row>
        <row r="2342">
          <cell r="A2342" t="str">
            <v>165807</v>
          </cell>
          <cell r="B2342" t="str">
            <v>DIAMETRO 500 MM</v>
          </cell>
          <cell r="C2342" t="str">
            <v>UN</v>
          </cell>
          <cell r="D2342">
            <v>56.15</v>
          </cell>
        </row>
        <row r="2343">
          <cell r="A2343" t="str">
            <v>165808</v>
          </cell>
          <cell r="B2343" t="str">
            <v>DIAMETRO 600 MM</v>
          </cell>
          <cell r="C2343" t="str">
            <v>UN</v>
          </cell>
          <cell r="D2343">
            <v>63.65</v>
          </cell>
        </row>
        <row r="2345">
          <cell r="A2345" t="str">
            <v>165900</v>
          </cell>
          <cell r="B2345" t="str">
            <v>MONTAGEM DE VALVULAS DE RETENCAO DE FERRO FUNDIDO TIPO FF</v>
          </cell>
        </row>
        <row r="2346">
          <cell r="A2346" t="str">
            <v>165901</v>
          </cell>
          <cell r="B2346" t="str">
            <v>DIAMETRO 100 MM</v>
          </cell>
          <cell r="C2346" t="str">
            <v>UN</v>
          </cell>
          <cell r="D2346">
            <v>13.41</v>
          </cell>
        </row>
        <row r="2347">
          <cell r="A2347" t="str">
            <v>165902</v>
          </cell>
          <cell r="B2347" t="str">
            <v>DIAMETRO 150 MM</v>
          </cell>
          <cell r="C2347" t="str">
            <v>UN</v>
          </cell>
          <cell r="D2347">
            <v>19.41</v>
          </cell>
        </row>
        <row r="2348">
          <cell r="A2348" t="str">
            <v>165903</v>
          </cell>
          <cell r="B2348" t="str">
            <v>DIAMETRO 200 MM</v>
          </cell>
          <cell r="C2348" t="str">
            <v>UN</v>
          </cell>
          <cell r="D2348">
            <v>24.59</v>
          </cell>
        </row>
        <row r="2349">
          <cell r="A2349" t="str">
            <v>165904</v>
          </cell>
          <cell r="B2349" t="str">
            <v>DIAMETRO 250 MM</v>
          </cell>
          <cell r="C2349" t="str">
            <v>UN</v>
          </cell>
          <cell r="D2349">
            <v>32.74</v>
          </cell>
        </row>
        <row r="2350">
          <cell r="A2350" t="str">
            <v>165905</v>
          </cell>
          <cell r="B2350" t="str">
            <v>DIAMETRO 300 MM</v>
          </cell>
          <cell r="C2350" t="str">
            <v>UN</v>
          </cell>
          <cell r="D2350">
            <v>42.16</v>
          </cell>
        </row>
        <row r="2351">
          <cell r="A2351" t="str">
            <v>165906</v>
          </cell>
          <cell r="B2351" t="str">
            <v>DIAMETRO 400 MM</v>
          </cell>
          <cell r="C2351" t="str">
            <v>UN</v>
          </cell>
          <cell r="D2351">
            <v>62.04</v>
          </cell>
        </row>
        <row r="2352">
          <cell r="A2352" t="str">
            <v>165907</v>
          </cell>
          <cell r="B2352" t="str">
            <v>DIAMETRO 500 MM</v>
          </cell>
          <cell r="C2352" t="str">
            <v>UN</v>
          </cell>
          <cell r="D2352">
            <v>87.63</v>
          </cell>
        </row>
        <row r="2353">
          <cell r="A2353" t="str">
            <v>165908</v>
          </cell>
          <cell r="B2353" t="str">
            <v>DIAMETRO 600 MM</v>
          </cell>
          <cell r="C2353" t="str">
            <v>UN</v>
          </cell>
          <cell r="D2353">
            <v>106.62</v>
          </cell>
        </row>
        <row r="2355">
          <cell r="A2355" t="str">
            <v>166000</v>
          </cell>
          <cell r="B2355" t="str">
            <v>MONTAGEM DE JUNTAS GIBAULT DE FERRO FUNDIDO</v>
          </cell>
        </row>
        <row r="2356">
          <cell r="A2356" t="str">
            <v>166001</v>
          </cell>
          <cell r="B2356" t="str">
            <v>DIAMETRO 100 MM</v>
          </cell>
          <cell r="C2356" t="str">
            <v>UN</v>
          </cell>
          <cell r="D2356">
            <v>10.09</v>
          </cell>
        </row>
        <row r="2357">
          <cell r="A2357" t="str">
            <v>166002</v>
          </cell>
          <cell r="B2357" t="str">
            <v>DIAMETRO 150 MM</v>
          </cell>
          <cell r="C2357" t="str">
            <v>UN</v>
          </cell>
          <cell r="D2357">
            <v>14.23</v>
          </cell>
        </row>
        <row r="2358">
          <cell r="A2358" t="str">
            <v>166003</v>
          </cell>
          <cell r="B2358" t="str">
            <v>DIAMETRO 200 MM</v>
          </cell>
          <cell r="C2358" t="str">
            <v>UN</v>
          </cell>
          <cell r="D2358">
            <v>17.68</v>
          </cell>
        </row>
        <row r="2359">
          <cell r="A2359" t="str">
            <v>166004</v>
          </cell>
          <cell r="B2359" t="str">
            <v>DIAMETRO 250 MM</v>
          </cell>
          <cell r="C2359" t="str">
            <v>UN</v>
          </cell>
          <cell r="D2359">
            <v>23.63</v>
          </cell>
        </row>
        <row r="2360">
          <cell r="A2360" t="str">
            <v>166005</v>
          </cell>
          <cell r="B2360" t="str">
            <v>DIAMETRO 300 MM</v>
          </cell>
          <cell r="C2360" t="str">
            <v>UN</v>
          </cell>
          <cell r="D2360">
            <v>30.56</v>
          </cell>
        </row>
        <row r="2361">
          <cell r="A2361" t="str">
            <v>166006</v>
          </cell>
          <cell r="B2361" t="str">
            <v>DIAMETRO 400 MM</v>
          </cell>
          <cell r="C2361" t="str">
            <v>UN</v>
          </cell>
          <cell r="D2361">
            <v>42.08</v>
          </cell>
        </row>
        <row r="2362">
          <cell r="A2362" t="str">
            <v>166007</v>
          </cell>
          <cell r="B2362" t="str">
            <v>DIAMETRO 500 MM</v>
          </cell>
          <cell r="C2362" t="str">
            <v>UN</v>
          </cell>
          <cell r="D2362">
            <v>55.28</v>
          </cell>
        </row>
        <row r="2363">
          <cell r="A2363" t="str">
            <v>166008</v>
          </cell>
          <cell r="B2363" t="str">
            <v>DIAMETRO 600 MM</v>
          </cell>
          <cell r="C2363" t="str">
            <v>UN</v>
          </cell>
          <cell r="D2363">
            <v>73.150000000000006</v>
          </cell>
        </row>
        <row r="2365">
          <cell r="A2365" t="str">
            <v>166100</v>
          </cell>
          <cell r="B2365" t="str">
            <v>MONTAGEM DE LUVAS BIPARTIDAS P/BOLSAS</v>
          </cell>
        </row>
        <row r="2366">
          <cell r="A2366" t="str">
            <v>166101</v>
          </cell>
          <cell r="B2366" t="str">
            <v>DIAMETRO 200 MM</v>
          </cell>
          <cell r="C2366" t="str">
            <v>UN</v>
          </cell>
          <cell r="D2366">
            <v>72.989999999999995</v>
          </cell>
        </row>
        <row r="2367">
          <cell r="A2367" t="str">
            <v>166102</v>
          </cell>
          <cell r="B2367" t="str">
            <v>DIAMETRO 250 MM</v>
          </cell>
          <cell r="C2367" t="str">
            <v>UN</v>
          </cell>
          <cell r="D2367">
            <v>94.19</v>
          </cell>
        </row>
        <row r="2368">
          <cell r="A2368" t="str">
            <v>166103</v>
          </cell>
          <cell r="B2368" t="str">
            <v>DIAMETRO 300 MM</v>
          </cell>
          <cell r="C2368" t="str">
            <v>UN</v>
          </cell>
          <cell r="D2368">
            <v>118.44</v>
          </cell>
        </row>
        <row r="2369">
          <cell r="A2369" t="str">
            <v>166104</v>
          </cell>
          <cell r="B2369" t="str">
            <v>DIAMETRO 400 MM</v>
          </cell>
          <cell r="C2369" t="str">
            <v>UN</v>
          </cell>
          <cell r="D2369">
            <v>168.59</v>
          </cell>
        </row>
        <row r="2370">
          <cell r="A2370" t="str">
            <v>166105</v>
          </cell>
          <cell r="B2370" t="str">
            <v>DIAMETRO 500 MM</v>
          </cell>
          <cell r="C2370" t="str">
            <v>UN</v>
          </cell>
          <cell r="D2370">
            <v>232.25</v>
          </cell>
        </row>
        <row r="2371">
          <cell r="A2371" t="str">
            <v>166106</v>
          </cell>
          <cell r="B2371" t="str">
            <v>DIAMETRO 600 MM</v>
          </cell>
          <cell r="C2371" t="str">
            <v>UN</v>
          </cell>
          <cell r="D2371">
            <v>315.11</v>
          </cell>
        </row>
        <row r="2373">
          <cell r="A2373" t="str">
            <v>166200</v>
          </cell>
          <cell r="B2373" t="str">
            <v>MONTAGEM DE LUVAS BIPARTIDAS PARA CILINDROS</v>
          </cell>
        </row>
        <row r="2374">
          <cell r="A2374" t="str">
            <v>166201</v>
          </cell>
          <cell r="B2374" t="str">
            <v>DIAMETRO100 MM</v>
          </cell>
          <cell r="C2374" t="str">
            <v>UN</v>
          </cell>
          <cell r="D2374">
            <v>26.5</v>
          </cell>
        </row>
        <row r="2375">
          <cell r="A2375" t="str">
            <v>166202</v>
          </cell>
          <cell r="B2375" t="str">
            <v>DIAMETRO 150 MM</v>
          </cell>
          <cell r="C2375" t="str">
            <v>UN</v>
          </cell>
          <cell r="D2375">
            <v>44.64</v>
          </cell>
        </row>
        <row r="2376">
          <cell r="A2376" t="str">
            <v>166203</v>
          </cell>
          <cell r="B2376" t="str">
            <v>DIAMETRO 200 MM</v>
          </cell>
          <cell r="C2376" t="str">
            <v>UN</v>
          </cell>
          <cell r="D2376">
            <v>63.34</v>
          </cell>
        </row>
        <row r="2377">
          <cell r="A2377" t="str">
            <v>166204</v>
          </cell>
          <cell r="B2377" t="str">
            <v>DIAMETRO 250 MM</v>
          </cell>
          <cell r="C2377" t="str">
            <v>UN</v>
          </cell>
          <cell r="D2377">
            <v>79.95</v>
          </cell>
        </row>
        <row r="2378">
          <cell r="A2378" t="str">
            <v>166205</v>
          </cell>
          <cell r="B2378" t="str">
            <v>DIAMETRO 300 MM</v>
          </cell>
          <cell r="C2378" t="str">
            <v>UN</v>
          </cell>
          <cell r="D2378">
            <v>102.29</v>
          </cell>
        </row>
        <row r="2379">
          <cell r="A2379" t="str">
            <v>166206</v>
          </cell>
          <cell r="B2379" t="str">
            <v>DIAMETRO 400 MM</v>
          </cell>
          <cell r="C2379" t="str">
            <v>UN</v>
          </cell>
          <cell r="D2379">
            <v>154.66</v>
          </cell>
        </row>
        <row r="2380">
          <cell r="A2380" t="str">
            <v>166207</v>
          </cell>
          <cell r="B2380" t="str">
            <v>DIAMETRO 500 MM</v>
          </cell>
          <cell r="C2380" t="str">
            <v>UN</v>
          </cell>
          <cell r="D2380">
            <v>223.13</v>
          </cell>
        </row>
        <row r="2381">
          <cell r="A2381" t="str">
            <v>166208</v>
          </cell>
          <cell r="B2381" t="str">
            <v>DIAMETRO 600 MM</v>
          </cell>
          <cell r="C2381" t="str">
            <v>UN</v>
          </cell>
          <cell r="D2381">
            <v>308.18</v>
          </cell>
        </row>
        <row r="2383">
          <cell r="A2383" t="str">
            <v>166300</v>
          </cell>
          <cell r="B2383" t="str">
            <v>MONTAGEM DE PEDESTAIS DE MANOBRA DE FERRO FUNDIDO</v>
          </cell>
        </row>
        <row r="2384">
          <cell r="A2384" t="str">
            <v>166301</v>
          </cell>
          <cell r="B2384" t="str">
            <v>MODELO 01</v>
          </cell>
          <cell r="C2384" t="str">
            <v>UN</v>
          </cell>
          <cell r="D2384">
            <v>306.61</v>
          </cell>
        </row>
        <row r="2385">
          <cell r="A2385" t="str">
            <v>166302</v>
          </cell>
          <cell r="B2385" t="str">
            <v>MODELO 02</v>
          </cell>
          <cell r="C2385" t="str">
            <v>UN</v>
          </cell>
          <cell r="D2385">
            <v>320.49</v>
          </cell>
        </row>
        <row r="2386">
          <cell r="A2386" t="str">
            <v>166303</v>
          </cell>
          <cell r="B2386" t="str">
            <v>MODELO 03</v>
          </cell>
          <cell r="C2386" t="str">
            <v>UN</v>
          </cell>
          <cell r="D2386">
            <v>337.75</v>
          </cell>
        </row>
        <row r="2387">
          <cell r="A2387" t="str">
            <v>166304</v>
          </cell>
          <cell r="B2387" t="str">
            <v>MODELO 04</v>
          </cell>
          <cell r="C2387" t="str">
            <v>UN</v>
          </cell>
          <cell r="D2387">
            <v>342.7</v>
          </cell>
        </row>
        <row r="2388">
          <cell r="A2388" t="str">
            <v>166305</v>
          </cell>
          <cell r="B2388" t="str">
            <v>MODELO 05</v>
          </cell>
          <cell r="C2388" t="str">
            <v>UN</v>
          </cell>
          <cell r="D2388">
            <v>361.85</v>
          </cell>
        </row>
        <row r="2389">
          <cell r="A2389" t="str">
            <v>166306</v>
          </cell>
          <cell r="B2389" t="str">
            <v>MODELO 06</v>
          </cell>
          <cell r="C2389" t="str">
            <v>UN</v>
          </cell>
          <cell r="D2389">
            <v>372.4</v>
          </cell>
        </row>
        <row r="2390">
          <cell r="A2390" t="str">
            <v>166307</v>
          </cell>
          <cell r="B2390" t="str">
            <v>MODELO 07</v>
          </cell>
          <cell r="C2390" t="str">
            <v>UN</v>
          </cell>
          <cell r="D2390">
            <v>387.09</v>
          </cell>
        </row>
        <row r="2391">
          <cell r="A2391" t="str">
            <v>166308</v>
          </cell>
          <cell r="B2391" t="str">
            <v>MODELO 21</v>
          </cell>
          <cell r="C2391" t="str">
            <v>UN</v>
          </cell>
          <cell r="D2391">
            <v>306.61</v>
          </cell>
        </row>
        <row r="2393">
          <cell r="A2393" t="str">
            <v>166400</v>
          </cell>
          <cell r="B2393" t="str">
            <v>MONTAGEM DE PEDESTAIS DE SUSPENSAO DE FERRO FUNDIDO</v>
          </cell>
        </row>
        <row r="2394">
          <cell r="A2394" t="str">
            <v>166401</v>
          </cell>
          <cell r="B2394" t="str">
            <v>MODELO 01</v>
          </cell>
          <cell r="C2394" t="str">
            <v>UN</v>
          </cell>
          <cell r="D2394">
            <v>308.94</v>
          </cell>
        </row>
        <row r="2395">
          <cell r="A2395" t="str">
            <v>166402</v>
          </cell>
          <cell r="B2395" t="str">
            <v>MODELO 02</v>
          </cell>
          <cell r="C2395" t="str">
            <v>UN</v>
          </cell>
          <cell r="D2395">
            <v>323.68</v>
          </cell>
        </row>
        <row r="2396">
          <cell r="A2396" t="str">
            <v>166403</v>
          </cell>
          <cell r="B2396" t="str">
            <v>MODELO 03</v>
          </cell>
          <cell r="C2396" t="str">
            <v>UN</v>
          </cell>
          <cell r="D2396">
            <v>324.36</v>
          </cell>
        </row>
        <row r="2397">
          <cell r="A2397" t="str">
            <v>166404</v>
          </cell>
          <cell r="B2397" t="str">
            <v>MODELO 04</v>
          </cell>
          <cell r="C2397" t="str">
            <v>UN</v>
          </cell>
          <cell r="D2397">
            <v>330.02</v>
          </cell>
        </row>
        <row r="2398">
          <cell r="A2398" t="str">
            <v>166405</v>
          </cell>
          <cell r="B2398" t="str">
            <v>MODELO 05</v>
          </cell>
          <cell r="C2398" t="str">
            <v>UN</v>
          </cell>
          <cell r="D2398">
            <v>330.71</v>
          </cell>
        </row>
        <row r="2399">
          <cell r="A2399" t="str">
            <v>166406</v>
          </cell>
          <cell r="B2399" t="str">
            <v>MODELO 06</v>
          </cell>
          <cell r="C2399" t="str">
            <v>UN</v>
          </cell>
          <cell r="D2399">
            <v>331.38</v>
          </cell>
        </row>
        <row r="2400">
          <cell r="A2400" t="str">
            <v>166407</v>
          </cell>
          <cell r="B2400" t="str">
            <v>MODELO 08</v>
          </cell>
          <cell r="C2400" t="str">
            <v>UN</v>
          </cell>
          <cell r="D2400">
            <v>332.79</v>
          </cell>
        </row>
        <row r="2401">
          <cell r="A2401" t="str">
            <v>166408</v>
          </cell>
          <cell r="B2401" t="str">
            <v>MODELO 10</v>
          </cell>
          <cell r="C2401" t="str">
            <v>UN</v>
          </cell>
          <cell r="D2401">
            <v>389.37</v>
          </cell>
        </row>
        <row r="2402">
          <cell r="A2402" t="str">
            <v>166409</v>
          </cell>
          <cell r="B2402" t="str">
            <v>MODELO 11</v>
          </cell>
          <cell r="C2402" t="str">
            <v>UN</v>
          </cell>
          <cell r="D2402">
            <v>390.83</v>
          </cell>
        </row>
        <row r="2403">
          <cell r="A2403" t="str">
            <v>166410</v>
          </cell>
          <cell r="B2403" t="str">
            <v>MODELO 12</v>
          </cell>
          <cell r="C2403" t="str">
            <v>UN</v>
          </cell>
          <cell r="D2403">
            <v>392.28</v>
          </cell>
        </row>
        <row r="2404">
          <cell r="A2404" t="str">
            <v>166411</v>
          </cell>
          <cell r="B2404" t="str">
            <v>MODELO 13</v>
          </cell>
          <cell r="C2404" t="str">
            <v>UN</v>
          </cell>
          <cell r="D2404">
            <v>393.7</v>
          </cell>
        </row>
        <row r="2405">
          <cell r="A2405" t="str">
            <v>166412</v>
          </cell>
          <cell r="B2405" t="str">
            <v>MODELO 14</v>
          </cell>
          <cell r="C2405" t="str">
            <v>UN</v>
          </cell>
          <cell r="D2405">
            <v>395.15</v>
          </cell>
        </row>
        <row r="2406">
          <cell r="A2406" t="str">
            <v>166413</v>
          </cell>
          <cell r="B2406" t="str">
            <v>MODELO 16</v>
          </cell>
          <cell r="C2406" t="str">
            <v>UN</v>
          </cell>
          <cell r="D2406">
            <v>398.08</v>
          </cell>
        </row>
        <row r="2407">
          <cell r="A2407" t="str">
            <v>166414</v>
          </cell>
          <cell r="B2407" t="str">
            <v>MODELO 18</v>
          </cell>
          <cell r="C2407" t="str">
            <v>UN</v>
          </cell>
          <cell r="D2407">
            <v>316.07</v>
          </cell>
        </row>
        <row r="2408">
          <cell r="A2408" t="str">
            <v>166415</v>
          </cell>
          <cell r="B2408" t="str">
            <v>MODELO 19</v>
          </cell>
          <cell r="C2408" t="str">
            <v>UN</v>
          </cell>
          <cell r="D2408">
            <v>360.57</v>
          </cell>
        </row>
        <row r="2409">
          <cell r="A2409" t="str">
            <v>166416</v>
          </cell>
          <cell r="B2409" t="str">
            <v>MODELO 20</v>
          </cell>
          <cell r="C2409" t="str">
            <v>UN</v>
          </cell>
          <cell r="D2409">
            <v>395.72</v>
          </cell>
        </row>
        <row r="2410">
          <cell r="A2410" t="str">
            <v>166417</v>
          </cell>
          <cell r="B2410" t="str">
            <v>MODELO 21</v>
          </cell>
          <cell r="C2410" t="str">
            <v>UN</v>
          </cell>
          <cell r="D2410">
            <v>365.33</v>
          </cell>
        </row>
        <row r="2411">
          <cell r="A2411" t="str">
            <v>166418</v>
          </cell>
          <cell r="B2411" t="str">
            <v>MODELO 22</v>
          </cell>
          <cell r="C2411" t="str">
            <v>UN</v>
          </cell>
          <cell r="D2411">
            <v>369.96</v>
          </cell>
        </row>
        <row r="2412">
          <cell r="A2412" t="str">
            <v>166419</v>
          </cell>
          <cell r="B2412" t="str">
            <v>MODELO 23</v>
          </cell>
          <cell r="C2412" t="str">
            <v>UN</v>
          </cell>
          <cell r="D2412">
            <v>374.62</v>
          </cell>
        </row>
        <row r="2413">
          <cell r="A2413" t="str">
            <v>166420</v>
          </cell>
          <cell r="B2413" t="str">
            <v>MODELO 25</v>
          </cell>
          <cell r="C2413" t="str">
            <v>UN</v>
          </cell>
          <cell r="D2413">
            <v>383.87</v>
          </cell>
        </row>
        <row r="2414">
          <cell r="A2414" t="str">
            <v>166421</v>
          </cell>
          <cell r="B2414" t="str">
            <v>MODELO 27</v>
          </cell>
          <cell r="C2414" t="str">
            <v>UN</v>
          </cell>
          <cell r="D2414">
            <v>464.98</v>
          </cell>
        </row>
        <row r="2415">
          <cell r="A2415" t="str">
            <v>166422</v>
          </cell>
          <cell r="B2415" t="str">
            <v>MODELO 28</v>
          </cell>
          <cell r="C2415" t="str">
            <v>UN</v>
          </cell>
          <cell r="D2415">
            <v>467.29</v>
          </cell>
        </row>
        <row r="2416">
          <cell r="A2416" t="str">
            <v>166423</v>
          </cell>
          <cell r="B2416" t="str">
            <v>MODELO 29</v>
          </cell>
          <cell r="C2416" t="str">
            <v>UN</v>
          </cell>
          <cell r="D2416">
            <v>469.6</v>
          </cell>
        </row>
        <row r="2417">
          <cell r="A2417" t="str">
            <v>166424</v>
          </cell>
          <cell r="B2417" t="str">
            <v>MODELO 30</v>
          </cell>
          <cell r="C2417" t="str">
            <v>UN</v>
          </cell>
          <cell r="D2417">
            <v>471.88</v>
          </cell>
        </row>
        <row r="2418">
          <cell r="A2418" t="str">
            <v>166425</v>
          </cell>
          <cell r="B2418" t="str">
            <v>MODELO 31</v>
          </cell>
          <cell r="C2418" t="str">
            <v>UN</v>
          </cell>
          <cell r="D2418">
            <v>476.56</v>
          </cell>
        </row>
        <row r="2419">
          <cell r="A2419" t="str">
            <v>166426</v>
          </cell>
          <cell r="B2419" t="str">
            <v>MODELO 33</v>
          </cell>
          <cell r="C2419" t="str">
            <v>UN</v>
          </cell>
          <cell r="D2419">
            <v>431.67</v>
          </cell>
        </row>
        <row r="2421">
          <cell r="A2421" t="str">
            <v>166500</v>
          </cell>
          <cell r="B2421" t="str">
            <v>MANUSEIO DE TUBOS DE ACO (MONTAGEM)</v>
          </cell>
        </row>
        <row r="2422">
          <cell r="A2422" t="str">
            <v>166501</v>
          </cell>
          <cell r="B2422" t="str">
            <v>DIAMETRO 2 POLEGADA</v>
          </cell>
          <cell r="C2422" t="str">
            <v>M</v>
          </cell>
          <cell r="D2422">
            <v>10.050000000000001</v>
          </cell>
        </row>
        <row r="2423">
          <cell r="A2423" t="str">
            <v>166502</v>
          </cell>
          <cell r="B2423" t="str">
            <v>DIAMETRO 3 POLEGADA</v>
          </cell>
          <cell r="C2423" t="str">
            <v>M</v>
          </cell>
          <cell r="D2423">
            <v>14.68</v>
          </cell>
        </row>
        <row r="2424">
          <cell r="A2424" t="str">
            <v>166503</v>
          </cell>
          <cell r="B2424" t="str">
            <v>DIAMETRO 4 POLEGADA</v>
          </cell>
          <cell r="C2424" t="str">
            <v>M</v>
          </cell>
          <cell r="D2424">
            <v>13.89</v>
          </cell>
        </row>
        <row r="2425">
          <cell r="A2425" t="str">
            <v>166504</v>
          </cell>
          <cell r="B2425" t="str">
            <v>DIAMETRO 6 POLEGADA</v>
          </cell>
          <cell r="C2425" t="str">
            <v>M</v>
          </cell>
          <cell r="D2425">
            <v>16.579999999999998</v>
          </cell>
        </row>
        <row r="2426">
          <cell r="A2426" t="str">
            <v>166505</v>
          </cell>
          <cell r="B2426" t="str">
            <v>DIAMETRO 8 POLEGADA</v>
          </cell>
          <cell r="C2426" t="str">
            <v>M</v>
          </cell>
          <cell r="D2426">
            <v>19.48</v>
          </cell>
        </row>
        <row r="2427">
          <cell r="A2427" t="str">
            <v>166506</v>
          </cell>
          <cell r="B2427" t="str">
            <v>DIAMETRO 10 POLEGADA</v>
          </cell>
          <cell r="C2427" t="str">
            <v>M</v>
          </cell>
          <cell r="D2427">
            <v>24.23</v>
          </cell>
        </row>
        <row r="2428">
          <cell r="A2428" t="str">
            <v>166507</v>
          </cell>
          <cell r="B2428" t="str">
            <v>DIAMETRO 12 POLEGADA</v>
          </cell>
          <cell r="C2428" t="str">
            <v>M</v>
          </cell>
          <cell r="D2428">
            <v>29.91</v>
          </cell>
        </row>
        <row r="2429">
          <cell r="A2429" t="str">
            <v>166508</v>
          </cell>
          <cell r="B2429" t="str">
            <v>DIAMETRO 16 POLEGADA</v>
          </cell>
          <cell r="C2429" t="str">
            <v>M</v>
          </cell>
          <cell r="D2429">
            <v>42.99</v>
          </cell>
        </row>
        <row r="2430">
          <cell r="A2430" t="str">
            <v>166509</v>
          </cell>
          <cell r="B2430" t="str">
            <v>DIAMETRO 20 POLEGADA</v>
          </cell>
          <cell r="C2430" t="str">
            <v>M</v>
          </cell>
          <cell r="D2430">
            <v>58.55</v>
          </cell>
        </row>
        <row r="2431">
          <cell r="A2431" t="str">
            <v>166510</v>
          </cell>
          <cell r="B2431" t="str">
            <v>DIAMETRO 24 POLEGADA</v>
          </cell>
          <cell r="C2431" t="str">
            <v>M</v>
          </cell>
          <cell r="D2431">
            <v>66.150000000000006</v>
          </cell>
        </row>
        <row r="2432">
          <cell r="A2432" t="str">
            <v>166511</v>
          </cell>
          <cell r="B2432" t="str">
            <v>DIAMETRO 28 POLEGADA</v>
          </cell>
          <cell r="C2432" t="str">
            <v>M</v>
          </cell>
          <cell r="D2432">
            <v>72.17</v>
          </cell>
        </row>
        <row r="2433">
          <cell r="A2433" t="str">
            <v>166512</v>
          </cell>
          <cell r="B2433" t="str">
            <v>DIAMETRO 32 POLEGADA</v>
          </cell>
          <cell r="C2433" t="str">
            <v>M</v>
          </cell>
          <cell r="D2433">
            <v>83.85</v>
          </cell>
        </row>
        <row r="2434">
          <cell r="A2434" t="str">
            <v>166513</v>
          </cell>
          <cell r="B2434" t="str">
            <v>DIAMETRO 36 POLEGADA</v>
          </cell>
          <cell r="C2434" t="str">
            <v>M</v>
          </cell>
          <cell r="D2434">
            <v>87.43</v>
          </cell>
        </row>
        <row r="2435">
          <cell r="A2435" t="str">
            <v>166514</v>
          </cell>
          <cell r="B2435" t="str">
            <v>DIAMETRO 40 POLEGADA</v>
          </cell>
          <cell r="C2435" t="str">
            <v>M</v>
          </cell>
          <cell r="D2435">
            <v>89.11</v>
          </cell>
        </row>
        <row r="2437">
          <cell r="A2437" t="str">
            <v>166600</v>
          </cell>
          <cell r="B2437" t="str">
            <v>MANUSEIO DE CONEXOES, PECAS ESPECIAIS E MISCELANEOS DE ACO ATE 2 TONELADA (MONTAGEM)</v>
          </cell>
        </row>
        <row r="2438">
          <cell r="A2438" t="str">
            <v>166601</v>
          </cell>
          <cell r="B2438" t="str">
            <v>DIAMETRO 2 POLEGADA</v>
          </cell>
          <cell r="C2438" t="str">
            <v>KG</v>
          </cell>
          <cell r="D2438">
            <v>0.69</v>
          </cell>
        </row>
        <row r="2439">
          <cell r="A2439" t="str">
            <v>166602</v>
          </cell>
          <cell r="B2439" t="str">
            <v>DIAMETRO 3 POLEGADA</v>
          </cell>
          <cell r="C2439" t="str">
            <v>KG</v>
          </cell>
          <cell r="D2439">
            <v>0.61</v>
          </cell>
        </row>
        <row r="2440">
          <cell r="A2440" t="str">
            <v>166603</v>
          </cell>
          <cell r="B2440" t="str">
            <v>DIAMETRO 4 POLEGADA</v>
          </cell>
          <cell r="C2440" t="str">
            <v>KG</v>
          </cell>
          <cell r="D2440">
            <v>0.57999999999999996</v>
          </cell>
        </row>
        <row r="2441">
          <cell r="A2441" t="str">
            <v>166604</v>
          </cell>
          <cell r="B2441" t="str">
            <v>DIAMETRO 6 POLEGADA</v>
          </cell>
          <cell r="C2441" t="str">
            <v>KG</v>
          </cell>
          <cell r="D2441">
            <v>0.55000000000000004</v>
          </cell>
        </row>
        <row r="2442">
          <cell r="A2442" t="str">
            <v>166605</v>
          </cell>
          <cell r="B2442" t="str">
            <v>DIAMETRO 8 POLEGADA</v>
          </cell>
          <cell r="C2442" t="str">
            <v>KG</v>
          </cell>
          <cell r="D2442">
            <v>0.47</v>
          </cell>
        </row>
        <row r="2443">
          <cell r="A2443" t="str">
            <v>166606</v>
          </cell>
          <cell r="B2443" t="str">
            <v>DIAMETRO 10 POLEGADA</v>
          </cell>
          <cell r="C2443" t="str">
            <v>KG</v>
          </cell>
          <cell r="D2443">
            <v>0.47</v>
          </cell>
        </row>
        <row r="2444">
          <cell r="A2444" t="str">
            <v>166607</v>
          </cell>
          <cell r="B2444" t="str">
            <v>DIAMETRO 12 POLEGADA</v>
          </cell>
          <cell r="C2444" t="str">
            <v>KG</v>
          </cell>
          <cell r="D2444">
            <v>0.35</v>
          </cell>
        </row>
        <row r="2445">
          <cell r="A2445" t="str">
            <v>166608</v>
          </cell>
          <cell r="B2445" t="str">
            <v>DIAMETRO 16 POLEGADA</v>
          </cell>
          <cell r="C2445" t="str">
            <v>KG</v>
          </cell>
          <cell r="D2445">
            <v>0.35</v>
          </cell>
        </row>
        <row r="2446">
          <cell r="A2446" t="str">
            <v>166609</v>
          </cell>
          <cell r="B2446" t="str">
            <v>DIAMETRO 20 POLEGADA</v>
          </cell>
          <cell r="C2446" t="str">
            <v>KG</v>
          </cell>
          <cell r="D2446">
            <v>0.35</v>
          </cell>
        </row>
        <row r="2447">
          <cell r="A2447" t="str">
            <v>166610</v>
          </cell>
          <cell r="B2447" t="str">
            <v>DIAMETRO 24 POLEGADA</v>
          </cell>
          <cell r="C2447" t="str">
            <v>KG</v>
          </cell>
          <cell r="D2447">
            <v>0.26</v>
          </cell>
        </row>
        <row r="2448">
          <cell r="A2448" t="str">
            <v>166611</v>
          </cell>
          <cell r="B2448" t="str">
            <v>DIAMETRO 28 POLEGADA</v>
          </cell>
          <cell r="C2448" t="str">
            <v>KG</v>
          </cell>
          <cell r="D2448">
            <v>0.26</v>
          </cell>
        </row>
        <row r="2449">
          <cell r="A2449" t="str">
            <v>166612</v>
          </cell>
          <cell r="B2449" t="str">
            <v>DIAMETRO 32 POLEGADA</v>
          </cell>
          <cell r="C2449" t="str">
            <v>KG</v>
          </cell>
          <cell r="D2449">
            <v>0.26</v>
          </cell>
        </row>
        <row r="2450">
          <cell r="A2450" t="str">
            <v>166613</v>
          </cell>
          <cell r="B2450" t="str">
            <v>DIAMETRO 36 POLEGADA</v>
          </cell>
          <cell r="C2450" t="str">
            <v>KG</v>
          </cell>
          <cell r="D2450">
            <v>0.26</v>
          </cell>
        </row>
        <row r="2451">
          <cell r="A2451" t="str">
            <v>166614</v>
          </cell>
          <cell r="B2451" t="str">
            <v>DIAMETRO 40 POLEGADA</v>
          </cell>
          <cell r="C2451" t="str">
            <v>KG</v>
          </cell>
          <cell r="D2451">
            <v>0.26</v>
          </cell>
        </row>
        <row r="2453">
          <cell r="A2453" t="str">
            <v>166700</v>
          </cell>
          <cell r="B2453" t="str">
            <v>MANUSEIO DE CONEXOES, PECAS ESPECIAIS E MISCELANEOS DE ACO DE 2 A 5 TONELADA (MONTAGEM)</v>
          </cell>
        </row>
        <row r="2454">
          <cell r="A2454" t="str">
            <v>166701</v>
          </cell>
          <cell r="B2454" t="str">
            <v>DIAMETRO 28 POLEGADA</v>
          </cell>
          <cell r="C2454" t="str">
            <v>KG</v>
          </cell>
          <cell r="D2454">
            <v>0.25</v>
          </cell>
        </row>
        <row r="2455">
          <cell r="A2455" t="str">
            <v>166702</v>
          </cell>
          <cell r="B2455" t="str">
            <v>DIAMETRO 32 POLEGADA</v>
          </cell>
          <cell r="C2455" t="str">
            <v>KG</v>
          </cell>
          <cell r="D2455">
            <v>0.25</v>
          </cell>
        </row>
        <row r="2456">
          <cell r="A2456" t="str">
            <v>166703</v>
          </cell>
          <cell r="B2456" t="str">
            <v>DIAMETRO 36 POLEGADA</v>
          </cell>
          <cell r="C2456" t="str">
            <v>KG</v>
          </cell>
          <cell r="D2456">
            <v>0.25</v>
          </cell>
        </row>
        <row r="2457">
          <cell r="A2457" t="str">
            <v>166704</v>
          </cell>
          <cell r="B2457" t="str">
            <v>DIAMETRO 40 POLEGADA</v>
          </cell>
          <cell r="C2457" t="str">
            <v>KG</v>
          </cell>
          <cell r="D2457">
            <v>0.25</v>
          </cell>
        </row>
        <row r="2459">
          <cell r="A2459" t="str">
            <v>166800</v>
          </cell>
          <cell r="B2459" t="str">
            <v>MANUSEIO DE CONEXOES, PECAS ESPECIAIS E MISCELANEOS DE ACO DE 5 A 9 TONELADA</v>
          </cell>
        </row>
        <row r="2460">
          <cell r="A2460" t="str">
            <v>166801</v>
          </cell>
          <cell r="B2460" t="str">
            <v>DIAMETRO 28 POLEGADA</v>
          </cell>
          <cell r="C2460" t="str">
            <v>KG</v>
          </cell>
          <cell r="D2460">
            <v>0.25</v>
          </cell>
        </row>
        <row r="2461">
          <cell r="A2461" t="str">
            <v>166802</v>
          </cell>
          <cell r="B2461" t="str">
            <v>DIAMETRO 32 POLEGADA</v>
          </cell>
          <cell r="C2461" t="str">
            <v>KG</v>
          </cell>
          <cell r="D2461">
            <v>0.25</v>
          </cell>
        </row>
        <row r="2462">
          <cell r="A2462" t="str">
            <v>166803</v>
          </cell>
          <cell r="B2462" t="str">
            <v>DIAMETRO 36 POLEGADA</v>
          </cell>
          <cell r="C2462" t="str">
            <v>KG</v>
          </cell>
          <cell r="D2462">
            <v>0.25</v>
          </cell>
        </row>
        <row r="2463">
          <cell r="A2463" t="str">
            <v>166804</v>
          </cell>
          <cell r="B2463" t="str">
            <v>DIAMETRO 40 POLEGADA</v>
          </cell>
          <cell r="C2463" t="str">
            <v>KG</v>
          </cell>
          <cell r="D2463">
            <v>0.25</v>
          </cell>
        </row>
        <row r="2465">
          <cell r="A2465" t="str">
            <v>166900</v>
          </cell>
          <cell r="B2465" t="str">
            <v>MONTAGEM DE FLANGES AVULSOS DE ACO (PRE.MONTAGEM)</v>
          </cell>
        </row>
        <row r="2466">
          <cell r="A2466" t="str">
            <v>166901</v>
          </cell>
          <cell r="B2466" t="str">
            <v>DIAMETRO 4 POLEGADA</v>
          </cell>
          <cell r="C2466" t="str">
            <v>UN</v>
          </cell>
          <cell r="D2466">
            <v>80.62</v>
          </cell>
        </row>
        <row r="2467">
          <cell r="A2467" t="str">
            <v>166902</v>
          </cell>
          <cell r="B2467" t="str">
            <v>DIAMETRO 6 POLEGADA</v>
          </cell>
          <cell r="C2467" t="str">
            <v>UN</v>
          </cell>
          <cell r="D2467">
            <v>125.99</v>
          </cell>
        </row>
        <row r="2468">
          <cell r="A2468" t="str">
            <v>166903</v>
          </cell>
          <cell r="B2468" t="str">
            <v>DIAMETRO 8 POLEGADA</v>
          </cell>
          <cell r="C2468" t="str">
            <v>UN</v>
          </cell>
          <cell r="D2468">
            <v>167.96</v>
          </cell>
        </row>
        <row r="2469">
          <cell r="A2469" t="str">
            <v>166904</v>
          </cell>
          <cell r="B2469" t="str">
            <v>DIAMETRO 10 POLEGADA</v>
          </cell>
          <cell r="C2469" t="str">
            <v>UN</v>
          </cell>
          <cell r="D2469">
            <v>209.99</v>
          </cell>
        </row>
        <row r="2470">
          <cell r="A2470" t="str">
            <v>166905</v>
          </cell>
          <cell r="B2470" t="str">
            <v>DIAMETRO 12 POLEGADA</v>
          </cell>
          <cell r="C2470" t="str">
            <v>UN</v>
          </cell>
          <cell r="D2470">
            <v>252.03</v>
          </cell>
        </row>
        <row r="2471">
          <cell r="A2471" t="str">
            <v>166906</v>
          </cell>
          <cell r="B2471" t="str">
            <v>DIAMETRO 16 POLEGADA</v>
          </cell>
          <cell r="C2471" t="str">
            <v>UN</v>
          </cell>
          <cell r="D2471">
            <v>336.06</v>
          </cell>
        </row>
        <row r="2472">
          <cell r="A2472" t="str">
            <v>166907</v>
          </cell>
          <cell r="B2472" t="str">
            <v>DIAMETRO 20 POLEGADA</v>
          </cell>
          <cell r="C2472" t="str">
            <v>UN</v>
          </cell>
          <cell r="D2472">
            <v>420.16</v>
          </cell>
        </row>
        <row r="2473">
          <cell r="A2473" t="str">
            <v>166908</v>
          </cell>
          <cell r="B2473" t="str">
            <v>DIAMETRO 24 POLEGADA</v>
          </cell>
          <cell r="C2473" t="str">
            <v>UN</v>
          </cell>
          <cell r="D2473">
            <v>504.14</v>
          </cell>
        </row>
        <row r="2474">
          <cell r="A2474" t="str">
            <v>166909</v>
          </cell>
          <cell r="B2474" t="str">
            <v>DIAMETRO 28 POLEGADA</v>
          </cell>
          <cell r="C2474" t="str">
            <v>UN</v>
          </cell>
          <cell r="D2474">
            <v>588.23</v>
          </cell>
        </row>
        <row r="2475">
          <cell r="A2475" t="str">
            <v>166910</v>
          </cell>
          <cell r="B2475" t="str">
            <v>DIAMETRO 30 POLEGADA</v>
          </cell>
          <cell r="C2475" t="str">
            <v>UN</v>
          </cell>
          <cell r="D2475">
            <v>630.27</v>
          </cell>
        </row>
        <row r="2476">
          <cell r="A2476" t="str">
            <v>166911</v>
          </cell>
          <cell r="B2476" t="str">
            <v>DIAMETRO 32 POLEGADA</v>
          </cell>
          <cell r="C2476" t="str">
            <v>UN</v>
          </cell>
          <cell r="D2476">
            <v>672.26</v>
          </cell>
        </row>
        <row r="2477">
          <cell r="A2477" t="str">
            <v>166912</v>
          </cell>
          <cell r="B2477" t="str">
            <v>DIAMETRO 36 POLEGADA</v>
          </cell>
          <cell r="C2477" t="str">
            <v>UN</v>
          </cell>
          <cell r="D2477">
            <v>756.37</v>
          </cell>
        </row>
        <row r="2478">
          <cell r="A2478" t="str">
            <v>166913</v>
          </cell>
          <cell r="B2478" t="str">
            <v>DIAMETRO 40 POLEGADA</v>
          </cell>
          <cell r="C2478" t="str">
            <v>UN</v>
          </cell>
          <cell r="D2478">
            <v>840.42</v>
          </cell>
        </row>
        <row r="2480">
          <cell r="A2480" t="str">
            <v>167000</v>
          </cell>
          <cell r="B2480" t="str">
            <v>CONEXAO DE FLANGES AWWA C207</v>
          </cell>
        </row>
        <row r="2481">
          <cell r="A2481" t="str">
            <v>167001</v>
          </cell>
          <cell r="B2481" t="str">
            <v>DIAMETRO 4 POLEGADA</v>
          </cell>
          <cell r="C2481" t="str">
            <v>UN</v>
          </cell>
          <cell r="D2481">
            <v>7.54</v>
          </cell>
        </row>
        <row r="2482">
          <cell r="A2482" t="str">
            <v>167002</v>
          </cell>
          <cell r="B2482" t="str">
            <v>DIAMETRO 6 POLEGADA</v>
          </cell>
          <cell r="C2482" t="str">
            <v>UN</v>
          </cell>
          <cell r="D2482">
            <v>7.88</v>
          </cell>
        </row>
        <row r="2483">
          <cell r="A2483" t="str">
            <v>167003</v>
          </cell>
          <cell r="B2483" t="str">
            <v>DIAMETRO 8 POLEGADA</v>
          </cell>
          <cell r="C2483" t="str">
            <v>UN</v>
          </cell>
          <cell r="D2483">
            <v>8.09</v>
          </cell>
        </row>
        <row r="2484">
          <cell r="A2484" t="str">
            <v>167004</v>
          </cell>
          <cell r="B2484" t="str">
            <v>DIAMETRO 10 POLEGADA</v>
          </cell>
          <cell r="C2484" t="str">
            <v>UN</v>
          </cell>
          <cell r="D2484">
            <v>13.96</v>
          </cell>
        </row>
        <row r="2485">
          <cell r="A2485" t="str">
            <v>167005</v>
          </cell>
          <cell r="B2485" t="str">
            <v>DIAMETRO 12 POLEGADA</v>
          </cell>
          <cell r="C2485" t="str">
            <v>UN</v>
          </cell>
          <cell r="D2485">
            <v>17.739999999999998</v>
          </cell>
        </row>
        <row r="2486">
          <cell r="A2486" t="str">
            <v>167006</v>
          </cell>
          <cell r="B2486" t="str">
            <v>DIAMETRO 16 POLEGADA</v>
          </cell>
          <cell r="C2486" t="str">
            <v>UN</v>
          </cell>
          <cell r="D2486">
            <v>22.88</v>
          </cell>
        </row>
        <row r="2487">
          <cell r="A2487" t="str">
            <v>167007</v>
          </cell>
          <cell r="B2487" t="str">
            <v>DIAMETRO 20 POLEGADA</v>
          </cell>
          <cell r="C2487" t="str">
            <v>UN</v>
          </cell>
          <cell r="D2487">
            <v>28.92</v>
          </cell>
        </row>
        <row r="2488">
          <cell r="A2488" t="str">
            <v>167008</v>
          </cell>
          <cell r="B2488" t="str">
            <v>DIAMETRO 24 POLEGADA</v>
          </cell>
          <cell r="C2488" t="str">
            <v>UN</v>
          </cell>
          <cell r="D2488">
            <v>34.44</v>
          </cell>
        </row>
        <row r="2489">
          <cell r="A2489" t="str">
            <v>167009</v>
          </cell>
          <cell r="B2489" t="str">
            <v>DIAMETRO 28 POLEGADA</v>
          </cell>
          <cell r="C2489" t="str">
            <v>UN</v>
          </cell>
          <cell r="D2489">
            <v>52.17</v>
          </cell>
        </row>
        <row r="2490">
          <cell r="A2490" t="str">
            <v>167010</v>
          </cell>
          <cell r="B2490" t="str">
            <v>DIAMETRO 30 POLEGADA</v>
          </cell>
          <cell r="C2490" t="str">
            <v>UN</v>
          </cell>
          <cell r="D2490">
            <v>52.17</v>
          </cell>
        </row>
        <row r="2491">
          <cell r="A2491" t="str">
            <v>167011</v>
          </cell>
          <cell r="B2491" t="str">
            <v>DIAMETRO 32 POLEGADA</v>
          </cell>
          <cell r="C2491" t="str">
            <v>UN</v>
          </cell>
          <cell r="D2491">
            <v>56.33</v>
          </cell>
        </row>
        <row r="2492">
          <cell r="A2492" t="str">
            <v>167012</v>
          </cell>
          <cell r="B2492" t="str">
            <v>DIAMETRO 36 POLEGADA</v>
          </cell>
          <cell r="C2492" t="str">
            <v>UN</v>
          </cell>
          <cell r="D2492">
            <v>64.7</v>
          </cell>
        </row>
        <row r="2493">
          <cell r="A2493" t="str">
            <v>167013</v>
          </cell>
          <cell r="B2493" t="str">
            <v>DIAMETRO 40 POLEGADA</v>
          </cell>
          <cell r="C2493" t="str">
            <v>UN</v>
          </cell>
          <cell r="D2493">
            <v>73.010000000000005</v>
          </cell>
        </row>
        <row r="2495">
          <cell r="A2495" t="str">
            <v>167100</v>
          </cell>
          <cell r="B2495" t="str">
            <v>ASSENTAMENTO DE TUBOS PVC RIGIDO (MONTAGEM) EB-892</v>
          </cell>
        </row>
        <row r="2496">
          <cell r="A2496" t="str">
            <v>167101</v>
          </cell>
          <cell r="B2496" t="str">
            <v>DIAMETRO 1/2 POLEGADA</v>
          </cell>
          <cell r="C2496" t="str">
            <v>M</v>
          </cell>
          <cell r="D2496">
            <v>2.54</v>
          </cell>
        </row>
        <row r="2497">
          <cell r="A2497" t="str">
            <v>167102</v>
          </cell>
          <cell r="B2497" t="str">
            <v>DIAMETRO 3/4 POLEGADA</v>
          </cell>
          <cell r="C2497" t="str">
            <v>M</v>
          </cell>
          <cell r="D2497">
            <v>2.54</v>
          </cell>
        </row>
        <row r="2498">
          <cell r="A2498" t="str">
            <v>167103</v>
          </cell>
          <cell r="B2498" t="str">
            <v>DIAMETRO 1 POLEGADA</v>
          </cell>
          <cell r="C2498" t="str">
            <v>M</v>
          </cell>
          <cell r="D2498">
            <v>2.54</v>
          </cell>
        </row>
        <row r="2499">
          <cell r="A2499" t="str">
            <v>167104</v>
          </cell>
          <cell r="B2499" t="str">
            <v>DIAMETRO 1 1/4 POLEGADA</v>
          </cell>
          <cell r="C2499" t="str">
            <v>M</v>
          </cell>
          <cell r="D2499">
            <v>2.85</v>
          </cell>
        </row>
        <row r="2500">
          <cell r="A2500" t="str">
            <v>167105</v>
          </cell>
          <cell r="B2500" t="str">
            <v>DIAMETRO 1 1/2 POLEGADA</v>
          </cell>
          <cell r="C2500" t="str">
            <v>M</v>
          </cell>
          <cell r="D2500">
            <v>2.85</v>
          </cell>
        </row>
        <row r="2501">
          <cell r="A2501" t="str">
            <v>167106</v>
          </cell>
          <cell r="B2501" t="str">
            <v>DIAMETRO 2 POLEGADA</v>
          </cell>
          <cell r="C2501" t="str">
            <v>M</v>
          </cell>
          <cell r="D2501">
            <v>3.17</v>
          </cell>
        </row>
        <row r="2502">
          <cell r="A2502" t="str">
            <v>167107</v>
          </cell>
          <cell r="B2502" t="str">
            <v>DIAMETRO 2 1/2 POLEGADA</v>
          </cell>
          <cell r="C2502" t="str">
            <v>M</v>
          </cell>
          <cell r="D2502">
            <v>3.19</v>
          </cell>
        </row>
        <row r="2503">
          <cell r="A2503" t="str">
            <v>167108</v>
          </cell>
          <cell r="B2503" t="str">
            <v>DIAMETRO 3 POLEGADA</v>
          </cell>
          <cell r="C2503" t="str">
            <v>M</v>
          </cell>
          <cell r="D2503">
            <v>3.6</v>
          </cell>
        </row>
        <row r="2504">
          <cell r="A2504" t="str">
            <v>167109</v>
          </cell>
          <cell r="B2504" t="str">
            <v>DIAMETRO 4 POLEGADA</v>
          </cell>
          <cell r="C2504" t="str">
            <v>M</v>
          </cell>
          <cell r="D2504">
            <v>3.99</v>
          </cell>
        </row>
        <row r="2505">
          <cell r="A2505" t="str">
            <v>167110</v>
          </cell>
          <cell r="B2505" t="str">
            <v>DIAMETRO 5 POLEGADA</v>
          </cell>
          <cell r="C2505" t="str">
            <v>M</v>
          </cell>
          <cell r="D2505">
            <v>4.24</v>
          </cell>
        </row>
        <row r="2506">
          <cell r="A2506" t="str">
            <v>167111</v>
          </cell>
          <cell r="B2506" t="str">
            <v>DIAMETRO 6 POLEGADA</v>
          </cell>
          <cell r="C2506" t="str">
            <v>M</v>
          </cell>
          <cell r="D2506">
            <v>4.42</v>
          </cell>
        </row>
        <row r="2508">
          <cell r="A2508" t="str">
            <v>167200</v>
          </cell>
          <cell r="B2508" t="str">
            <v>CONEXOES PVC SOLDAVEIS (EB-892)</v>
          </cell>
        </row>
        <row r="2509">
          <cell r="A2509" t="str">
            <v>167201</v>
          </cell>
          <cell r="B2509" t="str">
            <v>DIAMETRO 1/2 POLEGADA</v>
          </cell>
          <cell r="C2509" t="str">
            <v>UN</v>
          </cell>
          <cell r="D2509">
            <v>0.87</v>
          </cell>
        </row>
        <row r="2510">
          <cell r="A2510" t="str">
            <v>167202</v>
          </cell>
          <cell r="B2510" t="str">
            <v>DIAMETRO 3/4 POLEGADA</v>
          </cell>
          <cell r="C2510" t="str">
            <v>UN</v>
          </cell>
          <cell r="D2510">
            <v>1.34</v>
          </cell>
        </row>
        <row r="2511">
          <cell r="A2511" t="str">
            <v>167203</v>
          </cell>
          <cell r="B2511" t="str">
            <v>DIAMETRO 1 POLEGADA</v>
          </cell>
          <cell r="C2511" t="str">
            <v>UN</v>
          </cell>
          <cell r="D2511">
            <v>1.8</v>
          </cell>
        </row>
        <row r="2512">
          <cell r="A2512" t="str">
            <v>167204</v>
          </cell>
          <cell r="B2512" t="str">
            <v>DIAMETRO 1 1/4 POLEGADA</v>
          </cell>
          <cell r="C2512" t="str">
            <v>UN</v>
          </cell>
          <cell r="D2512">
            <v>2.2599999999999998</v>
          </cell>
        </row>
        <row r="2513">
          <cell r="A2513" t="str">
            <v>167205</v>
          </cell>
          <cell r="B2513" t="str">
            <v>DIAMETRO 1 1/2 POLEGADA</v>
          </cell>
          <cell r="C2513" t="str">
            <v>UN</v>
          </cell>
          <cell r="D2513">
            <v>2.71</v>
          </cell>
        </row>
        <row r="2514">
          <cell r="A2514" t="str">
            <v>167206</v>
          </cell>
          <cell r="B2514" t="str">
            <v>DIAMETRO 2 POLEGADA</v>
          </cell>
          <cell r="C2514" t="str">
            <v>UN</v>
          </cell>
          <cell r="D2514">
            <v>3.68</v>
          </cell>
        </row>
        <row r="2515">
          <cell r="A2515" t="str">
            <v>167207</v>
          </cell>
          <cell r="B2515" t="str">
            <v>DIAMETRO 2 1/2 POLEGADA</v>
          </cell>
          <cell r="C2515" t="str">
            <v>UN</v>
          </cell>
          <cell r="D2515">
            <v>4.5999999999999996</v>
          </cell>
        </row>
        <row r="2516">
          <cell r="A2516" t="str">
            <v>167208</v>
          </cell>
          <cell r="B2516" t="str">
            <v>DIAMETRO 3 POLEGADA</v>
          </cell>
          <cell r="C2516" t="str">
            <v>UN</v>
          </cell>
          <cell r="D2516">
            <v>5.5</v>
          </cell>
        </row>
        <row r="2517">
          <cell r="A2517" t="str">
            <v>167209</v>
          </cell>
          <cell r="B2517" t="str">
            <v>DIAMETRO 4 POLEGADA</v>
          </cell>
          <cell r="C2517" t="str">
            <v>UN</v>
          </cell>
          <cell r="D2517">
            <v>7.4</v>
          </cell>
        </row>
        <row r="2518">
          <cell r="A2518" t="str">
            <v>167210</v>
          </cell>
          <cell r="B2518" t="str">
            <v>DIAMETRO 5 POLEGADA</v>
          </cell>
          <cell r="C2518" t="str">
            <v>UN</v>
          </cell>
          <cell r="D2518">
            <v>9.27</v>
          </cell>
        </row>
        <row r="2519">
          <cell r="A2519" t="str">
            <v>167211</v>
          </cell>
          <cell r="B2519" t="str">
            <v>DIAMETRO 6 POLEGADA</v>
          </cell>
          <cell r="C2519" t="str">
            <v>UN</v>
          </cell>
          <cell r="D2519">
            <v>11.1</v>
          </cell>
        </row>
        <row r="2521">
          <cell r="A2521" t="str">
            <v>167300</v>
          </cell>
          <cell r="B2521" t="str">
            <v>CONEXOES DE PVC ROSQUEAVEIS</v>
          </cell>
        </row>
        <row r="2522">
          <cell r="A2522" t="str">
            <v>167301</v>
          </cell>
          <cell r="B2522" t="str">
            <v>DIAMETRO 1/2 POLEGADA</v>
          </cell>
          <cell r="C2522" t="str">
            <v>UN</v>
          </cell>
          <cell r="D2522">
            <v>2.2000000000000002</v>
          </cell>
        </row>
        <row r="2523">
          <cell r="A2523" t="str">
            <v>167302</v>
          </cell>
          <cell r="B2523" t="str">
            <v>DIAMETRO 3/4 POLEGADA</v>
          </cell>
          <cell r="C2523" t="str">
            <v>UN</v>
          </cell>
          <cell r="D2523">
            <v>3.31</v>
          </cell>
        </row>
        <row r="2524">
          <cell r="A2524" t="str">
            <v>167303</v>
          </cell>
          <cell r="B2524" t="str">
            <v>DIAMETRO 1 POLEGADA</v>
          </cell>
          <cell r="C2524" t="str">
            <v>UN</v>
          </cell>
          <cell r="D2524">
            <v>4.45</v>
          </cell>
        </row>
        <row r="2525">
          <cell r="A2525" t="str">
            <v>167304</v>
          </cell>
          <cell r="B2525" t="str">
            <v>DIAMETRO 1 1/4 POLEGADA</v>
          </cell>
          <cell r="C2525" t="str">
            <v>UN</v>
          </cell>
          <cell r="D2525">
            <v>5.58</v>
          </cell>
        </row>
        <row r="2526">
          <cell r="A2526" t="str">
            <v>167305</v>
          </cell>
          <cell r="B2526" t="str">
            <v>DIAMETRO 1 1/2 POLEGADA</v>
          </cell>
          <cell r="C2526" t="str">
            <v>UN</v>
          </cell>
          <cell r="D2526">
            <v>6.71</v>
          </cell>
        </row>
        <row r="2527">
          <cell r="A2527" t="str">
            <v>167306</v>
          </cell>
          <cell r="B2527" t="str">
            <v>DIAMETRO 2 POLEGADA</v>
          </cell>
          <cell r="C2527" t="str">
            <v>UN</v>
          </cell>
          <cell r="D2527">
            <v>8.9499999999999993</v>
          </cell>
        </row>
        <row r="2528">
          <cell r="A2528" t="str">
            <v>167307</v>
          </cell>
          <cell r="B2528" t="str">
            <v>DIAMETRO 2 1/2 POLEGADA</v>
          </cell>
          <cell r="C2528" t="str">
            <v>UN</v>
          </cell>
          <cell r="D2528">
            <v>11.21</v>
          </cell>
        </row>
        <row r="2529">
          <cell r="A2529" t="str">
            <v>167308</v>
          </cell>
          <cell r="B2529" t="str">
            <v>DIAMETRO 3 POLEGADA</v>
          </cell>
          <cell r="C2529" t="str">
            <v>UN</v>
          </cell>
          <cell r="D2529">
            <v>13.45</v>
          </cell>
        </row>
        <row r="2530">
          <cell r="A2530" t="str">
            <v>167309</v>
          </cell>
          <cell r="B2530" t="str">
            <v>DIAMETRO 4 POLEGADA</v>
          </cell>
          <cell r="C2530" t="str">
            <v>UN</v>
          </cell>
          <cell r="D2530">
            <v>17.95</v>
          </cell>
        </row>
        <row r="2531">
          <cell r="A2531" t="str">
            <v>167310</v>
          </cell>
          <cell r="B2531" t="str">
            <v>DIAMETRO 6 POLEGADA</v>
          </cell>
          <cell r="C2531" t="str">
            <v>UN</v>
          </cell>
          <cell r="D2531">
            <v>26.97</v>
          </cell>
        </row>
        <row r="2533">
          <cell r="A2533" t="str">
            <v>170000</v>
          </cell>
          <cell r="B2533" t="str">
            <v>URBANIZACAO</v>
          </cell>
        </row>
        <row r="2534">
          <cell r="A2534" t="str">
            <v>170100</v>
          </cell>
          <cell r="B2534" t="str">
            <v>PORTOES, CERCAS, MUROS E ALAMBRADOS</v>
          </cell>
        </row>
        <row r="2535">
          <cell r="A2535" t="str">
            <v>170101</v>
          </cell>
          <cell r="B2535" t="str">
            <v>PORTAO DE TELA</v>
          </cell>
          <cell r="C2535" t="str">
            <v>M2</v>
          </cell>
          <cell r="D2535">
            <v>356.62</v>
          </cell>
        </row>
        <row r="2536">
          <cell r="A2536" t="str">
            <v>170102</v>
          </cell>
          <cell r="B2536" t="str">
            <v>CERCA DE ARAME FARPADO - 5 FIOS</v>
          </cell>
          <cell r="C2536" t="str">
            <v>M</v>
          </cell>
          <cell r="D2536">
            <v>15.54</v>
          </cell>
        </row>
        <row r="2537">
          <cell r="A2537" t="str">
            <v>170103</v>
          </cell>
          <cell r="B2537" t="str">
            <v>CERCA DE ARAME FARPADO - 11 FIOS</v>
          </cell>
          <cell r="C2537" t="str">
            <v>M</v>
          </cell>
          <cell r="D2537">
            <v>26.28</v>
          </cell>
        </row>
        <row r="2538">
          <cell r="A2538" t="str">
            <v>170104</v>
          </cell>
          <cell r="B2538" t="str">
            <v>ALAMBRADO</v>
          </cell>
          <cell r="C2538" t="str">
            <v>M</v>
          </cell>
          <cell r="D2538">
            <v>52.36</v>
          </cell>
        </row>
        <row r="2540">
          <cell r="A2540" t="str">
            <v>170200</v>
          </cell>
          <cell r="B2540" t="str">
            <v>PAISAGISMO</v>
          </cell>
        </row>
        <row r="2541">
          <cell r="A2541" t="str">
            <v>170201</v>
          </cell>
          <cell r="B2541" t="str">
            <v>PLANTIO DE GRAMA EM PLACAS</v>
          </cell>
          <cell r="C2541" t="str">
            <v>M2</v>
          </cell>
          <cell r="D2541">
            <v>3.75</v>
          </cell>
        </row>
        <row r="2542">
          <cell r="A2542" t="str">
            <v>170202</v>
          </cell>
          <cell r="B2542" t="str">
            <v>PLANTIO DE ARBUSTOS H &lt;= 1,00 M</v>
          </cell>
          <cell r="C2542" t="str">
            <v>UN</v>
          </cell>
          <cell r="D2542">
            <v>12.47</v>
          </cell>
        </row>
        <row r="2543">
          <cell r="A2543" t="str">
            <v>170203</v>
          </cell>
          <cell r="B2543" t="str">
            <v>PLANTIO DE ARVORES H=&gt; 2,00 M</v>
          </cell>
          <cell r="C2543" t="str">
            <v>UN</v>
          </cell>
          <cell r="D2543">
            <v>45.95</v>
          </cell>
        </row>
        <row r="2545">
          <cell r="A2545" t="str">
            <v>170300</v>
          </cell>
          <cell r="B2545" t="str">
            <v>ESCADA EM TALUDE</v>
          </cell>
        </row>
        <row r="2546">
          <cell r="A2546" t="str">
            <v>170301</v>
          </cell>
          <cell r="B2546" t="str">
            <v>ESCADA EM TALUDE</v>
          </cell>
          <cell r="C2546" t="str">
            <v>M3</v>
          </cell>
          <cell r="D2546">
            <v>596.66</v>
          </cell>
        </row>
        <row r="2548">
          <cell r="A2548" t="str">
            <v>180000</v>
          </cell>
          <cell r="B2548" t="str">
            <v>SERVICOS DIVERSOS</v>
          </cell>
        </row>
        <row r="2549">
          <cell r="A2549" t="str">
            <v>180100</v>
          </cell>
          <cell r="B2549" t="str">
            <v>INTERLIGACOES COM REDES DE AGUA EXISTENTES</v>
          </cell>
        </row>
        <row r="2550">
          <cell r="A2550" t="str">
            <v>180101</v>
          </cell>
          <cell r="B2550" t="str">
            <v>DIAMETRO 50 MM - LUVA TRIPARTIDA</v>
          </cell>
          <cell r="C2550" t="str">
            <v>UN</v>
          </cell>
          <cell r="D2550">
            <v>56.92</v>
          </cell>
        </row>
        <row r="2551">
          <cell r="A2551" t="str">
            <v>180102</v>
          </cell>
          <cell r="B2551" t="str">
            <v>DIAMETRO 75 MM - LUVA TRIPARTIDA</v>
          </cell>
          <cell r="C2551" t="str">
            <v>UN</v>
          </cell>
          <cell r="D2551">
            <v>70.510000000000005</v>
          </cell>
        </row>
        <row r="2552">
          <cell r="A2552" t="str">
            <v>180103</v>
          </cell>
          <cell r="B2552" t="str">
            <v>DIAMETRO 100 MM - LUVA TRIPARTIDA</v>
          </cell>
          <cell r="C2552" t="str">
            <v>UN</v>
          </cell>
          <cell r="D2552">
            <v>73.08</v>
          </cell>
        </row>
        <row r="2553">
          <cell r="A2553" t="str">
            <v>180104</v>
          </cell>
          <cell r="B2553" t="str">
            <v>DIAMETRO 150 MM - LUVA TRIPARTIDA</v>
          </cell>
          <cell r="C2553" t="str">
            <v>UN</v>
          </cell>
          <cell r="D2553">
            <v>77.599999999999994</v>
          </cell>
        </row>
        <row r="2554">
          <cell r="A2554" t="str">
            <v>180105</v>
          </cell>
          <cell r="B2554" t="str">
            <v>DIAMETRO 200 MM - LUVA TRIPARTIDA</v>
          </cell>
          <cell r="C2554" t="str">
            <v>UN</v>
          </cell>
          <cell r="D2554">
            <v>80.27</v>
          </cell>
        </row>
        <row r="2555">
          <cell r="A2555" t="str">
            <v>180106</v>
          </cell>
          <cell r="B2555" t="str">
            <v>DIAMETRO 250 MM - LUVA TRIPARTIDA</v>
          </cell>
          <cell r="C2555" t="str">
            <v>UN</v>
          </cell>
          <cell r="D2555">
            <v>102.75</v>
          </cell>
        </row>
        <row r="2556">
          <cell r="A2556" t="str">
            <v>180107</v>
          </cell>
          <cell r="B2556" t="str">
            <v>DIAMETRO 300 MM - LUVA TRIPARTIDA</v>
          </cell>
          <cell r="C2556" t="str">
            <v>UN</v>
          </cell>
          <cell r="D2556">
            <v>131.69</v>
          </cell>
        </row>
        <row r="2557">
          <cell r="A2557" t="str">
            <v>180108</v>
          </cell>
          <cell r="B2557" t="str">
            <v>DIAMETRO 350 MM - LUVA TRIPARTIDA</v>
          </cell>
          <cell r="C2557" t="str">
            <v>UN</v>
          </cell>
          <cell r="D2557">
            <v>144.09</v>
          </cell>
        </row>
        <row r="2558">
          <cell r="A2558" t="str">
            <v>180109</v>
          </cell>
          <cell r="B2558" t="str">
            <v>DIAMETRO 400 MM - LUVA TRIPARTIDA</v>
          </cell>
          <cell r="C2558" t="str">
            <v>UN</v>
          </cell>
          <cell r="D2558">
            <v>150.72</v>
          </cell>
        </row>
        <row r="2559">
          <cell r="A2559" t="str">
            <v>180110</v>
          </cell>
          <cell r="B2559" t="str">
            <v>DIAMETRO 500 MM - LUVA TRIPARTIDA</v>
          </cell>
          <cell r="C2559" t="str">
            <v>UN</v>
          </cell>
          <cell r="D2559">
            <v>179.27</v>
          </cell>
        </row>
        <row r="2560">
          <cell r="A2560" t="str">
            <v>180111</v>
          </cell>
          <cell r="B2560" t="str">
            <v>DIAMETRO 50  MM - CONVENCIONAL - PVC</v>
          </cell>
          <cell r="C2560" t="str">
            <v>UN</v>
          </cell>
          <cell r="D2560">
            <v>90.46</v>
          </cell>
        </row>
        <row r="2561">
          <cell r="A2561" t="str">
            <v>180112</v>
          </cell>
          <cell r="B2561" t="str">
            <v>DIAMETRO 75 MM - CONVENCIONAL - PVC</v>
          </cell>
          <cell r="C2561" t="str">
            <v>UN</v>
          </cell>
          <cell r="D2561">
            <v>94.05</v>
          </cell>
        </row>
        <row r="2562">
          <cell r="A2562" t="str">
            <v>180113</v>
          </cell>
          <cell r="B2562" t="str">
            <v>DIAMETRO 100 MM - CONVENCIONAL - PVC</v>
          </cell>
          <cell r="C2562" t="str">
            <v>UN</v>
          </cell>
          <cell r="D2562">
            <v>97.18</v>
          </cell>
        </row>
        <row r="2563">
          <cell r="A2563" t="str">
            <v>180114</v>
          </cell>
          <cell r="B2563" t="str">
            <v>DIAMETRO 50 MM - CONVENCIONAL - FERRO FUNDIDO</v>
          </cell>
          <cell r="C2563" t="str">
            <v>UN</v>
          </cell>
          <cell r="D2563">
            <v>105.7</v>
          </cell>
        </row>
        <row r="2564">
          <cell r="A2564" t="str">
            <v>180115</v>
          </cell>
          <cell r="B2564" t="str">
            <v>DIAMETRO 75 MM - CONVENCIONAL - FERRO FUNDIDO</v>
          </cell>
          <cell r="C2564" t="str">
            <v>UN</v>
          </cell>
          <cell r="D2564">
            <v>109.29</v>
          </cell>
        </row>
        <row r="2565">
          <cell r="A2565" t="str">
            <v>180116</v>
          </cell>
          <cell r="B2565" t="str">
            <v>DIAMETRO 100MM - CONVENCIONAL - FERRO FUNDIDO</v>
          </cell>
          <cell r="C2565" t="str">
            <v>UN</v>
          </cell>
          <cell r="D2565">
            <v>112.42</v>
          </cell>
        </row>
        <row r="2566">
          <cell r="A2566" t="str">
            <v>180117</v>
          </cell>
          <cell r="B2566" t="str">
            <v>DIAMETRO 150MM - CONVENCIONAL - FERRO FUNDIDO</v>
          </cell>
          <cell r="C2566" t="str">
            <v>UN</v>
          </cell>
          <cell r="D2566">
            <v>140.80000000000001</v>
          </cell>
        </row>
        <row r="2567">
          <cell r="A2567" t="str">
            <v>180118</v>
          </cell>
          <cell r="B2567" t="str">
            <v>DIAMETRO 200MM - CONVENCIONAL - FERRO FUNDIDO</v>
          </cell>
          <cell r="C2567" t="str">
            <v>UN</v>
          </cell>
          <cell r="D2567">
            <v>148.21</v>
          </cell>
        </row>
        <row r="2568">
          <cell r="A2568" t="str">
            <v>180119</v>
          </cell>
          <cell r="B2568" t="str">
            <v>DIAMETRO 250MM - CONVENCIONAL - FERRO FUNDIDO</v>
          </cell>
          <cell r="C2568" t="str">
            <v>UN</v>
          </cell>
          <cell r="D2568">
            <v>180.62</v>
          </cell>
        </row>
        <row r="2569">
          <cell r="A2569" t="str">
            <v>180120</v>
          </cell>
          <cell r="B2569" t="str">
            <v>DIAMETRO 300MM - CONVENCIONAL - FERRO FUNDIDO</v>
          </cell>
          <cell r="C2569" t="str">
            <v>UN</v>
          </cell>
          <cell r="D2569">
            <v>191.93</v>
          </cell>
        </row>
        <row r="2570">
          <cell r="A2570" t="str">
            <v>180121</v>
          </cell>
          <cell r="B2570" t="str">
            <v>DIAMETRO 350MM - CONVENCIONAL - FERRO FUNDIDO</v>
          </cell>
          <cell r="C2570" t="str">
            <v>UN</v>
          </cell>
          <cell r="D2570">
            <v>244.9</v>
          </cell>
        </row>
        <row r="2571">
          <cell r="A2571" t="str">
            <v>180122</v>
          </cell>
          <cell r="B2571" t="str">
            <v>DIAMETRO 400MM - CONVENCIONAL - FERRO FUNDIDO</v>
          </cell>
          <cell r="C2571" t="str">
            <v>UN</v>
          </cell>
          <cell r="D2571">
            <v>260.49</v>
          </cell>
        </row>
        <row r="2572">
          <cell r="A2572" t="str">
            <v>180123</v>
          </cell>
          <cell r="B2572" t="str">
            <v>DIAMETRO 500MM - CONVENCIONAL - FERRO FUNDIDO</v>
          </cell>
          <cell r="C2572" t="str">
            <v>UN</v>
          </cell>
          <cell r="D2572">
            <v>343.6</v>
          </cell>
        </row>
        <row r="2573">
          <cell r="A2573" t="str">
            <v>180124</v>
          </cell>
          <cell r="B2573" t="str">
            <v>DIAMETRO 600MM - CONVENCIONAL - FERRO FUNDIDO</v>
          </cell>
          <cell r="C2573" t="str">
            <v>UN</v>
          </cell>
          <cell r="D2573">
            <v>502.72</v>
          </cell>
        </row>
        <row r="2574">
          <cell r="A2574" t="str">
            <v>180125</v>
          </cell>
          <cell r="B2574" t="str">
            <v>DIAMETRO 700MM - CONVENCIONAL - FERRO FUNDIDO</v>
          </cell>
          <cell r="C2574" t="str">
            <v>UN</v>
          </cell>
          <cell r="D2574">
            <v>650.84</v>
          </cell>
        </row>
        <row r="2575">
          <cell r="A2575" t="str">
            <v>180126</v>
          </cell>
          <cell r="B2575" t="str">
            <v>DIAMETRO 800MM - CONVENCIONAL - FERRO FUNDIDO</v>
          </cell>
          <cell r="C2575" t="str">
            <v>UN</v>
          </cell>
          <cell r="D2575">
            <v>806.16</v>
          </cell>
        </row>
        <row r="2576">
          <cell r="A2576" t="str">
            <v>180127</v>
          </cell>
          <cell r="B2576" t="str">
            <v>DIAMETRO  50 MM - CONVENCIONAL</v>
          </cell>
          <cell r="C2576" t="str">
            <v>UN</v>
          </cell>
          <cell r="D2576">
            <v>93.04</v>
          </cell>
        </row>
        <row r="2577">
          <cell r="A2577" t="str">
            <v>180128</v>
          </cell>
          <cell r="B2577" t="str">
            <v>DIAMETRO  75 MM - CONVENCIONAL</v>
          </cell>
          <cell r="C2577" t="str">
            <v>UN</v>
          </cell>
          <cell r="D2577">
            <v>96.63</v>
          </cell>
        </row>
        <row r="2578">
          <cell r="A2578" t="str">
            <v>180129</v>
          </cell>
          <cell r="B2578" t="str">
            <v>DIAMETRO 100 MM - CONVENCIONAL</v>
          </cell>
          <cell r="C2578" t="str">
            <v>UN</v>
          </cell>
          <cell r="D2578">
            <v>99.76</v>
          </cell>
        </row>
        <row r="2579">
          <cell r="A2579" t="str">
            <v>180130</v>
          </cell>
          <cell r="B2579" t="str">
            <v>DIAMETRO 150 MM - CONVENCIONAL</v>
          </cell>
          <cell r="C2579" t="str">
            <v>UN</v>
          </cell>
          <cell r="D2579">
            <v>116.74</v>
          </cell>
        </row>
        <row r="2580">
          <cell r="A2580" t="str">
            <v>180131</v>
          </cell>
          <cell r="B2580" t="str">
            <v>DIAMETRO 200 MM - CONVENCIONAL</v>
          </cell>
          <cell r="C2580" t="str">
            <v>UN</v>
          </cell>
          <cell r="D2580">
            <v>125.63</v>
          </cell>
        </row>
        <row r="2581">
          <cell r="A2581" t="str">
            <v>180132</v>
          </cell>
          <cell r="B2581" t="str">
            <v>DIAMETRO 250 MM - CONVENCIONAL</v>
          </cell>
          <cell r="C2581" t="str">
            <v>UN</v>
          </cell>
          <cell r="D2581">
            <v>151.47999999999999</v>
          </cell>
        </row>
        <row r="2582">
          <cell r="A2582" t="str">
            <v>180133</v>
          </cell>
          <cell r="B2582" t="str">
            <v>DIAMETRO 300 MM - CONVENCIONAL</v>
          </cell>
          <cell r="C2582" t="str">
            <v>UN</v>
          </cell>
          <cell r="D2582">
            <v>163.01</v>
          </cell>
        </row>
        <row r="2583">
          <cell r="A2583" t="str">
            <v>180134</v>
          </cell>
          <cell r="B2583" t="str">
            <v>DIAMETRO 350 MM - CONVENCIONAL</v>
          </cell>
          <cell r="C2583" t="str">
            <v>UN</v>
          </cell>
          <cell r="D2583">
            <v>207.09</v>
          </cell>
        </row>
        <row r="2584">
          <cell r="A2584" t="str">
            <v>180135</v>
          </cell>
          <cell r="B2584" t="str">
            <v>DIAMETRO 400 MM - CONVENCIONAL</v>
          </cell>
          <cell r="C2584" t="str">
            <v>UN</v>
          </cell>
          <cell r="D2584">
            <v>222.68</v>
          </cell>
        </row>
        <row r="2585">
          <cell r="A2585" t="str">
            <v>180136</v>
          </cell>
          <cell r="B2585" t="str">
            <v>DIAMETRO 450 MM - CONVENCIONAL</v>
          </cell>
          <cell r="C2585" t="str">
            <v>UN</v>
          </cell>
          <cell r="D2585">
            <v>295.44</v>
          </cell>
        </row>
        <row r="2587">
          <cell r="A2587" t="str">
            <v>180200</v>
          </cell>
          <cell r="B2587" t="str">
            <v>VIGA DE PEROBA APARELHADA</v>
          </cell>
        </row>
        <row r="2588">
          <cell r="A2588" t="str">
            <v>180201</v>
          </cell>
          <cell r="B2588" t="str">
            <v>(6 X 12)CM</v>
          </cell>
          <cell r="C2588" t="str">
            <v>M</v>
          </cell>
          <cell r="D2588">
            <v>9.31</v>
          </cell>
        </row>
        <row r="2589">
          <cell r="A2589" t="str">
            <v>180202</v>
          </cell>
          <cell r="B2589" t="str">
            <v>(6 X 16)CM</v>
          </cell>
          <cell r="C2589" t="str">
            <v>M</v>
          </cell>
          <cell r="D2589">
            <v>10.28</v>
          </cell>
        </row>
        <row r="2591">
          <cell r="A2591" t="str">
            <v>180300</v>
          </cell>
          <cell r="B2591" t="str">
            <v>ENCHIMENTO DA LAGOA</v>
          </cell>
        </row>
        <row r="2592">
          <cell r="A2592" t="str">
            <v>180301</v>
          </cell>
          <cell r="B2592" t="str">
            <v>ENCHIMENTO DA LAGOA</v>
          </cell>
          <cell r="C2592" t="str">
            <v>HPXH</v>
          </cell>
          <cell r="D2592">
            <v>0.15</v>
          </cell>
        </row>
        <row r="2594">
          <cell r="A2594" t="str">
            <v>200000</v>
          </cell>
          <cell r="B2594" t="str">
            <v>SERVICOS REFERENTES A POCOS TUBULARES PROFUNDOS</v>
          </cell>
        </row>
        <row r="2595">
          <cell r="A2595" t="str">
            <v>200100</v>
          </cell>
          <cell r="B2595" t="str">
            <v>CANTEIRO DE OBRAS</v>
          </cell>
        </row>
        <row r="2596">
          <cell r="A2596" t="str">
            <v>200101</v>
          </cell>
          <cell r="B2596" t="str">
            <v>INSTALACAO DO CANTEIRO - PERCUSSAO</v>
          </cell>
          <cell r="C2596" t="str">
            <v>GB</v>
          </cell>
          <cell r="D2596">
            <v>5534.32</v>
          </cell>
        </row>
        <row r="2597">
          <cell r="A2597" t="str">
            <v>200102</v>
          </cell>
          <cell r="B2597" t="str">
            <v>INSTALACAO DO CANTEIRO - ROTO-PERCUSSAO</v>
          </cell>
          <cell r="C2597" t="str">
            <v>GB</v>
          </cell>
          <cell r="D2597">
            <v>9759.06</v>
          </cell>
        </row>
        <row r="2598">
          <cell r="A2598" t="str">
            <v>200103</v>
          </cell>
          <cell r="B2598" t="str">
            <v>INSTALACAO DO CANTEIRO - ROTATIVA EQ. ATE 300 M</v>
          </cell>
          <cell r="C2598" t="str">
            <v>GB</v>
          </cell>
          <cell r="D2598">
            <v>6224.43</v>
          </cell>
        </row>
        <row r="2599">
          <cell r="A2599" t="str">
            <v>200104</v>
          </cell>
          <cell r="B2599" t="str">
            <v>INSTALACAO DO CANTEIRO - ROTATIVA EQ. DE 301 A   600 M</v>
          </cell>
          <cell r="C2599" t="str">
            <v>GB</v>
          </cell>
          <cell r="D2599">
            <v>22218.66</v>
          </cell>
        </row>
        <row r="2600">
          <cell r="A2600" t="str">
            <v>200105</v>
          </cell>
          <cell r="B2600" t="str">
            <v>INSTALACAO DO CANTEIRO - ROTATIVA EQ. DE 601 A 1.000 M</v>
          </cell>
          <cell r="C2600" t="str">
            <v>GB</v>
          </cell>
          <cell r="D2600">
            <v>60084.69</v>
          </cell>
        </row>
        <row r="2601">
          <cell r="A2601" t="str">
            <v>200106</v>
          </cell>
          <cell r="B2601" t="str">
            <v>INSTALACAO DO CANTEIRO - ROTATIVA EQ. ACIMA DE 1.001 M</v>
          </cell>
          <cell r="C2601" t="str">
            <v>GB</v>
          </cell>
          <cell r="D2601">
            <v>71914.8</v>
          </cell>
        </row>
        <row r="2603">
          <cell r="A2603" t="str">
            <v>200200</v>
          </cell>
          <cell r="B2603" t="str">
            <v>TRANSPORTE DE MATERIAIS E EQUIPAMENTOS</v>
          </cell>
        </row>
        <row r="2604">
          <cell r="A2604" t="str">
            <v>200201</v>
          </cell>
          <cell r="B2604" t="str">
            <v>REVESTIMENTO - TUBOS DE ACO LISO-DIST.DE TRANSPORTE ATE 100 KM</v>
          </cell>
          <cell r="C2604" t="str">
            <v>TXKM</v>
          </cell>
          <cell r="D2604">
            <v>0.28999999999999998</v>
          </cell>
        </row>
        <row r="2605">
          <cell r="A2605" t="str">
            <v>200202</v>
          </cell>
          <cell r="B2605" t="str">
            <v>REVESTIMENTO - TUBOS DE ACO LISO-DIST.DE TRANSPORTE DE 101 KM ATE 300 KM</v>
          </cell>
          <cell r="C2605" t="str">
            <v>TXKM</v>
          </cell>
          <cell r="D2605">
            <v>0.18</v>
          </cell>
        </row>
        <row r="2606">
          <cell r="A2606" t="str">
            <v>200203</v>
          </cell>
          <cell r="B2606" t="str">
            <v>REVESTIMENTO - TUBOS DE ACO LISO-DIST.DE TRANSPORTE ALEM DE 301 KM</v>
          </cell>
          <cell r="C2606" t="str">
            <v>TXKM</v>
          </cell>
          <cell r="D2606">
            <v>0.17</v>
          </cell>
        </row>
        <row r="2607">
          <cell r="A2607" t="str">
            <v>200204</v>
          </cell>
          <cell r="B2607" t="str">
            <v>REVESTIMENTO - TUBOS EM PVC-DIST.DE TRANSPORTE ATE 100 KM</v>
          </cell>
          <cell r="C2607" t="str">
            <v>KMXKM</v>
          </cell>
          <cell r="D2607">
            <v>6.22</v>
          </cell>
        </row>
        <row r="2608">
          <cell r="A2608" t="str">
            <v>200205</v>
          </cell>
          <cell r="B2608" t="str">
            <v>REVESTIMENTO - TUBOS EM PVC-DIST.DE TRANSPORTE DE 101 KM ATE 300 KM</v>
          </cell>
          <cell r="C2608" t="str">
            <v>KMXKM</v>
          </cell>
          <cell r="D2608">
            <v>5.58</v>
          </cell>
        </row>
        <row r="2609">
          <cell r="A2609" t="str">
            <v>200206</v>
          </cell>
          <cell r="B2609" t="str">
            <v>REVESTIMENTO - TUBOS EM PVC-DIST.DE TRANSPORTE ALEM DE 301 KM</v>
          </cell>
          <cell r="C2609" t="str">
            <v>KMXKM</v>
          </cell>
          <cell r="D2609">
            <v>5.58</v>
          </cell>
        </row>
        <row r="2610">
          <cell r="A2610" t="str">
            <v>200207</v>
          </cell>
          <cell r="B2610" t="str">
            <v>FILTROS ESPIRALADOS, PERFIL V, DIST.DE TRANSPORTE ATE 100 KM</v>
          </cell>
          <cell r="C2610" t="str">
            <v>KMXKM</v>
          </cell>
          <cell r="D2610">
            <v>18.690000000000001</v>
          </cell>
        </row>
        <row r="2611">
          <cell r="A2611" t="str">
            <v>200208</v>
          </cell>
          <cell r="B2611" t="str">
            <v>FILTROS ESPIRALADOS, PERFIL V-DIST.DE TRANSPORTE DE 101 KM ATE 300 KM</v>
          </cell>
          <cell r="C2611" t="str">
            <v>KMXKM</v>
          </cell>
          <cell r="D2611">
            <v>11.81</v>
          </cell>
        </row>
        <row r="2612">
          <cell r="A2612" t="str">
            <v>200209</v>
          </cell>
          <cell r="B2612" t="str">
            <v>FILTROS ESPIRALADOS, PERFIL V-DIST.DE TRANSPORTE ALEM DE 301 KM</v>
          </cell>
          <cell r="C2612" t="str">
            <v>KMXKM</v>
          </cell>
          <cell r="D2612">
            <v>11.17</v>
          </cell>
        </row>
        <row r="2613">
          <cell r="A2613" t="str">
            <v>200210</v>
          </cell>
          <cell r="B2613" t="str">
            <v>FILTROS ESTAMPADOS - DIST.DE TRANSPORTE ATE 100 KM</v>
          </cell>
          <cell r="C2613" t="str">
            <v>KMXKM</v>
          </cell>
          <cell r="D2613">
            <v>6.22</v>
          </cell>
        </row>
        <row r="2614">
          <cell r="A2614" t="str">
            <v>200211</v>
          </cell>
          <cell r="B2614" t="str">
            <v>FILTROS ESTAMPADOS - DIST. DE TRANSPORTE DE 101 KM ATE 300 KM</v>
          </cell>
          <cell r="C2614" t="str">
            <v>KMXKM</v>
          </cell>
          <cell r="D2614">
            <v>5.58</v>
          </cell>
        </row>
        <row r="2615">
          <cell r="A2615" t="str">
            <v>200212</v>
          </cell>
          <cell r="B2615" t="str">
            <v>FILTROS ESTAMPADOS - DIST. DE TRANSPORTE ALEM DE 301 KM</v>
          </cell>
          <cell r="C2615" t="str">
            <v>KMXKM</v>
          </cell>
          <cell r="D2615">
            <v>5.58</v>
          </cell>
        </row>
        <row r="2616">
          <cell r="A2616" t="str">
            <v>200213</v>
          </cell>
          <cell r="B2616" t="str">
            <v>PRE FILTROS-DIST. DE TRANSPORTE ATE 100 KM (1,5 T/M3)</v>
          </cell>
          <cell r="C2616" t="str">
            <v>TXKM</v>
          </cell>
          <cell r="D2616">
            <v>0.28999999999999998</v>
          </cell>
        </row>
        <row r="2617">
          <cell r="A2617" t="str">
            <v>200214</v>
          </cell>
          <cell r="B2617" t="str">
            <v>PRE FILTROS-DIST.DE TRANSPORTE DE 101 KM ATE 300 KM (1,5 T/M3)</v>
          </cell>
          <cell r="C2617" t="str">
            <v>TXKM</v>
          </cell>
          <cell r="D2617">
            <v>0.18</v>
          </cell>
        </row>
        <row r="2618">
          <cell r="A2618" t="str">
            <v>200215</v>
          </cell>
          <cell r="B2618" t="str">
            <v>PRE FILTROS - DIST. DE TRANSPORTE ALEM DE 301 KM (1,5 T/M3)</v>
          </cell>
          <cell r="C2618" t="str">
            <v>TXKM</v>
          </cell>
          <cell r="D2618">
            <v>0.17</v>
          </cell>
        </row>
        <row r="2619">
          <cell r="A2619" t="str">
            <v>200216</v>
          </cell>
          <cell r="B2619" t="str">
            <v>DESENVOLVIMENTO - DIST. DE TRANSPORTE ATE 100 KM</v>
          </cell>
          <cell r="C2619" t="str">
            <v>CJXKM</v>
          </cell>
          <cell r="D2619">
            <v>3.83</v>
          </cell>
        </row>
        <row r="2620">
          <cell r="A2620" t="str">
            <v>200217</v>
          </cell>
          <cell r="B2620" t="str">
            <v>DESENVOLVIMENTO-DIST. DE TRANSP. DE 101 KM ATE 300 KM</v>
          </cell>
          <cell r="C2620" t="str">
            <v>CJXKM</v>
          </cell>
          <cell r="D2620">
            <v>2.54</v>
          </cell>
        </row>
        <row r="2621">
          <cell r="A2621" t="str">
            <v>200218</v>
          </cell>
          <cell r="B2621" t="str">
            <v>DESENVOLVIMENTO - DIST. DE TRANSPORTE ALEM DE 301 KM</v>
          </cell>
          <cell r="C2621" t="str">
            <v>CJXKM</v>
          </cell>
          <cell r="D2621">
            <v>2.31</v>
          </cell>
        </row>
        <row r="2622">
          <cell r="A2622" t="str">
            <v>200219</v>
          </cell>
          <cell r="B2622" t="str">
            <v>ENSAIOS DE VAZAO COM BOMBA - DIST. DE TRANSPORTE ATE 100 KM</v>
          </cell>
          <cell r="C2622" t="str">
            <v>CJXKM</v>
          </cell>
          <cell r="D2622">
            <v>3.83</v>
          </cell>
        </row>
        <row r="2623">
          <cell r="A2623" t="str">
            <v>200220</v>
          </cell>
          <cell r="B2623" t="str">
            <v>ENSAIOS DE VAZAO COM BOMBA - DIST. DE TRANSPORTE DE 101 KM ATE 300 KM</v>
          </cell>
          <cell r="C2623" t="str">
            <v>CJXKM</v>
          </cell>
          <cell r="D2623">
            <v>2.54</v>
          </cell>
        </row>
        <row r="2624">
          <cell r="A2624" t="str">
            <v>200221</v>
          </cell>
          <cell r="B2624" t="str">
            <v>ENSAIOS DE VAZAO COM BOMBA - DIST. DE TRANSPORTE ALEM DE 301 KM</v>
          </cell>
          <cell r="C2624" t="str">
            <v>CJXKM</v>
          </cell>
          <cell r="D2624">
            <v>2.31</v>
          </cell>
        </row>
        <row r="2625">
          <cell r="A2625" t="str">
            <v>200222</v>
          </cell>
          <cell r="B2625" t="str">
            <v>FLUIDO - DIST. DE TRANSPORTE ATE 100 KM</v>
          </cell>
          <cell r="C2625" t="str">
            <v>TXKM</v>
          </cell>
          <cell r="D2625">
            <v>0.28999999999999998</v>
          </cell>
        </row>
        <row r="2626">
          <cell r="A2626" t="str">
            <v>200223</v>
          </cell>
          <cell r="B2626" t="str">
            <v>FLUIDO - DIST. DE TRANSPORTE DE 101 KM ATE 300 KM</v>
          </cell>
          <cell r="C2626" t="str">
            <v>TXKM</v>
          </cell>
          <cell r="D2626">
            <v>0.18</v>
          </cell>
        </row>
        <row r="2627">
          <cell r="A2627" t="str">
            <v>200224</v>
          </cell>
          <cell r="B2627" t="str">
            <v>FLUIDO - DIST. DE TRANSPORTE ALEM DE 301 KM</v>
          </cell>
          <cell r="C2627" t="str">
            <v>TXKM</v>
          </cell>
          <cell r="D2627">
            <v>0.17</v>
          </cell>
        </row>
        <row r="2629">
          <cell r="A2629" t="str">
            <v>200300</v>
          </cell>
          <cell r="B2629" t="str">
            <v>PERFILAGEM ELETRICA</v>
          </cell>
        </row>
        <row r="2630">
          <cell r="A2630" t="str">
            <v>200301</v>
          </cell>
          <cell r="B2630" t="str">
            <v>TAXA DE TRANSPORTE</v>
          </cell>
          <cell r="C2630" t="str">
            <v>KM</v>
          </cell>
          <cell r="D2630">
            <v>2.12</v>
          </cell>
        </row>
        <row r="2631">
          <cell r="A2631" t="str">
            <v>200302</v>
          </cell>
          <cell r="B2631" t="str">
            <v>TAXA BASICA OU DE SERVICO</v>
          </cell>
          <cell r="C2631" t="str">
            <v>GB</v>
          </cell>
          <cell r="D2631">
            <v>1596</v>
          </cell>
        </row>
        <row r="2632">
          <cell r="A2632" t="str">
            <v>200303</v>
          </cell>
          <cell r="B2632" t="str">
            <v>TAXA DE PROFUNDIDADE - INDUCAO - ELETRICO IEL</v>
          </cell>
          <cell r="C2632" t="str">
            <v>M</v>
          </cell>
          <cell r="D2632">
            <v>3.19</v>
          </cell>
        </row>
        <row r="2633">
          <cell r="A2633" t="str">
            <v>200304</v>
          </cell>
          <cell r="B2633" t="str">
            <v>TAXA DE PROFUNDIDADE - SONICO COMPENSADO BHC</v>
          </cell>
          <cell r="C2633" t="str">
            <v>M</v>
          </cell>
          <cell r="D2633">
            <v>3.79</v>
          </cell>
        </row>
        <row r="2634">
          <cell r="A2634" t="str">
            <v>200305</v>
          </cell>
          <cell r="B2634" t="str">
            <v>TAXA DE PROFUNDIDADE - CONTROLE DE CIMENTACAO CBL/VDL</v>
          </cell>
          <cell r="C2634" t="str">
            <v>M</v>
          </cell>
          <cell r="D2634">
            <v>3.45</v>
          </cell>
        </row>
        <row r="2635">
          <cell r="A2635" t="str">
            <v>200306</v>
          </cell>
          <cell r="B2635" t="str">
            <v>TAXA DE PROFUNDIDADE - RAIOS GAMA GR</v>
          </cell>
          <cell r="C2635" t="str">
            <v>M</v>
          </cell>
          <cell r="D2635">
            <v>2.79</v>
          </cell>
        </row>
        <row r="2636">
          <cell r="A2636" t="str">
            <v>200307</v>
          </cell>
          <cell r="B2636" t="str">
            <v>TAXA DE PROFUNDIDADE - RAIOS GAMA EM COMBINACAO/GR</v>
          </cell>
          <cell r="C2636" t="str">
            <v>M</v>
          </cell>
          <cell r="D2636">
            <v>1.86</v>
          </cell>
        </row>
        <row r="2637">
          <cell r="A2637" t="str">
            <v>200308</v>
          </cell>
          <cell r="B2637" t="str">
            <v>TAXA DE PROFUNDIDADE - CALIBRADOR DE 4 BRACOS XYC</v>
          </cell>
          <cell r="C2637" t="str">
            <v>M</v>
          </cell>
          <cell r="D2637">
            <v>2.39</v>
          </cell>
        </row>
        <row r="2638">
          <cell r="A2638" t="str">
            <v>200309</v>
          </cell>
          <cell r="B2638" t="str">
            <v>TAXA DE PROFUNDIDADE - PERFIL DE TEMPERATURA TEMP</v>
          </cell>
          <cell r="C2638" t="str">
            <v>M</v>
          </cell>
          <cell r="D2638">
            <v>2.2599999999999998</v>
          </cell>
        </row>
        <row r="2639">
          <cell r="A2639" t="str">
            <v>200310</v>
          </cell>
          <cell r="B2639" t="str">
            <v>TAXA DE PESQUISA - INDUCAO - ELETRICO IEL</v>
          </cell>
          <cell r="C2639" t="str">
            <v>M</v>
          </cell>
          <cell r="D2639">
            <v>2.66</v>
          </cell>
        </row>
        <row r="2640">
          <cell r="A2640" t="str">
            <v>200311</v>
          </cell>
          <cell r="B2640" t="str">
            <v>TAXA DE PESQUISA - SONICO COMPENSADO BHC</v>
          </cell>
          <cell r="C2640" t="str">
            <v>M</v>
          </cell>
          <cell r="D2640">
            <v>3.19</v>
          </cell>
        </row>
        <row r="2641">
          <cell r="A2641" t="str">
            <v>200312</v>
          </cell>
          <cell r="B2641" t="str">
            <v>TAXA DE PESQUISA - CONTROLE DE CIMENTACAO CBL/VDL</v>
          </cell>
          <cell r="C2641" t="str">
            <v>M</v>
          </cell>
          <cell r="D2641">
            <v>3.65</v>
          </cell>
        </row>
        <row r="2642">
          <cell r="A2642" t="str">
            <v>200313</v>
          </cell>
          <cell r="B2642" t="str">
            <v>TAXA DE PESQUISA - RAIOS GAMA GR</v>
          </cell>
          <cell r="C2642" t="str">
            <v>M</v>
          </cell>
          <cell r="D2642">
            <v>2.59</v>
          </cell>
        </row>
        <row r="2643">
          <cell r="A2643" t="str">
            <v>200314</v>
          </cell>
          <cell r="B2643" t="str">
            <v>TAXA DE PESQUISA - RAIOS GAMA EM COMBINACAO/GR</v>
          </cell>
          <cell r="C2643" t="str">
            <v>M</v>
          </cell>
          <cell r="D2643">
            <v>2.59</v>
          </cell>
        </row>
        <row r="2644">
          <cell r="A2644" t="str">
            <v>200315</v>
          </cell>
          <cell r="B2644" t="str">
            <v>TAXA DE PESQUISA - CALIBRADOR DE 4 BRACOS XYC</v>
          </cell>
          <cell r="C2644" t="str">
            <v>M</v>
          </cell>
          <cell r="D2644">
            <v>2.39</v>
          </cell>
        </row>
        <row r="2645">
          <cell r="A2645" t="str">
            <v>200316</v>
          </cell>
          <cell r="B2645" t="str">
            <v>TAXA DE PESQUISA - PERFIL DE TEMPERATURA TEMP</v>
          </cell>
          <cell r="C2645" t="str">
            <v>M</v>
          </cell>
          <cell r="D2645">
            <v>2.2599999999999998</v>
          </cell>
        </row>
        <row r="2646">
          <cell r="A2646" t="str">
            <v>200317</v>
          </cell>
          <cell r="B2646" t="str">
            <v>TAXA DE INTEGRACAO - TEMPO DE TRANSITO DO PERFIL SONICO</v>
          </cell>
          <cell r="C2646" t="str">
            <v>M</v>
          </cell>
          <cell r="D2646">
            <v>1.18</v>
          </cell>
        </row>
        <row r="2647">
          <cell r="A2647" t="str">
            <v>200318</v>
          </cell>
          <cell r="B2647" t="str">
            <v>TAXA DE INTEGRACAO - CALCULO DO VOLUME DO POCO</v>
          </cell>
          <cell r="C2647" t="str">
            <v>M</v>
          </cell>
          <cell r="D2647">
            <v>0.99</v>
          </cell>
        </row>
        <row r="2648">
          <cell r="A2648" t="str">
            <v>200319</v>
          </cell>
          <cell r="B2648" t="str">
            <v>TAXA PARA ESCALAS EXTRAS</v>
          </cell>
          <cell r="C2648" t="str">
            <v>M</v>
          </cell>
          <cell r="D2648">
            <v>5.98</v>
          </cell>
        </row>
        <row r="2649">
          <cell r="A2649" t="str">
            <v>200320</v>
          </cell>
          <cell r="B2649" t="str">
            <v>TAXA PARA COPIAS ADICIONAIS</v>
          </cell>
          <cell r="C2649" t="str">
            <v>M</v>
          </cell>
          <cell r="D2649">
            <v>5.98</v>
          </cell>
        </row>
        <row r="2650">
          <cell r="A2650" t="str">
            <v>200322</v>
          </cell>
          <cell r="B2650" t="str">
            <v>TAXA PARA FORNECIMENTO DE DISQUETES ADICIONAIS - 3 1/2" - 1,44 MB</v>
          </cell>
          <cell r="C2650" t="str">
            <v>UN</v>
          </cell>
          <cell r="D2650">
            <v>29.26</v>
          </cell>
        </row>
        <row r="2652">
          <cell r="A2652" t="str">
            <v>200400</v>
          </cell>
          <cell r="B2652" t="str">
            <v>PERFURACAO DE FURO-GUIA</v>
          </cell>
        </row>
        <row r="2653">
          <cell r="A2653" t="str">
            <v>200401</v>
          </cell>
          <cell r="B2653" t="str">
            <v>DIAMETRO 311 MM (12 1/4") - EQ. ATE 300 M</v>
          </cell>
          <cell r="C2653" t="str">
            <v>M</v>
          </cell>
          <cell r="D2653">
            <v>143.58000000000001</v>
          </cell>
        </row>
        <row r="2654">
          <cell r="A2654" t="str">
            <v>200402</v>
          </cell>
          <cell r="B2654" t="str">
            <v>DIAMETRO 311 MM (12 1/4") - EQ. DE 301 A 1000 M</v>
          </cell>
          <cell r="C2654" t="str">
            <v>M</v>
          </cell>
          <cell r="D2654">
            <v>218.29</v>
          </cell>
        </row>
        <row r="2655">
          <cell r="A2655" t="str">
            <v>200403</v>
          </cell>
          <cell r="B2655" t="str">
            <v>DIAMETRO 311 MM (12 1/4 POL.) - EQ. ACIMA DE 1001 M</v>
          </cell>
          <cell r="C2655" t="str">
            <v>M</v>
          </cell>
          <cell r="D2655">
            <v>282.70999999999998</v>
          </cell>
        </row>
        <row r="2656">
          <cell r="A2656" t="str">
            <v>200404</v>
          </cell>
          <cell r="B2656" t="str">
            <v>DIAMETRO 251 MM ( 9 7/8 POL.)</v>
          </cell>
          <cell r="C2656" t="str">
            <v>M</v>
          </cell>
          <cell r="D2656">
            <v>129.06</v>
          </cell>
        </row>
        <row r="2657">
          <cell r="A2657" t="str">
            <v>200405</v>
          </cell>
          <cell r="B2657" t="str">
            <v>DIAMETRO 216 MM ( 8 1/2 POL.)</v>
          </cell>
          <cell r="C2657" t="str">
            <v>M</v>
          </cell>
          <cell r="D2657">
            <v>114.59</v>
          </cell>
        </row>
        <row r="2659">
          <cell r="A2659" t="str">
            <v>200500</v>
          </cell>
          <cell r="B2659" t="str">
            <v>PERFURACAO PARA TUBO DE BOCA</v>
          </cell>
        </row>
        <row r="2660">
          <cell r="A2660" t="str">
            <v>200501</v>
          </cell>
          <cell r="B2660" t="str">
            <v>DIAMETRO 914 MM (36 POL.)/864 MM(34") - EQ. DE 301 A 1.000 M</v>
          </cell>
          <cell r="C2660" t="str">
            <v>M</v>
          </cell>
          <cell r="D2660">
            <v>342.11</v>
          </cell>
        </row>
        <row r="2661">
          <cell r="A2661" t="str">
            <v>200502</v>
          </cell>
          <cell r="B2661" t="str">
            <v>DIAMETRO 914 MM (36 POL.)/864 MM(34") - EQ. ACIMA DE 1.001 M</v>
          </cell>
          <cell r="C2661" t="str">
            <v>M</v>
          </cell>
          <cell r="D2661">
            <v>442.39</v>
          </cell>
        </row>
        <row r="2662">
          <cell r="A2662" t="str">
            <v>200503</v>
          </cell>
          <cell r="B2662" t="str">
            <v>DIAMETRO 813 MM (32 POL.)/762 MM(30") - EQ. DE 301 A 1.000 M</v>
          </cell>
          <cell r="C2662" t="str">
            <v>M</v>
          </cell>
          <cell r="D2662">
            <v>334.57</v>
          </cell>
        </row>
        <row r="2663">
          <cell r="A2663" t="str">
            <v>200504</v>
          </cell>
          <cell r="B2663" t="str">
            <v>DIAMETRO 813 MM (32 POL.)/762 MM(30") - EQ. ACIMA DE 1.001 M</v>
          </cell>
          <cell r="C2663" t="str">
            <v>M</v>
          </cell>
          <cell r="D2663">
            <v>425.44</v>
          </cell>
        </row>
        <row r="2664">
          <cell r="A2664" t="str">
            <v>200505</v>
          </cell>
          <cell r="B2664" t="str">
            <v>DIAMETRO 711 MM (28 POL.)/660 MM(26") - EQ. DE 301 A 1.000 M</v>
          </cell>
          <cell r="C2664" t="str">
            <v>M</v>
          </cell>
          <cell r="D2664">
            <v>323.54000000000002</v>
          </cell>
        </row>
        <row r="2665">
          <cell r="A2665" t="str">
            <v>200506</v>
          </cell>
          <cell r="B2665" t="str">
            <v>DIAMETRO 711 MM (28 POL.)/660 MM(26") - EQ. ACIMA DE 1001 M</v>
          </cell>
          <cell r="C2665" t="str">
            <v>M</v>
          </cell>
          <cell r="D2665">
            <v>415.91</v>
          </cell>
        </row>
        <row r="2666">
          <cell r="A2666" t="str">
            <v>200507</v>
          </cell>
          <cell r="B2666" t="str">
            <v>DIAMETRO 610 MM (24 POL.)/560 MM (22") - EQ. DE 301 A 1000 M</v>
          </cell>
          <cell r="C2666" t="str">
            <v>M</v>
          </cell>
          <cell r="D2666">
            <v>315.95999999999998</v>
          </cell>
        </row>
        <row r="2667">
          <cell r="A2667" t="str">
            <v>200508</v>
          </cell>
          <cell r="B2667" t="str">
            <v>DIAMETRO 610 MM (24 POL.)/560 MM(22") - EQ. ACIMA DE 1001 M</v>
          </cell>
          <cell r="C2667" t="str">
            <v>M</v>
          </cell>
          <cell r="D2667">
            <v>406.36</v>
          </cell>
        </row>
        <row r="2668">
          <cell r="A2668" t="str">
            <v>200509</v>
          </cell>
          <cell r="B2668" t="str">
            <v>DIAMETRO 508 MM (20 POL.)</v>
          </cell>
          <cell r="C2668" t="str">
            <v>M</v>
          </cell>
          <cell r="D2668">
            <v>199.11</v>
          </cell>
        </row>
        <row r="2669">
          <cell r="A2669" t="str">
            <v>200510</v>
          </cell>
          <cell r="B2669" t="str">
            <v>DIAMETRO 444 MM (17 1/2 POL.)</v>
          </cell>
          <cell r="C2669" t="str">
            <v>M</v>
          </cell>
          <cell r="D2669">
            <v>196.6</v>
          </cell>
        </row>
        <row r="2670">
          <cell r="A2670" t="str">
            <v>200511</v>
          </cell>
          <cell r="B2670" t="str">
            <v>DIAMETRO 406 MM (16 POL.)</v>
          </cell>
          <cell r="C2670" t="str">
            <v>M</v>
          </cell>
          <cell r="D2670">
            <v>191.71</v>
          </cell>
        </row>
        <row r="2671">
          <cell r="A2671" t="str">
            <v>200512</v>
          </cell>
          <cell r="B2671" t="str">
            <v>DIAMETRO 356 MM (14 POL.)</v>
          </cell>
          <cell r="C2671" t="str">
            <v>M</v>
          </cell>
          <cell r="D2671">
            <v>166.15</v>
          </cell>
        </row>
        <row r="2673">
          <cell r="A2673" t="str">
            <v>200600</v>
          </cell>
          <cell r="B2673" t="str">
            <v>PERFURACAO EM ROCHA FRIAVEL</v>
          </cell>
        </row>
        <row r="2674">
          <cell r="A2674" t="str">
            <v>200601</v>
          </cell>
          <cell r="B2674" t="str">
            <v>DIAMETRO 660 MM (26 POL.)/610 MM(24")/560 MM(22") - EQ. DE 301 A 1000 M</v>
          </cell>
          <cell r="C2674" t="str">
            <v>M</v>
          </cell>
          <cell r="D2674">
            <v>525.72</v>
          </cell>
        </row>
        <row r="2675">
          <cell r="A2675" t="str">
            <v>200602</v>
          </cell>
          <cell r="B2675" t="str">
            <v>DIAMETRO 660 MM (26 POL.)/610 MM (24")/560 MM(22") - EQ. ACIMA DE 1001 M</v>
          </cell>
          <cell r="C2675" t="str">
            <v>M</v>
          </cell>
          <cell r="D2675">
            <v>679.56</v>
          </cell>
        </row>
        <row r="2676">
          <cell r="A2676" t="str">
            <v>200603</v>
          </cell>
          <cell r="B2676" t="str">
            <v>DIAMETRO 508 MM (20 POL.)/444 MM (17 1/2") - EQ. ATE 300 M</v>
          </cell>
          <cell r="C2676" t="str">
            <v>M</v>
          </cell>
          <cell r="D2676">
            <v>208.5</v>
          </cell>
        </row>
        <row r="2677">
          <cell r="A2677" t="str">
            <v>200604</v>
          </cell>
          <cell r="B2677" t="str">
            <v>DIAMETRO 508 MM (20 POL.)/444 MM (17 1/2") - EQ. DE 301 A 1000 M</v>
          </cell>
          <cell r="C2677" t="str">
            <v>M</v>
          </cell>
          <cell r="D2677">
            <v>322.75</v>
          </cell>
        </row>
        <row r="2678">
          <cell r="A2678" t="str">
            <v>200605</v>
          </cell>
          <cell r="B2678" t="str">
            <v>DIAMETRO 508 MM (20 POL.)/444 MM (17 1/2") - EQ. ACIMA DE 1001 M</v>
          </cell>
          <cell r="C2678" t="str">
            <v>M</v>
          </cell>
          <cell r="D2678">
            <v>415.11</v>
          </cell>
        </row>
        <row r="2679">
          <cell r="A2679" t="str">
            <v>200606</v>
          </cell>
          <cell r="B2679" t="str">
            <v>DIAMETRO 375 MM (14 3/4 POL.) - EQ. ATE 300 M</v>
          </cell>
          <cell r="C2679" t="str">
            <v>M</v>
          </cell>
          <cell r="D2679">
            <v>173.19</v>
          </cell>
        </row>
        <row r="2680">
          <cell r="A2680" t="str">
            <v>200607</v>
          </cell>
          <cell r="B2680" t="str">
            <v>DIAMETRO 375 MM (14 3/4 POL.) - EQ. DE 301 A 1000 M</v>
          </cell>
          <cell r="C2680" t="str">
            <v>M</v>
          </cell>
          <cell r="D2680">
            <v>261.54000000000002</v>
          </cell>
        </row>
        <row r="2681">
          <cell r="A2681" t="str">
            <v>200608</v>
          </cell>
          <cell r="B2681" t="str">
            <v>DIAMETRO 375 MM (14 3/4 POL.) - EQ. ACIMA DE 1001 M</v>
          </cell>
          <cell r="C2681" t="str">
            <v>M</v>
          </cell>
          <cell r="D2681">
            <v>336.94</v>
          </cell>
        </row>
        <row r="2682">
          <cell r="A2682" t="str">
            <v>200609</v>
          </cell>
          <cell r="B2682" t="str">
            <v>DIAMETRO 311 MM (12 1/4 POL.) - EQ. ATE 300 M</v>
          </cell>
          <cell r="C2682" t="str">
            <v>M</v>
          </cell>
          <cell r="D2682">
            <v>145.9</v>
          </cell>
        </row>
        <row r="2683">
          <cell r="A2683" t="str">
            <v>200610</v>
          </cell>
          <cell r="B2683" t="str">
            <v>DIAMETRO 311 MM (12 1/4 POL.) - EQ. DE 301 A 1000 M</v>
          </cell>
          <cell r="C2683" t="str">
            <v>M</v>
          </cell>
          <cell r="D2683">
            <v>224.17</v>
          </cell>
        </row>
        <row r="2684">
          <cell r="A2684" t="str">
            <v>200611</v>
          </cell>
          <cell r="B2684" t="str">
            <v>DIAMETRO 311 MM (12 1/4 POL.) - EQ. ACIMA DE 1001 M</v>
          </cell>
          <cell r="C2684" t="str">
            <v>M</v>
          </cell>
          <cell r="D2684">
            <v>289.58999999999997</v>
          </cell>
        </row>
        <row r="2685">
          <cell r="A2685" t="str">
            <v>200612</v>
          </cell>
          <cell r="B2685" t="str">
            <v>DIAMETRO 251 MM (9 7/8 POL.) - EQ. ATE 300 M</v>
          </cell>
          <cell r="C2685" t="str">
            <v>M</v>
          </cell>
          <cell r="D2685">
            <v>131.37</v>
          </cell>
        </row>
        <row r="2686">
          <cell r="A2686" t="str">
            <v>200613</v>
          </cell>
          <cell r="B2686" t="str">
            <v>DIAMETRO 251 MM (9 7/8 POL.) - EQ. DE 301 A 1000 M</v>
          </cell>
          <cell r="C2686" t="str">
            <v>M</v>
          </cell>
          <cell r="D2686">
            <v>200.9</v>
          </cell>
        </row>
        <row r="2687">
          <cell r="A2687" t="str">
            <v>200614</v>
          </cell>
          <cell r="B2687" t="str">
            <v>DIAMETRO 251 MM ( 9 7/8 POL.) - EQ. ACIMA DE 1001 M</v>
          </cell>
          <cell r="C2687" t="str">
            <v>M</v>
          </cell>
          <cell r="D2687">
            <v>255.29</v>
          </cell>
        </row>
        <row r="2688">
          <cell r="A2688" t="str">
            <v>200615</v>
          </cell>
          <cell r="B2688" t="str">
            <v>DIAMETRO 216 MM ( 8 1/2 POL.)</v>
          </cell>
          <cell r="C2688" t="str">
            <v>M</v>
          </cell>
          <cell r="D2688">
            <v>116.84</v>
          </cell>
        </row>
        <row r="2689">
          <cell r="A2689" t="str">
            <v>200616</v>
          </cell>
          <cell r="B2689" t="str">
            <v>UNDERREAMER: DIAMETRO 508 MM (20 POL.) - EQ. DE 301 A 1.000 M</v>
          </cell>
          <cell r="C2689" t="str">
            <v>M</v>
          </cell>
          <cell r="D2689">
            <v>379.39</v>
          </cell>
        </row>
        <row r="2690">
          <cell r="A2690" t="str">
            <v>200617</v>
          </cell>
          <cell r="B2690" t="str">
            <v>UNDERREAMER: DIAMETRO 508 MM (20 POL.) - EQ. ACIMA DE 1.001 M</v>
          </cell>
          <cell r="C2690" t="str">
            <v>M</v>
          </cell>
          <cell r="D2690">
            <v>487.76</v>
          </cell>
        </row>
        <row r="2691">
          <cell r="A2691" t="str">
            <v>200618</v>
          </cell>
          <cell r="B2691" t="str">
            <v>UNDERREAMER: DIAMETRO 444 mm (17 1/2 POL.) - EQ. DE 301 A 1.000 M</v>
          </cell>
          <cell r="C2691" t="str">
            <v>M</v>
          </cell>
          <cell r="D2691">
            <v>322.75</v>
          </cell>
        </row>
        <row r="2692">
          <cell r="A2692" t="str">
            <v>200619</v>
          </cell>
          <cell r="B2692" t="str">
            <v>UNDERREAMER: DIAMETRO 444 MM (17 1/2 POL.) - EQ. ACIMA DE 1.001 M</v>
          </cell>
          <cell r="C2692" t="str">
            <v>M</v>
          </cell>
          <cell r="D2692">
            <v>415.11</v>
          </cell>
        </row>
        <row r="2693">
          <cell r="A2693" t="str">
            <v>200620</v>
          </cell>
          <cell r="B2693" t="str">
            <v>UNDERREAMER: DIAMETRO 375 MM (14 3/4 POL.) - EQ. DE 301 A 1000 M</v>
          </cell>
          <cell r="C2693" t="str">
            <v>M</v>
          </cell>
          <cell r="D2693">
            <v>261.89</v>
          </cell>
        </row>
        <row r="2694">
          <cell r="A2694" t="str">
            <v>200621</v>
          </cell>
          <cell r="B2694" t="str">
            <v>UNDERREAMER: DIAMETRO 375 MM (14 3/4 POL.) - EQ. ACIMA DE 1001 M</v>
          </cell>
          <cell r="C2694" t="str">
            <v>M</v>
          </cell>
          <cell r="D2694">
            <v>337.28</v>
          </cell>
        </row>
        <row r="2696">
          <cell r="A2696" t="str">
            <v>200700</v>
          </cell>
          <cell r="B2696" t="str">
            <v>PERFURACAO ROCHA CRISTALINA</v>
          </cell>
        </row>
        <row r="2697">
          <cell r="A2697" t="str">
            <v>200701</v>
          </cell>
          <cell r="B2697" t="str">
            <v>DIAMETRO 762 MM (30 POL.)/711 MM (28") - EQ. DE 301 A 1000 M</v>
          </cell>
          <cell r="C2697" t="str">
            <v>M</v>
          </cell>
          <cell r="D2697">
            <v>1074.1600000000001</v>
          </cell>
        </row>
        <row r="2698">
          <cell r="A2698" t="str">
            <v>200702</v>
          </cell>
          <cell r="B2698" t="str">
            <v>DIAMETRO 762 MM (30 POL.)/711 MM (28") - EQ. ACIMA DE 1001 M</v>
          </cell>
          <cell r="C2698" t="str">
            <v>M</v>
          </cell>
          <cell r="D2698">
            <v>1368.76</v>
          </cell>
        </row>
        <row r="2699">
          <cell r="A2699" t="str">
            <v>200703</v>
          </cell>
          <cell r="B2699" t="str">
            <v>DIAMETRO 660 MM (26 POL.)/610 MM (24") - EQ. DE 301 A 1000 M</v>
          </cell>
          <cell r="C2699" t="str">
            <v>M</v>
          </cell>
          <cell r="D2699">
            <v>990.58</v>
          </cell>
        </row>
        <row r="2700">
          <cell r="A2700" t="str">
            <v>200704</v>
          </cell>
          <cell r="B2700" t="str">
            <v>DIAMETRO 660 MM (26 POL.)/610 MM (24") - EQ. ACIMA DE 1001 M</v>
          </cell>
          <cell r="C2700" t="str">
            <v>M</v>
          </cell>
          <cell r="D2700">
            <v>1262.22</v>
          </cell>
        </row>
        <row r="2701">
          <cell r="A2701" t="str">
            <v>200705</v>
          </cell>
          <cell r="B2701" t="str">
            <v>DIAMETRO 559 MM (22 POL.)/508 MM(20") - EQ. DE 301 A 1000 M</v>
          </cell>
          <cell r="C2701" t="str">
            <v>M</v>
          </cell>
          <cell r="D2701">
            <v>943.32</v>
          </cell>
        </row>
        <row r="2702">
          <cell r="A2702" t="str">
            <v>200706</v>
          </cell>
          <cell r="B2702" t="str">
            <v>DIAMETRO 559 MM (22 POL.)/508 MM (20") - EQ. ACIMA DE 1001 M</v>
          </cell>
          <cell r="C2702" t="str">
            <v>M</v>
          </cell>
          <cell r="D2702">
            <v>1201.98</v>
          </cell>
        </row>
        <row r="2703">
          <cell r="A2703" t="str">
            <v>200707</v>
          </cell>
          <cell r="B2703" t="str">
            <v>DIAMETRO 444 MM (17 1/2 POL.) - EQ. ATE 300 M</v>
          </cell>
          <cell r="C2703" t="str">
            <v>M</v>
          </cell>
          <cell r="D2703">
            <v>540.75</v>
          </cell>
        </row>
        <row r="2704">
          <cell r="A2704" t="str">
            <v>200708</v>
          </cell>
          <cell r="B2704" t="str">
            <v>DIAMETRO 444 MM (17 1/2 POL.) - EQ. DE 301 A 1.000 M</v>
          </cell>
          <cell r="C2704" t="str">
            <v>M</v>
          </cell>
          <cell r="D2704">
            <v>841.51</v>
          </cell>
        </row>
        <row r="2705">
          <cell r="A2705" t="str">
            <v>200709</v>
          </cell>
          <cell r="B2705" t="str">
            <v>DIAMETRO 444 MM (17 1/2 POL.) - EQ. ACIMA DE 1.001 M</v>
          </cell>
          <cell r="C2705" t="str">
            <v>M</v>
          </cell>
          <cell r="D2705">
            <v>1072.1600000000001</v>
          </cell>
        </row>
        <row r="2706">
          <cell r="A2706" t="str">
            <v>200710</v>
          </cell>
          <cell r="B2706" t="str">
            <v>DIAMETRO 375 MM (14 3/4 POL.) - EQ. ATE 300 M</v>
          </cell>
          <cell r="C2706" t="str">
            <v>M</v>
          </cell>
          <cell r="D2706">
            <v>468.21</v>
          </cell>
        </row>
        <row r="2707">
          <cell r="A2707" t="str">
            <v>200711</v>
          </cell>
          <cell r="B2707" t="str">
            <v>DIAMETRO 375 MM (14 3/4 POL.) - EQ. DE 301 A 1.000 M</v>
          </cell>
          <cell r="C2707" t="str">
            <v>M</v>
          </cell>
          <cell r="D2707">
            <v>728.6</v>
          </cell>
        </row>
        <row r="2708">
          <cell r="A2708" t="str">
            <v>200712</v>
          </cell>
          <cell r="B2708" t="str">
            <v>DIAMETRO 375 MM (14 3/4 POL.) - EQ. ACIMA DE 1.001 M</v>
          </cell>
          <cell r="C2708" t="str">
            <v>M</v>
          </cell>
          <cell r="D2708">
            <v>928.32</v>
          </cell>
        </row>
        <row r="2709">
          <cell r="A2709" t="str">
            <v>200713</v>
          </cell>
          <cell r="B2709" t="str">
            <v>DIAMETRO 311 MM (12 1/4 POL.) - EQ. ATE 300 M</v>
          </cell>
          <cell r="C2709" t="str">
            <v>M</v>
          </cell>
          <cell r="D2709">
            <v>443.44</v>
          </cell>
        </row>
        <row r="2710">
          <cell r="A2710" t="str">
            <v>200714</v>
          </cell>
          <cell r="B2710" t="str">
            <v>DIAMETRO 311 MM (12 1/4 POL.) - EQ. DE 301 A 1.000 M</v>
          </cell>
          <cell r="C2710" t="str">
            <v>M</v>
          </cell>
          <cell r="D2710">
            <v>688.19</v>
          </cell>
        </row>
        <row r="2711">
          <cell r="A2711" t="str">
            <v>200715</v>
          </cell>
          <cell r="B2711" t="str">
            <v>DIAMETRO 311 MM (12 1/4 POL.) - EQ. ACIMA DE 1.001 M</v>
          </cell>
          <cell r="C2711" t="str">
            <v>M</v>
          </cell>
          <cell r="D2711">
            <v>876.9</v>
          </cell>
        </row>
        <row r="2712">
          <cell r="A2712" t="str">
            <v>200716</v>
          </cell>
          <cell r="B2712" t="str">
            <v>DIAMETRO 305 MM (12 POL.)</v>
          </cell>
          <cell r="C2712" t="str">
            <v>M</v>
          </cell>
          <cell r="D2712">
            <v>476.51</v>
          </cell>
        </row>
        <row r="2713">
          <cell r="A2713" t="str">
            <v>200717</v>
          </cell>
          <cell r="B2713" t="str">
            <v>DIAMETRO 254 MM (10 POL. OU 9 7/8")</v>
          </cell>
          <cell r="C2713" t="str">
            <v>M</v>
          </cell>
          <cell r="D2713">
            <v>389.06</v>
          </cell>
        </row>
        <row r="2714">
          <cell r="A2714" t="str">
            <v>200718</v>
          </cell>
          <cell r="B2714" t="str">
            <v>DIAMETRO 203 MM ( 8 POL.)</v>
          </cell>
          <cell r="C2714" t="str">
            <v>M</v>
          </cell>
          <cell r="D2714">
            <v>330.89</v>
          </cell>
        </row>
        <row r="2715">
          <cell r="A2715" t="str">
            <v>200719</v>
          </cell>
          <cell r="B2715" t="str">
            <v>DIAMETRO 152 MM ( 6 POL.)</v>
          </cell>
          <cell r="C2715" t="str">
            <v>M</v>
          </cell>
          <cell r="D2715">
            <v>220.71</v>
          </cell>
        </row>
        <row r="2717">
          <cell r="A2717" t="str">
            <v>200800</v>
          </cell>
          <cell r="B2717" t="str">
            <v>PERFURACAO ROCHA CRISTALINA COMPACTA</v>
          </cell>
        </row>
        <row r="2718">
          <cell r="A2718" t="str">
            <v>200801</v>
          </cell>
          <cell r="B2718" t="str">
            <v>DIAMETRO 305 MM (12 POL.)</v>
          </cell>
          <cell r="C2718" t="str">
            <v>M</v>
          </cell>
          <cell r="D2718">
            <v>635.12</v>
          </cell>
        </row>
        <row r="2719">
          <cell r="A2719" t="str">
            <v>200802</v>
          </cell>
          <cell r="B2719" t="str">
            <v>DIAMETRO 254 MM (10 POL.)</v>
          </cell>
          <cell r="C2719" t="str">
            <v>M</v>
          </cell>
          <cell r="D2719">
            <v>528.87</v>
          </cell>
        </row>
        <row r="2720">
          <cell r="A2720" t="str">
            <v>200803</v>
          </cell>
          <cell r="B2720" t="str">
            <v>DIAMETRO 203 MM ( 8 POL.)</v>
          </cell>
          <cell r="C2720" t="str">
            <v>M</v>
          </cell>
          <cell r="D2720">
            <v>449.39</v>
          </cell>
        </row>
        <row r="2721">
          <cell r="A2721" t="str">
            <v>200804</v>
          </cell>
          <cell r="B2721" t="str">
            <v>DIAMETRO 152 MM ( 6 POL.)</v>
          </cell>
          <cell r="C2721" t="str">
            <v>M</v>
          </cell>
          <cell r="D2721">
            <v>330.89</v>
          </cell>
        </row>
        <row r="2723">
          <cell r="A2723" t="str">
            <v>200900</v>
          </cell>
          <cell r="B2723" t="str">
            <v>REVESTIMENTO - TUBO DE ACO LISO</v>
          </cell>
        </row>
        <row r="2724">
          <cell r="A2724" t="str">
            <v>200901</v>
          </cell>
          <cell r="B2724" t="str">
            <v>SCH.10, 147,36 KG/M:DIAM.762 MM(30 POL.) - EQ. DE 301 A 1000 M</v>
          </cell>
          <cell r="C2724" t="str">
            <v>M</v>
          </cell>
          <cell r="D2724">
            <v>0</v>
          </cell>
        </row>
        <row r="2725">
          <cell r="A2725" t="str">
            <v>200902</v>
          </cell>
          <cell r="B2725" t="str">
            <v>SCH.10, 147,36 KG/M:DIAM.762 MM (30 POL.) - EQ. ACIMA DE 1001 M</v>
          </cell>
          <cell r="C2725" t="str">
            <v>M</v>
          </cell>
          <cell r="D2725">
            <v>0</v>
          </cell>
        </row>
        <row r="2726">
          <cell r="A2726" t="str">
            <v>200903</v>
          </cell>
          <cell r="B2726" t="str">
            <v>SCH.10, 137,42 KG/M:DIAM.711 MM (28 POL.) - EQ. DE 301 A 1000 M</v>
          </cell>
          <cell r="C2726" t="str">
            <v>M</v>
          </cell>
          <cell r="D2726">
            <v>0</v>
          </cell>
        </row>
        <row r="2727">
          <cell r="A2727" t="str">
            <v>200904</v>
          </cell>
          <cell r="B2727" t="str">
            <v>SCH.10, 137,42 KG/M:DIAM. 711 MM (28 POL.) - EQ. ACIMA DE 1001 M</v>
          </cell>
          <cell r="C2727" t="str">
            <v>M</v>
          </cell>
          <cell r="D2727">
            <v>0</v>
          </cell>
        </row>
        <row r="2728">
          <cell r="A2728" t="str">
            <v>200905</v>
          </cell>
          <cell r="B2728" t="str">
            <v>SCH.10, 127,50 KG/M:DIAM. 660 MM (26 POL.) - EQ. DE 301 A 1000 M</v>
          </cell>
          <cell r="C2728" t="str">
            <v>M</v>
          </cell>
          <cell r="D2728">
            <v>0</v>
          </cell>
        </row>
        <row r="2729">
          <cell r="A2729" t="str">
            <v>200906</v>
          </cell>
          <cell r="B2729" t="str">
            <v>SCH.10, 127,50 KG/M:DIAM. 660 MM (26 POL.) - EQ. ACIMA DE 1001 M</v>
          </cell>
          <cell r="C2729" t="str">
            <v>M</v>
          </cell>
          <cell r="D2729">
            <v>0</v>
          </cell>
        </row>
        <row r="2730">
          <cell r="A2730" t="str">
            <v>200907</v>
          </cell>
          <cell r="B2730" t="str">
            <v>SCH.10, 94,45 KG/M:DIAM. 609 MM (24 POL.) - EQ. DE 301 A 1000 M</v>
          </cell>
          <cell r="C2730" t="str">
            <v>M</v>
          </cell>
          <cell r="D2730">
            <v>0</v>
          </cell>
        </row>
        <row r="2731">
          <cell r="A2731" t="str">
            <v>200908</v>
          </cell>
          <cell r="B2731" t="str">
            <v>SCH.10, 94,45 KG/M:DIAM.609 MM (24 POL.) - EQ. ACIMA DE 1001 M</v>
          </cell>
          <cell r="C2731" t="str">
            <v>M</v>
          </cell>
          <cell r="D2731">
            <v>0</v>
          </cell>
        </row>
        <row r="2732">
          <cell r="A2732" t="str">
            <v>200909</v>
          </cell>
          <cell r="B2732" t="str">
            <v>SCH.10, 86,50 KG/M:DIAM.560 MM (22 POL.) - EQ. DE 301 A 1000 M</v>
          </cell>
          <cell r="C2732" t="str">
            <v>M</v>
          </cell>
          <cell r="D2732">
            <v>0</v>
          </cell>
        </row>
        <row r="2733">
          <cell r="A2733" t="str">
            <v>200910</v>
          </cell>
          <cell r="B2733" t="str">
            <v>SCH.10, 86,50 KG/M:DIAM. 560 MM (22 POL.) - EQ. ACIMA DE 1001 M</v>
          </cell>
          <cell r="C2733" t="str">
            <v>M</v>
          </cell>
          <cell r="D2733">
            <v>0</v>
          </cell>
        </row>
        <row r="2734">
          <cell r="A2734" t="str">
            <v>200911</v>
          </cell>
          <cell r="B2734" t="str">
            <v>SCH.10, 78,54 KG/M:DIAM.508 MM (20 POL.) - EQ. ATE 300 M</v>
          </cell>
          <cell r="C2734" t="str">
            <v>M</v>
          </cell>
          <cell r="D2734">
            <v>0</v>
          </cell>
        </row>
        <row r="2735">
          <cell r="A2735" t="str">
            <v>200912</v>
          </cell>
          <cell r="B2735" t="str">
            <v>SCH.10, 78,54 KG/M:DIAM. 508 MM (20 POL.) - EQ. DE 301 A 1000 M</v>
          </cell>
          <cell r="C2735" t="str">
            <v>M</v>
          </cell>
          <cell r="D2735">
            <v>0</v>
          </cell>
        </row>
        <row r="2736">
          <cell r="A2736" t="str">
            <v>200913</v>
          </cell>
          <cell r="B2736" t="str">
            <v>SCH.10, 78,54 KG/M:DIAM. 508 MM (20 POL.) - EQ. ACIMA DE 1001 M</v>
          </cell>
          <cell r="C2736" t="str">
            <v>M</v>
          </cell>
          <cell r="D2736">
            <v>0</v>
          </cell>
        </row>
        <row r="2737">
          <cell r="A2737" t="str">
            <v>200914</v>
          </cell>
          <cell r="B2737" t="str">
            <v>SCH.20, 117,07 KG/M:DIAM. 508 MM (20 POL.) - EQ. ATE 300 M</v>
          </cell>
          <cell r="C2737" t="str">
            <v>M</v>
          </cell>
          <cell r="D2737">
            <v>0</v>
          </cell>
        </row>
        <row r="2738">
          <cell r="A2738" t="str">
            <v>200915</v>
          </cell>
          <cell r="B2738" t="str">
            <v>SCH.20, 117,07 KG/M:DIAM. 508 MM (20 POL.) - EQ. DE 301 A 1000 M</v>
          </cell>
          <cell r="C2738" t="str">
            <v>M</v>
          </cell>
          <cell r="D2738">
            <v>0</v>
          </cell>
        </row>
        <row r="2739">
          <cell r="A2739" t="str">
            <v>200916</v>
          </cell>
          <cell r="B2739" t="str">
            <v>SCH.20, 117,07 KG/M:DIAM. 508 MM (20 POL.) - EQ. ACIMA DE 1001 M</v>
          </cell>
          <cell r="C2739" t="str">
            <v>M</v>
          </cell>
          <cell r="D2739">
            <v>0</v>
          </cell>
        </row>
        <row r="2740">
          <cell r="A2740" t="str">
            <v>200917</v>
          </cell>
          <cell r="B2740" t="str">
            <v>SCH.10, 70,59 KG/M:DIAM. 457 MM (18 POL.) - EQ. ATE 300 M</v>
          </cell>
          <cell r="C2740" t="str">
            <v>M</v>
          </cell>
          <cell r="D2740">
            <v>0</v>
          </cell>
        </row>
        <row r="2741">
          <cell r="A2741" t="str">
            <v>200918</v>
          </cell>
          <cell r="B2741" t="str">
            <v>SCH.10, 70,59 KG/M:DIAM. 457 MM (18 POL.) - EQ. DE 301 A 1000 M</v>
          </cell>
          <cell r="C2741" t="str">
            <v>M</v>
          </cell>
          <cell r="D2741">
            <v>0</v>
          </cell>
        </row>
        <row r="2742">
          <cell r="A2742" t="str">
            <v>200919</v>
          </cell>
          <cell r="B2742" t="str">
            <v>SCH.10, 70,59 KG/M:DIAM. 457 MM (18 POL.) - EQ. ACIMA DE 1001 M</v>
          </cell>
          <cell r="C2742" t="str">
            <v>M</v>
          </cell>
          <cell r="D2742">
            <v>0</v>
          </cell>
        </row>
        <row r="2743">
          <cell r="A2743" t="str">
            <v>200920</v>
          </cell>
          <cell r="B2743" t="str">
            <v>SCH.20, 87,79 KG/M:DIAM. 457 MM (18 POL.) - EQ. ATE 300 M</v>
          </cell>
          <cell r="C2743" t="str">
            <v>M</v>
          </cell>
          <cell r="D2743">
            <v>0</v>
          </cell>
        </row>
        <row r="2744">
          <cell r="A2744" t="str">
            <v>200921</v>
          </cell>
          <cell r="B2744" t="str">
            <v>SCH.20, 87,79 KG/M:DIAM. 457 MM (18 POL.) - EQ. DE 301 A 1000 M</v>
          </cell>
          <cell r="C2744" t="str">
            <v>M</v>
          </cell>
          <cell r="D2744">
            <v>0</v>
          </cell>
        </row>
        <row r="2745">
          <cell r="A2745" t="str">
            <v>200922</v>
          </cell>
          <cell r="B2745" t="str">
            <v>SCH.20, 87,79 KG/M:DIAM. 457 MM (18 POL.) - EQ. ACIMA DE 1001 M</v>
          </cell>
          <cell r="C2745" t="str">
            <v>M</v>
          </cell>
          <cell r="D2745">
            <v>0</v>
          </cell>
        </row>
        <row r="2746">
          <cell r="A2746" t="str">
            <v>200923</v>
          </cell>
          <cell r="B2746" t="str">
            <v>SCH.10, 62,63 KG/M:DIAM. 406 MM (16 POL.)</v>
          </cell>
          <cell r="C2746" t="str">
            <v>M</v>
          </cell>
          <cell r="D2746">
            <v>0</v>
          </cell>
        </row>
        <row r="2747">
          <cell r="A2747" t="str">
            <v>200924</v>
          </cell>
          <cell r="B2747" t="str">
            <v>SCH.20, 77,86 KG/M:DIAM. 406 MM (16 POL.)</v>
          </cell>
          <cell r="C2747" t="str">
            <v>M</v>
          </cell>
          <cell r="D2747">
            <v>0</v>
          </cell>
        </row>
        <row r="2748">
          <cell r="A2748" t="str">
            <v>200925</v>
          </cell>
          <cell r="B2748" t="str">
            <v>SCH.10, 54,68 KG/M:DIAM. 356 MM (14 POL.)</v>
          </cell>
          <cell r="C2748" t="str">
            <v>M</v>
          </cell>
          <cell r="D2748">
            <v>0</v>
          </cell>
        </row>
        <row r="2749">
          <cell r="A2749" t="str">
            <v>200926</v>
          </cell>
          <cell r="B2749" t="str">
            <v>SCH.20, 67,94 KG/M:DIAM. 356 MM (14 POL.)</v>
          </cell>
          <cell r="C2749" t="str">
            <v>M</v>
          </cell>
          <cell r="D2749">
            <v>0</v>
          </cell>
        </row>
        <row r="2750">
          <cell r="A2750" t="str">
            <v>200927</v>
          </cell>
          <cell r="B2750" t="str">
            <v>SCH.30, 81,28 KG/M:DIAM. 356 MM (14 POL.) - EQ. ATE 300 M</v>
          </cell>
          <cell r="C2750" t="str">
            <v>M</v>
          </cell>
          <cell r="D2750">
            <v>0</v>
          </cell>
        </row>
        <row r="2751">
          <cell r="A2751" t="str">
            <v>200928</v>
          </cell>
          <cell r="B2751" t="str">
            <v>SCH.30, 81,28 KG/M:DIAM. 356 MM (14 POL.) - EQ. DE 301 A 1000 M</v>
          </cell>
          <cell r="C2751" t="str">
            <v>M</v>
          </cell>
          <cell r="D2751">
            <v>0</v>
          </cell>
        </row>
        <row r="2752">
          <cell r="A2752" t="str">
            <v>200929</v>
          </cell>
          <cell r="B2752" t="str">
            <v>SCH.30, 81,28 KG/M:DIAM. 356 MM (14 POL.) - EQ. ACIMA DE 1001 M</v>
          </cell>
          <cell r="C2752" t="str">
            <v>M</v>
          </cell>
          <cell r="D2752">
            <v>0</v>
          </cell>
        </row>
        <row r="2753">
          <cell r="A2753" t="str">
            <v>200930</v>
          </cell>
          <cell r="B2753" t="str">
            <v>SCH.20, 49,72 KG/M:DIAM. 323 MM (12 3/4 POL.)</v>
          </cell>
          <cell r="C2753" t="str">
            <v>M</v>
          </cell>
          <cell r="D2753">
            <v>0</v>
          </cell>
        </row>
        <row r="2754">
          <cell r="A2754" t="str">
            <v>200931</v>
          </cell>
          <cell r="B2754" t="str">
            <v>SCH.30, 65,20 KG/M:DIAM. 323 MM (12 3/4 POL.)</v>
          </cell>
          <cell r="C2754" t="str">
            <v>M</v>
          </cell>
          <cell r="D2754">
            <v>0</v>
          </cell>
        </row>
        <row r="2755">
          <cell r="A2755" t="str">
            <v>200932</v>
          </cell>
          <cell r="B2755" t="str">
            <v>SCH.40, 79,74 KG/M:DIAM. 323 MM (12 3/4 POL.)</v>
          </cell>
          <cell r="C2755" t="str">
            <v>M</v>
          </cell>
          <cell r="D2755">
            <v>0</v>
          </cell>
        </row>
        <row r="2756">
          <cell r="A2756" t="str">
            <v>200933</v>
          </cell>
          <cell r="B2756" t="str">
            <v>37,57 KG/M: DIAM. 305 MM (12 POL.)</v>
          </cell>
          <cell r="C2756" t="str">
            <v>M</v>
          </cell>
          <cell r="D2756">
            <v>0</v>
          </cell>
        </row>
        <row r="2757">
          <cell r="A2757" t="str">
            <v>200934</v>
          </cell>
          <cell r="B2757" t="str">
            <v>31,59 KG/M:DIAM. 273 MM (10 3/4 POL.)</v>
          </cell>
          <cell r="C2757" t="str">
            <v>M</v>
          </cell>
          <cell r="D2757">
            <v>0</v>
          </cell>
        </row>
        <row r="2758">
          <cell r="A2758" t="str">
            <v>200935</v>
          </cell>
          <cell r="B2758" t="str">
            <v>SCH.20, 41,77 KG/M:DIAM. 273 MM (10 3/4 POL.)</v>
          </cell>
          <cell r="C2758" t="str">
            <v>M</v>
          </cell>
          <cell r="D2758">
            <v>0</v>
          </cell>
        </row>
        <row r="2759">
          <cell r="A2759" t="str">
            <v>200936</v>
          </cell>
          <cell r="B2759" t="str">
            <v>SCH.30, 51,00 KG/M:DIAM. 273 MM (10 3/4 POL.)</v>
          </cell>
          <cell r="C2759" t="str">
            <v>M</v>
          </cell>
          <cell r="D2759">
            <v>0</v>
          </cell>
        </row>
        <row r="2760">
          <cell r="A2760" t="str">
            <v>200937</v>
          </cell>
          <cell r="B2760" t="str">
            <v>SCH.40, 60,29 KG/M:DIAM. 273 MM (10 3/4 POL.)</v>
          </cell>
          <cell r="C2760" t="str">
            <v>M</v>
          </cell>
          <cell r="D2760">
            <v>0</v>
          </cell>
        </row>
        <row r="2761">
          <cell r="A2761" t="str">
            <v>200938</v>
          </cell>
          <cell r="B2761" t="str">
            <v>SCH.20, 33,31 KG/M, GALVANIZADO: DIAM. 203 MM (8 POL.)</v>
          </cell>
          <cell r="C2761" t="str">
            <v>M</v>
          </cell>
          <cell r="D2761">
            <v>0</v>
          </cell>
        </row>
        <row r="2762">
          <cell r="A2762" t="str">
            <v>200939</v>
          </cell>
          <cell r="B2762" t="str">
            <v>DIN 2440, 19,24 KG/M, GALVANIZADO : DIAM. 152 MM (6 POL.)</v>
          </cell>
          <cell r="C2762" t="str">
            <v>M</v>
          </cell>
          <cell r="D2762">
            <v>0</v>
          </cell>
        </row>
        <row r="2763">
          <cell r="A2763" t="str">
            <v>200940</v>
          </cell>
          <cell r="B2763" t="str">
            <v>DIN 2440, GALVANIZADO : DIAM. 38 MM (1 1/2 POL.)</v>
          </cell>
          <cell r="C2763" t="str">
            <v>M</v>
          </cell>
          <cell r="D2763">
            <v>0</v>
          </cell>
        </row>
        <row r="2764">
          <cell r="A2764" t="str">
            <v>200941</v>
          </cell>
          <cell r="B2764" t="str">
            <v>SCH.20, 49,72 KG/M, PRETO : DIAM. 305 MM (12 POL.)</v>
          </cell>
          <cell r="C2764" t="str">
            <v>M</v>
          </cell>
          <cell r="D2764">
            <v>0</v>
          </cell>
        </row>
        <row r="2765">
          <cell r="A2765" t="str">
            <v>200942</v>
          </cell>
          <cell r="B2765" t="str">
            <v>SCH.20, 41,77 KG/M, PRETO : DIAM. 254 MM (10 POL.)</v>
          </cell>
          <cell r="C2765" t="str">
            <v>M</v>
          </cell>
          <cell r="D2765">
            <v>0</v>
          </cell>
        </row>
        <row r="2766">
          <cell r="A2766" t="str">
            <v>200943</v>
          </cell>
          <cell r="B2766" t="str">
            <v>SCH.20, 33,31 KG/M, PRETO : DIAM. 203 MM (8 POL.)</v>
          </cell>
          <cell r="C2766" t="str">
            <v>M</v>
          </cell>
          <cell r="D2766">
            <v>0</v>
          </cell>
        </row>
        <row r="2767">
          <cell r="A2767" t="str">
            <v>200944</v>
          </cell>
          <cell r="B2767" t="str">
            <v>DIN 2440, 19,24 KG/M, PRETO : DIAM. 152 MM (6 POL.)</v>
          </cell>
          <cell r="C2767" t="str">
            <v>M</v>
          </cell>
          <cell r="D2767">
            <v>0</v>
          </cell>
        </row>
        <row r="2768">
          <cell r="A2768" t="str">
            <v>200945</v>
          </cell>
          <cell r="B2768" t="str">
            <v>DIN 2440, 1,69 KG/M, GALV.: DIAM. 19 MM (3/4 POL.)</v>
          </cell>
          <cell r="C2768" t="str">
            <v>M</v>
          </cell>
          <cell r="D2768">
            <v>0</v>
          </cell>
        </row>
        <row r="2770">
          <cell r="A2770" t="str">
            <v>201000</v>
          </cell>
          <cell r="B2770" t="str">
            <v>REVESTIMENTO - TUBOS DE ACO LISO API 5 A</v>
          </cell>
        </row>
        <row r="2771">
          <cell r="A2771" t="str">
            <v>201001</v>
          </cell>
          <cell r="B2771" t="str">
            <v>140,00 KG/M : DIAM. 508 MM (20") J OU K 55 - EQ. ATE 300 M</v>
          </cell>
          <cell r="C2771" t="str">
            <v>M</v>
          </cell>
          <cell r="D2771">
            <v>0</v>
          </cell>
        </row>
        <row r="2772">
          <cell r="A2772" t="str">
            <v>201002</v>
          </cell>
          <cell r="B2772" t="str">
            <v>140,00 KG/M: DIAM. 508 MM (20") J OU K 55 - EQ. DE 301 A 1000 M</v>
          </cell>
          <cell r="C2772" t="str">
            <v>M</v>
          </cell>
          <cell r="D2772">
            <v>0</v>
          </cell>
        </row>
        <row r="2773">
          <cell r="A2773" t="str">
            <v>201003</v>
          </cell>
          <cell r="B2773" t="str">
            <v>140,00 KG/M : DIAM. 508 MM (20") J OU K 55 - EQ. ACIMA DE 1001 M</v>
          </cell>
          <cell r="C2773" t="str">
            <v>M</v>
          </cell>
          <cell r="D2773">
            <v>0</v>
          </cell>
        </row>
        <row r="2774">
          <cell r="A2774" t="str">
            <v>201004</v>
          </cell>
          <cell r="B2774" t="str">
            <v>158,64 KG/M : DIAM. 508 MM (20") J OU K 55 - EQ. ATE 300 M</v>
          </cell>
          <cell r="C2774" t="str">
            <v>M</v>
          </cell>
          <cell r="D2774">
            <v>0</v>
          </cell>
        </row>
        <row r="2775">
          <cell r="A2775" t="str">
            <v>201005</v>
          </cell>
          <cell r="B2775" t="str">
            <v>158,64 KG/M : DIAM. 508 MM (20") J OU K 55 - EQ. DE 301 A 1000 M</v>
          </cell>
          <cell r="C2775" t="str">
            <v>M</v>
          </cell>
          <cell r="D2775">
            <v>0</v>
          </cell>
        </row>
        <row r="2776">
          <cell r="A2776" t="str">
            <v>201006</v>
          </cell>
          <cell r="B2776" t="str">
            <v>158,64 KG/M : DIAM. 508 MM (20") J OU K 55 - EQ. ACIMA DE 1001 M</v>
          </cell>
          <cell r="C2776" t="str">
            <v>M</v>
          </cell>
          <cell r="D2776">
            <v>0</v>
          </cell>
        </row>
        <row r="2777">
          <cell r="A2777" t="str">
            <v>201007</v>
          </cell>
          <cell r="B2777" t="str">
            <v>130,34 KG/M : DIAM. 473 MM (18 5/8") J OU K 55 - EQ. ATE 300 M</v>
          </cell>
          <cell r="C2777" t="str">
            <v>M</v>
          </cell>
          <cell r="D2777">
            <v>0</v>
          </cell>
        </row>
        <row r="2778">
          <cell r="A2778" t="str">
            <v>201008</v>
          </cell>
          <cell r="B2778" t="str">
            <v>130,34 KG/M : DIAM. 473 MM (18 5/8") J OU K 55 - EQ. DE 301 A 1000 M</v>
          </cell>
          <cell r="C2778" t="str">
            <v>M</v>
          </cell>
          <cell r="D2778">
            <v>0</v>
          </cell>
        </row>
        <row r="2779">
          <cell r="A2779" t="str">
            <v>201009</v>
          </cell>
          <cell r="B2779" t="str">
            <v>130,34 KG/M : DIAM. 473 MM (18 5/8") J OU K 55 - EQ. ACIMA DE 1001 M</v>
          </cell>
          <cell r="C2779" t="str">
            <v>M</v>
          </cell>
          <cell r="D2779">
            <v>0</v>
          </cell>
        </row>
        <row r="2780">
          <cell r="A2780" t="str">
            <v>201010</v>
          </cell>
          <cell r="B2780" t="str">
            <v>96,82 KG/M : DIAM. 406 MM (16") H 40 - EQ. ATE 300 M</v>
          </cell>
          <cell r="C2780" t="str">
            <v>M</v>
          </cell>
          <cell r="D2780">
            <v>0</v>
          </cell>
        </row>
        <row r="2781">
          <cell r="A2781" t="str">
            <v>201011</v>
          </cell>
          <cell r="B2781" t="str">
            <v>96,82 KG/M : DIAM. 406 MM (16") H 40 - EQ. DE 301 A 1000 M</v>
          </cell>
          <cell r="C2781" t="str">
            <v>M</v>
          </cell>
          <cell r="D2781">
            <v>0</v>
          </cell>
        </row>
        <row r="2782">
          <cell r="A2782" t="str">
            <v>201012</v>
          </cell>
          <cell r="B2782" t="str">
            <v>96,82 KG/M : DIAM. 406 MM (16") H 40 - EQ. ACIMA DE 1001 M</v>
          </cell>
          <cell r="C2782" t="str">
            <v>M</v>
          </cell>
          <cell r="D2782">
            <v>0</v>
          </cell>
        </row>
        <row r="2783">
          <cell r="A2783" t="str">
            <v>201013</v>
          </cell>
          <cell r="B2783" t="str">
            <v>111,71 KG/M : DIAM. 406 MM (16") J OU K 55 - EQ. ATE 300 M</v>
          </cell>
          <cell r="C2783" t="str">
            <v>M</v>
          </cell>
          <cell r="D2783">
            <v>0</v>
          </cell>
        </row>
        <row r="2784">
          <cell r="A2784" t="str">
            <v>201014</v>
          </cell>
          <cell r="B2784" t="str">
            <v>111,71 KG/M: DIAM. 406 MM (16") J OU K 55 - EQ. DE 301 A 1000 M</v>
          </cell>
          <cell r="C2784" t="str">
            <v>M</v>
          </cell>
          <cell r="D2784">
            <v>0</v>
          </cell>
        </row>
        <row r="2785">
          <cell r="A2785" t="str">
            <v>201015</v>
          </cell>
          <cell r="B2785" t="str">
            <v>111,71 KG/M : DIAM. 406 MM (16") J OU K 55 - EQ. ACIMA DE 1001 M</v>
          </cell>
          <cell r="C2785" t="str">
            <v>M</v>
          </cell>
          <cell r="D2785">
            <v>0</v>
          </cell>
        </row>
        <row r="2786">
          <cell r="A2786" t="str">
            <v>201016</v>
          </cell>
          <cell r="B2786" t="str">
            <v>125,12 KG/M : DIAM. 406 MM (16") J OU K 55 - EQ. ATE 300 M</v>
          </cell>
          <cell r="C2786" t="str">
            <v>M</v>
          </cell>
          <cell r="D2786">
            <v>0</v>
          </cell>
        </row>
        <row r="2787">
          <cell r="A2787" t="str">
            <v>201017</v>
          </cell>
          <cell r="B2787" t="str">
            <v>125,12 KG/M : DIAM. 406 MM (16") J OU K 55 - EQ. DE 301 A 1000 M</v>
          </cell>
          <cell r="C2787" t="str">
            <v>M</v>
          </cell>
          <cell r="D2787">
            <v>0</v>
          </cell>
        </row>
        <row r="2788">
          <cell r="A2788" t="str">
            <v>201018</v>
          </cell>
          <cell r="B2788" t="str">
            <v>125,12 KG/M : DIAM. 406 MM (16") J OU K 55 - EQ. ACIMA DE 1001 M</v>
          </cell>
          <cell r="C2788" t="str">
            <v>M</v>
          </cell>
          <cell r="D2788">
            <v>0</v>
          </cell>
        </row>
        <row r="2789">
          <cell r="A2789" t="str">
            <v>201019</v>
          </cell>
          <cell r="B2789" t="str">
            <v>81,18 KG/M : DIAM. 340 MM (13 3/8") J OU K 55 - EQ. ATE 300 M</v>
          </cell>
          <cell r="C2789" t="str">
            <v>M</v>
          </cell>
          <cell r="D2789">
            <v>0</v>
          </cell>
        </row>
        <row r="2790">
          <cell r="A2790" t="str">
            <v>201020</v>
          </cell>
          <cell r="B2790" t="str">
            <v>81,18 KG/M : DIAM. 340 MM (13 3/8") J OU K 55 - EQ. DE 301 A 1000 M</v>
          </cell>
          <cell r="C2790" t="str">
            <v>M</v>
          </cell>
          <cell r="D2790">
            <v>0</v>
          </cell>
        </row>
        <row r="2791">
          <cell r="A2791" t="str">
            <v>201021</v>
          </cell>
          <cell r="B2791" t="str">
            <v>81,18 KG/M : DIAM. 340 MM (13 3/8") J OU K 55 - EQ. ACIMA DE 1001 M</v>
          </cell>
          <cell r="C2791" t="str">
            <v>M</v>
          </cell>
          <cell r="D2791">
            <v>0</v>
          </cell>
        </row>
        <row r="2792">
          <cell r="A2792" t="str">
            <v>201022</v>
          </cell>
          <cell r="B2792" t="str">
            <v>90,86 KG/M : DIAM. 340 MM (13 3/8") J OU K 55 - EQ. ATE 300 M</v>
          </cell>
          <cell r="C2792" t="str">
            <v>M</v>
          </cell>
          <cell r="D2792">
            <v>0</v>
          </cell>
        </row>
        <row r="2793">
          <cell r="A2793" t="str">
            <v>201023</v>
          </cell>
          <cell r="B2793" t="str">
            <v>90,86 KG/M : DIAM. 340 MM (13 3/8") J OU K 55 - EQ. DE 301 A 1000 M</v>
          </cell>
          <cell r="C2793" t="str">
            <v>M</v>
          </cell>
          <cell r="D2793">
            <v>0</v>
          </cell>
        </row>
        <row r="2794">
          <cell r="A2794" t="str">
            <v>201024</v>
          </cell>
          <cell r="B2794" t="str">
            <v>90,86 KG/M : DIAM. 340 MM (13 3/8") J OU K 55 - EQ. ACIMA DE 1001 M</v>
          </cell>
          <cell r="C2794" t="str">
            <v>M</v>
          </cell>
          <cell r="D2794">
            <v>0</v>
          </cell>
        </row>
        <row r="2795">
          <cell r="A2795" t="str">
            <v>201025</v>
          </cell>
          <cell r="B2795" t="str">
            <v>101,29 KG/M : DIAM. 340 MM (13 3/8") J OU K 55 - EQ. ATE 300 M</v>
          </cell>
          <cell r="C2795" t="str">
            <v>M</v>
          </cell>
          <cell r="D2795">
            <v>0</v>
          </cell>
        </row>
        <row r="2796">
          <cell r="A2796" t="str">
            <v>201026</v>
          </cell>
          <cell r="B2796" t="str">
            <v>101,29 KG/M : DIAM. 340 MM (13 3/8") J OU K 55 - EQ. DE 301 A 1000 M</v>
          </cell>
          <cell r="C2796" t="str">
            <v>M</v>
          </cell>
          <cell r="D2796">
            <v>0</v>
          </cell>
        </row>
        <row r="2797">
          <cell r="A2797" t="str">
            <v>201027</v>
          </cell>
          <cell r="B2797" t="str">
            <v>101,29 KG/M : DIAM. 340 MM (13 3/8") J OU K 55 - EQ. ACIMA DE 1001 M</v>
          </cell>
          <cell r="C2797" t="str">
            <v>M</v>
          </cell>
          <cell r="D2797">
            <v>0</v>
          </cell>
        </row>
        <row r="2798">
          <cell r="A2798" t="str">
            <v>201028</v>
          </cell>
          <cell r="B2798" t="str">
            <v>60,32 KG/M : DIAM. 273 MM (10 3/4") J OU K 55 - EQ. ATE 300 M</v>
          </cell>
          <cell r="C2798" t="str">
            <v>M</v>
          </cell>
          <cell r="D2798">
            <v>0</v>
          </cell>
        </row>
        <row r="2799">
          <cell r="A2799" t="str">
            <v>201029</v>
          </cell>
          <cell r="B2799" t="str">
            <v>60,32 KG/M : DIAM. 273 MM (10 3/4") J OU K 55 - EQ. DE 301 A 1000 M</v>
          </cell>
          <cell r="C2799" t="str">
            <v>M</v>
          </cell>
          <cell r="D2799">
            <v>0</v>
          </cell>
        </row>
        <row r="2800">
          <cell r="A2800" t="str">
            <v>201030</v>
          </cell>
          <cell r="B2800" t="str">
            <v>60,32 KG/M : DIAM. 273 MM (10 3/4") J OU K 55 - EQ. ACIMA DE 1001 M</v>
          </cell>
          <cell r="C2800" t="str">
            <v>M</v>
          </cell>
          <cell r="D2800">
            <v>0</v>
          </cell>
        </row>
        <row r="2801">
          <cell r="A2801" t="str">
            <v>201031</v>
          </cell>
          <cell r="B2801" t="str">
            <v>67,66 KG/M : DIAM. 273 MM (10 3/4") J OU K 55 - EQ. ATE 300 M</v>
          </cell>
          <cell r="C2801" t="str">
            <v>M</v>
          </cell>
          <cell r="D2801">
            <v>0</v>
          </cell>
        </row>
        <row r="2802">
          <cell r="A2802" t="str">
            <v>201032</v>
          </cell>
          <cell r="B2802" t="str">
            <v>67,66 KG/M : DIAM. 273 MM (10 3/4") J OU K 55 - EQ. DE 301 A 1000 M</v>
          </cell>
          <cell r="C2802" t="str">
            <v>M</v>
          </cell>
          <cell r="D2802">
            <v>0</v>
          </cell>
        </row>
        <row r="2803">
          <cell r="A2803" t="str">
            <v>201033</v>
          </cell>
          <cell r="B2803" t="str">
            <v>67,66 KG/M : DIAM. 273 MM (10 3/4") J OU K 55 - EQ. ACIMA DE 1001 M</v>
          </cell>
          <cell r="C2803" t="str">
            <v>M</v>
          </cell>
          <cell r="D2803">
            <v>0</v>
          </cell>
        </row>
        <row r="2804">
          <cell r="A2804" t="str">
            <v>201034</v>
          </cell>
          <cell r="B2804" t="str">
            <v>75,96 KG/M : DIAM. 273 MM (10 3/4") J OU K 55 - EQ. ATE 300 M</v>
          </cell>
          <cell r="C2804" t="str">
            <v>M</v>
          </cell>
          <cell r="D2804">
            <v>0</v>
          </cell>
        </row>
        <row r="2805">
          <cell r="A2805" t="str">
            <v>201035</v>
          </cell>
          <cell r="B2805" t="str">
            <v>75,96 KG/M : DIAM. 273 MM (10 3/4") J OU K 55 - EQ. DE 301 A 1000 M</v>
          </cell>
          <cell r="C2805" t="str">
            <v>M</v>
          </cell>
          <cell r="D2805">
            <v>0</v>
          </cell>
        </row>
        <row r="2806">
          <cell r="A2806" t="str">
            <v>201036</v>
          </cell>
          <cell r="B2806" t="str">
            <v>75,96 KG/M : DIAM. 273 MM (10 3/4") J OU K 55 - EQ. ACIMA DE 1001 M</v>
          </cell>
          <cell r="C2806" t="str">
            <v>M</v>
          </cell>
          <cell r="D2806">
            <v>0</v>
          </cell>
        </row>
        <row r="2807">
          <cell r="A2807" t="str">
            <v>201037</v>
          </cell>
          <cell r="B2807" t="str">
            <v>48,11 KG/M : DIAM. 244 MM (9 5/8") H 40 - EQ. ATE 300 M</v>
          </cell>
          <cell r="C2807" t="str">
            <v>M</v>
          </cell>
          <cell r="D2807">
            <v>0</v>
          </cell>
        </row>
        <row r="2808">
          <cell r="A2808" t="str">
            <v>201038</v>
          </cell>
          <cell r="B2808" t="str">
            <v>48,11 KG/M : DIAM. 244 MM (9 5/8") H 40 - EQ. DE 301 A 1000 M</v>
          </cell>
          <cell r="C2808" t="str">
            <v>M</v>
          </cell>
          <cell r="D2808">
            <v>0</v>
          </cell>
        </row>
        <row r="2809">
          <cell r="A2809" t="str">
            <v>201039</v>
          </cell>
          <cell r="B2809" t="str">
            <v>48,11 KG/M : DIAM. 244 MM (9 5/8") H 40 - EQ. ACIMA DE 1001 M</v>
          </cell>
          <cell r="C2809" t="str">
            <v>M</v>
          </cell>
          <cell r="D2809">
            <v>0</v>
          </cell>
        </row>
        <row r="2810">
          <cell r="A2810" t="str">
            <v>201040</v>
          </cell>
          <cell r="B2810" t="str">
            <v>53,62 KG/M : DIAM. 244 MM (9 5/8") J OU K 55 - EQ. ATE 300 M</v>
          </cell>
          <cell r="C2810" t="str">
            <v>M</v>
          </cell>
          <cell r="D2810">
            <v>0</v>
          </cell>
        </row>
        <row r="2811">
          <cell r="A2811" t="str">
            <v>201041</v>
          </cell>
          <cell r="B2811" t="str">
            <v>53,62 KG/M : DIAM. 244 MM (9 5/8") J OU K 55 - EQ. DE 301 A 1000 M</v>
          </cell>
          <cell r="C2811" t="str">
            <v>M</v>
          </cell>
          <cell r="D2811">
            <v>0</v>
          </cell>
        </row>
        <row r="2812">
          <cell r="A2812" t="str">
            <v>201042</v>
          </cell>
          <cell r="B2812" t="str">
            <v>53,62 KG/M : DIAM. 244 MM (9 5/8") J OU K 55 - EQ. ACIMA DE 1001 M</v>
          </cell>
          <cell r="C2812" t="str">
            <v>M</v>
          </cell>
          <cell r="D2812">
            <v>0</v>
          </cell>
        </row>
        <row r="2813">
          <cell r="A2813" t="str">
            <v>201043</v>
          </cell>
          <cell r="B2813" t="str">
            <v>59,68 KG/M : DIAM. 244 MM (9 5/8") J OU K 55 - EQ. ATE 300 M</v>
          </cell>
          <cell r="C2813" t="str">
            <v>M</v>
          </cell>
          <cell r="D2813">
            <v>0</v>
          </cell>
        </row>
        <row r="2814">
          <cell r="A2814" t="str">
            <v>201044</v>
          </cell>
          <cell r="B2814" t="str">
            <v>59,68 KG/M : DIAM. 244 MM (9 5/8") J OU K 55 - EQ. DE 301 A 1000 M</v>
          </cell>
          <cell r="C2814" t="str">
            <v>M</v>
          </cell>
          <cell r="D2814">
            <v>0</v>
          </cell>
        </row>
        <row r="2815">
          <cell r="A2815" t="str">
            <v>201045</v>
          </cell>
          <cell r="B2815" t="str">
            <v>59,68 KG/M : DIAM. 244 MM (9 5/8") J OU K 55 - EQ. ACIMA DE 1001 M</v>
          </cell>
          <cell r="C2815" t="str">
            <v>M</v>
          </cell>
          <cell r="D2815">
            <v>0</v>
          </cell>
        </row>
        <row r="2816">
          <cell r="A2816" t="str">
            <v>201046</v>
          </cell>
          <cell r="B2816" t="str">
            <v>35,75 KG/M : DIAM. 219 MM (8 5/8") J OU K 55</v>
          </cell>
          <cell r="C2816" t="str">
            <v>M</v>
          </cell>
          <cell r="D2816">
            <v>0</v>
          </cell>
        </row>
        <row r="2817">
          <cell r="A2817" t="str">
            <v>201047</v>
          </cell>
          <cell r="B2817" t="str">
            <v>47,66 KG/M : DIAM. 219 MM (8 5/8") J OU K 55 - EQ. DE 301 A 1000 M</v>
          </cell>
          <cell r="C2817" t="str">
            <v>M</v>
          </cell>
          <cell r="D2817">
            <v>0</v>
          </cell>
        </row>
        <row r="2818">
          <cell r="A2818" t="str">
            <v>201048</v>
          </cell>
          <cell r="B2818" t="str">
            <v>47,66 KG/M : DIAM. 219 MM (8 5/8") J OU K 55 - EQ. ACIMA DE 1001 M</v>
          </cell>
          <cell r="C2818" t="str">
            <v>M</v>
          </cell>
          <cell r="D2818">
            <v>0</v>
          </cell>
        </row>
        <row r="2819">
          <cell r="A2819" t="str">
            <v>201049</v>
          </cell>
          <cell r="B2819" t="str">
            <v>53,62 KG/M : DIAM. 219 MM (8 5/8") J OU K 55 - EQ.DE 301 A 1000 M</v>
          </cell>
          <cell r="C2819" t="str">
            <v>M</v>
          </cell>
          <cell r="D2819">
            <v>0</v>
          </cell>
        </row>
        <row r="2820">
          <cell r="A2820" t="str">
            <v>201050</v>
          </cell>
          <cell r="B2820" t="str">
            <v>53,62 KG/M : DIAM. 219 MM (8 5/8") J OU K 55 - EQ. ACIMA DE 1001 M</v>
          </cell>
          <cell r="C2820" t="str">
            <v>M</v>
          </cell>
          <cell r="D2820">
            <v>0</v>
          </cell>
        </row>
        <row r="2821">
          <cell r="A2821" t="str">
            <v>201051</v>
          </cell>
          <cell r="B2821" t="str">
            <v>29,79 KG/M : DIAM. 168 MM (6 5/8") J OU K 55</v>
          </cell>
          <cell r="C2821" t="str">
            <v>M</v>
          </cell>
          <cell r="D2821">
            <v>0</v>
          </cell>
        </row>
        <row r="2822">
          <cell r="A2822" t="str">
            <v>201052</v>
          </cell>
          <cell r="B2822" t="str">
            <v>35,75 KG/M : DIAM. 168 MM (6 5/8") J OU K 55 - EQ. DE 301 A 1000 M</v>
          </cell>
          <cell r="C2822" t="str">
            <v>M</v>
          </cell>
          <cell r="D2822">
            <v>0</v>
          </cell>
        </row>
        <row r="2823">
          <cell r="A2823" t="str">
            <v>201053</v>
          </cell>
          <cell r="B2823" t="str">
            <v>35,75 KG/M : DIAM. 168 MM (6 5/8") J OU K 55 - EQ. ACIMA DE 1001 M</v>
          </cell>
          <cell r="C2823" t="str">
            <v>M</v>
          </cell>
          <cell r="D2823">
            <v>0</v>
          </cell>
        </row>
        <row r="2825">
          <cell r="A2825" t="str">
            <v>201100</v>
          </cell>
          <cell r="B2825" t="str">
            <v>REVESTIMENTO - TUBOS EM PVC RIGIDO, NERVURADO, DIN 4925</v>
          </cell>
        </row>
        <row r="2826">
          <cell r="A2826" t="str">
            <v>201101</v>
          </cell>
          <cell r="B2826" t="str">
            <v>DIAMETRO 250 MM (10 POL.) - STANDARD</v>
          </cell>
          <cell r="C2826" t="str">
            <v>M</v>
          </cell>
          <cell r="D2826">
            <v>294.91000000000003</v>
          </cell>
        </row>
        <row r="2827">
          <cell r="A2827" t="str">
            <v>201102</v>
          </cell>
          <cell r="B2827" t="str">
            <v>DIAMETRO 206 MM ( 8 POL.) - STANDARD</v>
          </cell>
          <cell r="C2827" t="str">
            <v>M</v>
          </cell>
          <cell r="D2827">
            <v>176.35</v>
          </cell>
        </row>
        <row r="2828">
          <cell r="A2828" t="str">
            <v>201103</v>
          </cell>
          <cell r="B2828" t="str">
            <v>DIAMETRO 154 MM ( 6 POL.) - STANDARD</v>
          </cell>
          <cell r="C2828" t="str">
            <v>M</v>
          </cell>
          <cell r="D2828">
            <v>103.35</v>
          </cell>
        </row>
        <row r="2829">
          <cell r="A2829" t="str">
            <v>201104</v>
          </cell>
          <cell r="B2829" t="str">
            <v>DIAMETRO 250 MM (10 POL.) - REFORCADO</v>
          </cell>
          <cell r="C2829" t="str">
            <v>M</v>
          </cell>
          <cell r="D2829">
            <v>156.52000000000001</v>
          </cell>
        </row>
        <row r="2830">
          <cell r="A2830" t="str">
            <v>201105</v>
          </cell>
          <cell r="B2830" t="str">
            <v>DIAMETRO 206 MM ( 8 POL.) - REFORCADO</v>
          </cell>
          <cell r="C2830" t="str">
            <v>M</v>
          </cell>
          <cell r="D2830">
            <v>163.31</v>
          </cell>
        </row>
        <row r="2831">
          <cell r="A2831" t="str">
            <v>201106</v>
          </cell>
          <cell r="B2831" t="str">
            <v>DIAMETRO 150 MM ( 6 POL.) - REFORCADO</v>
          </cell>
          <cell r="C2831" t="str">
            <v>M</v>
          </cell>
          <cell r="D2831">
            <v>98.91</v>
          </cell>
        </row>
        <row r="2833">
          <cell r="A2833" t="str">
            <v>201200</v>
          </cell>
          <cell r="B2833" t="str">
            <v>CIMENTACAO</v>
          </cell>
        </row>
        <row r="2834">
          <cell r="A2834" t="str">
            <v>201201</v>
          </cell>
          <cell r="B2834" t="str">
            <v>APLICACAO DE PASTA DE CIMENTO: POR GRAVIDADE</v>
          </cell>
          <cell r="C2834" t="str">
            <v>M3</v>
          </cell>
          <cell r="D2834">
            <v>598.75</v>
          </cell>
        </row>
        <row r="2836">
          <cell r="A2836" t="str">
            <v>201300</v>
          </cell>
          <cell r="B2836" t="str">
            <v>CIMENTACAO ESPECIAL</v>
          </cell>
        </row>
        <row r="2837">
          <cell r="A2837" t="str">
            <v>201301</v>
          </cell>
          <cell r="B2837" t="str">
            <v>APLICACAO DE PASTA COM UNIDADE DE CIMENTACAO AUTO-TRANSPORTAVEL - EQ. DE 301 A 1000 M</v>
          </cell>
          <cell r="C2837" t="str">
            <v>M3</v>
          </cell>
          <cell r="D2837">
            <v>711.64</v>
          </cell>
        </row>
        <row r="2838">
          <cell r="A2838" t="str">
            <v>201302</v>
          </cell>
          <cell r="B2838" t="str">
            <v>APLICACAO DE PASTA COM UNIDADE DE CIMENTACAO AUTO-TRANSPORTAVEL - EQ. ACIMA DE 1001 M</v>
          </cell>
          <cell r="C2838" t="str">
            <v>M3</v>
          </cell>
          <cell r="D2838">
            <v>811.49</v>
          </cell>
        </row>
        <row r="2840">
          <cell r="A2840" t="str">
            <v>201400</v>
          </cell>
          <cell r="B2840" t="str">
            <v>CENTRALIZADORES - DE MOLA API 10 D</v>
          </cell>
        </row>
        <row r="2841">
          <cell r="A2841" t="str">
            <v>201401</v>
          </cell>
          <cell r="B2841" t="str">
            <v>DIAMETRO 508 MM (20 POL.)</v>
          </cell>
          <cell r="C2841" t="str">
            <v>UN</v>
          </cell>
          <cell r="D2841">
            <v>0</v>
          </cell>
        </row>
        <row r="2842">
          <cell r="A2842" t="str">
            <v>201402</v>
          </cell>
          <cell r="B2842" t="str">
            <v>DIAMETRO 406 MM (16 POL.)</v>
          </cell>
          <cell r="C2842" t="str">
            <v>UN</v>
          </cell>
          <cell r="D2842">
            <v>0</v>
          </cell>
        </row>
        <row r="2843">
          <cell r="A2843" t="str">
            <v>201403</v>
          </cell>
          <cell r="B2843" t="str">
            <v>DIAMETRO 340 MM (13 3/8 POL.)</v>
          </cell>
          <cell r="C2843" t="str">
            <v>UN</v>
          </cell>
          <cell r="D2843">
            <v>0</v>
          </cell>
        </row>
        <row r="2844">
          <cell r="A2844" t="str">
            <v>201404</v>
          </cell>
          <cell r="B2844" t="str">
            <v>DIAMETRO 244 MM (9 5/8 POL.)</v>
          </cell>
          <cell r="C2844" t="str">
            <v>UN</v>
          </cell>
          <cell r="D2844">
            <v>0</v>
          </cell>
        </row>
        <row r="2845">
          <cell r="A2845" t="str">
            <v>201405</v>
          </cell>
          <cell r="B2845" t="str">
            <v>DIAMETRO 219 MM (8 5/8 POL.)</v>
          </cell>
          <cell r="C2845" t="str">
            <v>UN</v>
          </cell>
          <cell r="D2845">
            <v>0</v>
          </cell>
        </row>
        <row r="2846">
          <cell r="A2846" t="str">
            <v>201406</v>
          </cell>
          <cell r="B2846" t="str">
            <v>DIAMETRO 168 MM (6 5/8 POL.)</v>
          </cell>
          <cell r="C2846" t="str">
            <v>UN</v>
          </cell>
          <cell r="D2846">
            <v>0</v>
          </cell>
        </row>
        <row r="2848">
          <cell r="A2848" t="str">
            <v>201500</v>
          </cell>
          <cell r="B2848" t="str">
            <v>SAPATA DE CIMENTACAO FLUTUANTE</v>
          </cell>
        </row>
        <row r="2849">
          <cell r="A2849" t="str">
            <v>201501</v>
          </cell>
          <cell r="B2849" t="str">
            <v>DIAMETRO 508 MM (20 POL.) - EQ. DE 301 A 1000 M</v>
          </cell>
          <cell r="C2849" t="str">
            <v>UN</v>
          </cell>
          <cell r="D2849">
            <v>0</v>
          </cell>
        </row>
        <row r="2850">
          <cell r="A2850" t="str">
            <v>201502</v>
          </cell>
          <cell r="B2850" t="str">
            <v>DIAMETRO 508 MM (20 POL.) - EQ. ACIMA DE 1001 M</v>
          </cell>
          <cell r="C2850" t="str">
            <v>UN</v>
          </cell>
          <cell r="D2850">
            <v>0</v>
          </cell>
        </row>
        <row r="2851">
          <cell r="A2851" t="str">
            <v>201503</v>
          </cell>
          <cell r="B2851" t="str">
            <v>DIAMETRO 406 MM (16 POL.) - EQ. DE 301 A 1000 M</v>
          </cell>
          <cell r="C2851" t="str">
            <v>UN</v>
          </cell>
          <cell r="D2851">
            <v>0</v>
          </cell>
        </row>
        <row r="2852">
          <cell r="A2852" t="str">
            <v>201504</v>
          </cell>
          <cell r="B2852" t="str">
            <v>DIAMETRO 406 MM (16 POL.) - EQ. ACIMA DE 1001 M</v>
          </cell>
          <cell r="C2852" t="str">
            <v>UN</v>
          </cell>
          <cell r="D2852">
            <v>0</v>
          </cell>
        </row>
        <row r="2853">
          <cell r="A2853" t="str">
            <v>201505</v>
          </cell>
          <cell r="B2853" t="str">
            <v>DIAMETRO 340 MM (13 3/8 POL.) - EQ. DE 301 A 1000 M</v>
          </cell>
          <cell r="C2853" t="str">
            <v>UN</v>
          </cell>
          <cell r="D2853">
            <v>0</v>
          </cell>
        </row>
        <row r="2854">
          <cell r="A2854" t="str">
            <v>201506</v>
          </cell>
          <cell r="B2854" t="str">
            <v>DIAMETRO 340 MM (13 3/8 POL.) - EQ. ACIMA DE 1001 M</v>
          </cell>
          <cell r="C2854" t="str">
            <v>UN</v>
          </cell>
          <cell r="D2854">
            <v>0</v>
          </cell>
        </row>
        <row r="2855">
          <cell r="A2855" t="str">
            <v>201507</v>
          </cell>
          <cell r="B2855" t="str">
            <v>DIAMETRO 244 MM (9 5/8 POL.) - EQ. DE 301 A 1000 M</v>
          </cell>
          <cell r="C2855" t="str">
            <v>UN</v>
          </cell>
          <cell r="D2855">
            <v>0</v>
          </cell>
        </row>
        <row r="2856">
          <cell r="A2856" t="str">
            <v>201508</v>
          </cell>
          <cell r="B2856" t="str">
            <v>DIAMETRO 244 MM (9 5/8 POL.) - EQ. ACIMA DE 1001 M</v>
          </cell>
          <cell r="C2856" t="str">
            <v>UN</v>
          </cell>
          <cell r="D2856">
            <v>0</v>
          </cell>
        </row>
        <row r="2857">
          <cell r="A2857" t="str">
            <v>201509</v>
          </cell>
          <cell r="B2857" t="str">
            <v>DIAMETRO 219 MM (8 5/8 POL.) - EQ. DE 301 A 1000 M</v>
          </cell>
          <cell r="C2857" t="str">
            <v>UN</v>
          </cell>
          <cell r="D2857">
            <v>0</v>
          </cell>
        </row>
        <row r="2858">
          <cell r="A2858" t="str">
            <v>201510</v>
          </cell>
          <cell r="B2858" t="str">
            <v>DIAMETRO 219 MM (8 5/8 POL.) - EQ. ACIMA DE 1001 M</v>
          </cell>
          <cell r="C2858" t="str">
            <v>UN</v>
          </cell>
          <cell r="D2858">
            <v>0</v>
          </cell>
        </row>
        <row r="2859">
          <cell r="A2859" t="str">
            <v>201511</v>
          </cell>
          <cell r="B2859" t="str">
            <v>DIAMETRO 168 MM (6 5/8 POL.) - EQ. DE 301 A 1000 M</v>
          </cell>
          <cell r="C2859" t="str">
            <v>UN</v>
          </cell>
          <cell r="D2859">
            <v>0</v>
          </cell>
        </row>
        <row r="2860">
          <cell r="A2860" t="str">
            <v>201512</v>
          </cell>
          <cell r="B2860" t="str">
            <v>DIAMETRO 168 MM (6 5/8 POL.) - EQ. ACIMA DE 1001 M</v>
          </cell>
          <cell r="C2860" t="str">
            <v>UN</v>
          </cell>
          <cell r="D2860">
            <v>0</v>
          </cell>
        </row>
        <row r="2862">
          <cell r="A2862" t="str">
            <v>201600</v>
          </cell>
          <cell r="B2862" t="str">
            <v>COLAR DE ESTAGIO</v>
          </cell>
        </row>
        <row r="2863">
          <cell r="A2863" t="str">
            <v>201601</v>
          </cell>
          <cell r="B2863" t="str">
            <v>DIAMETRO 508 MM (20 POL.) - EQ. DE 301 A 1000 M</v>
          </cell>
          <cell r="C2863" t="str">
            <v>UN</v>
          </cell>
          <cell r="D2863">
            <v>0</v>
          </cell>
        </row>
        <row r="2864">
          <cell r="A2864" t="str">
            <v>201602</v>
          </cell>
          <cell r="B2864" t="str">
            <v>DIAMETRO 508 MM (20 POL.) - EQ. ACIMA DE 1001 M</v>
          </cell>
          <cell r="C2864" t="str">
            <v>UN</v>
          </cell>
          <cell r="D2864">
            <v>0</v>
          </cell>
        </row>
        <row r="2865">
          <cell r="A2865" t="str">
            <v>201603</v>
          </cell>
          <cell r="B2865" t="str">
            <v>DIAMETRO 406 MM (16 POL.) - EQ. DE 301 A 1000 M</v>
          </cell>
          <cell r="C2865" t="str">
            <v>UN</v>
          </cell>
          <cell r="D2865">
            <v>0</v>
          </cell>
        </row>
        <row r="2866">
          <cell r="A2866" t="str">
            <v>201604</v>
          </cell>
          <cell r="B2866" t="str">
            <v>DIAMETRO 406 MM (16 POL.) - EQ. ACIMA DE 1001 M</v>
          </cell>
          <cell r="C2866" t="str">
            <v>UN</v>
          </cell>
          <cell r="D2866">
            <v>0</v>
          </cell>
        </row>
        <row r="2867">
          <cell r="A2867" t="str">
            <v>201605</v>
          </cell>
          <cell r="B2867" t="str">
            <v>DIAMETRO 340 MM (13 3/8 POL.) - EQ. DE 301 A 1000 M</v>
          </cell>
          <cell r="C2867" t="str">
            <v>UN</v>
          </cell>
          <cell r="D2867">
            <v>0</v>
          </cell>
        </row>
        <row r="2868">
          <cell r="A2868" t="str">
            <v>201606</v>
          </cell>
          <cell r="B2868" t="str">
            <v>DIAMETRO 340 MM (13 3/8 POL.) - EQ. ACIMA DE 1001 M</v>
          </cell>
          <cell r="C2868" t="str">
            <v>UN</v>
          </cell>
          <cell r="D2868">
            <v>0</v>
          </cell>
        </row>
        <row r="2869">
          <cell r="A2869" t="str">
            <v>201607</v>
          </cell>
          <cell r="B2869" t="str">
            <v>DIAMETRO 244 MM (9 5/8 POL.) - EQ. DE 301 A 1000 M</v>
          </cell>
          <cell r="C2869" t="str">
            <v>UN</v>
          </cell>
          <cell r="D2869">
            <v>0</v>
          </cell>
        </row>
        <row r="2870">
          <cell r="A2870" t="str">
            <v>201608</v>
          </cell>
          <cell r="B2870" t="str">
            <v>DIAMETRO 244 MM (9 5/8 POL.) - EQ. ACIMA DE 1001 M</v>
          </cell>
          <cell r="C2870" t="str">
            <v>UN</v>
          </cell>
          <cell r="D2870">
            <v>0</v>
          </cell>
        </row>
        <row r="2871">
          <cell r="A2871" t="str">
            <v>201609</v>
          </cell>
          <cell r="B2871" t="str">
            <v>DIAMETRO 219 MM (8 5/8 POL.) - EQ. DE 301 A 1000 M</v>
          </cell>
          <cell r="C2871" t="str">
            <v>UN</v>
          </cell>
          <cell r="D2871">
            <v>0</v>
          </cell>
        </row>
        <row r="2872">
          <cell r="A2872" t="str">
            <v>201610</v>
          </cell>
          <cell r="B2872" t="str">
            <v>DIAMETRO 219 MM (8 5/8 POL.) - EQ. ACIMA DE 1001 M</v>
          </cell>
          <cell r="C2872" t="str">
            <v>UN</v>
          </cell>
          <cell r="D2872">
            <v>0</v>
          </cell>
        </row>
        <row r="2873">
          <cell r="A2873" t="str">
            <v>201611</v>
          </cell>
          <cell r="B2873" t="str">
            <v>DIAMETRO 168 MM (6 5/8 POL.) - EQ. DE 301 A 1000 M</v>
          </cell>
          <cell r="C2873" t="str">
            <v>UN</v>
          </cell>
          <cell r="D2873">
            <v>0</v>
          </cell>
        </row>
        <row r="2874">
          <cell r="A2874" t="str">
            <v>201612</v>
          </cell>
          <cell r="B2874" t="str">
            <v>DIAMETRO 168 MM (6 5/8 POL.) - EQ. ACIMA DE 1001 M</v>
          </cell>
          <cell r="C2874" t="str">
            <v>UN</v>
          </cell>
          <cell r="D2874">
            <v>0</v>
          </cell>
        </row>
        <row r="2876">
          <cell r="A2876" t="str">
            <v>201700</v>
          </cell>
          <cell r="B2876" t="str">
            <v>REDUCAO CONICA ROSCA ESQUERDA</v>
          </cell>
        </row>
        <row r="2877">
          <cell r="A2877" t="str">
            <v>201701</v>
          </cell>
          <cell r="B2877" t="str">
            <v>DIAMETRO  8 5/8 X 4 1/2 POL.</v>
          </cell>
          <cell r="C2877" t="str">
            <v>UN</v>
          </cell>
          <cell r="D2877">
            <v>0</v>
          </cell>
        </row>
        <row r="2878">
          <cell r="A2878" t="str">
            <v>201702</v>
          </cell>
          <cell r="B2878" t="str">
            <v>DIAMETRO  8 5/8 X 5 1/2 POL.</v>
          </cell>
          <cell r="C2878" t="str">
            <v>UN</v>
          </cell>
          <cell r="D2878">
            <v>0</v>
          </cell>
        </row>
        <row r="2879">
          <cell r="A2879" t="str">
            <v>201703</v>
          </cell>
          <cell r="B2879" t="str">
            <v>DIAMETRO  9 5/8 X 4 1/2 POL.</v>
          </cell>
          <cell r="C2879" t="str">
            <v>UN</v>
          </cell>
          <cell r="D2879">
            <v>0</v>
          </cell>
        </row>
        <row r="2880">
          <cell r="A2880" t="str">
            <v>201704</v>
          </cell>
          <cell r="B2880" t="str">
            <v>DIAMETRO  9 5/8 X 5 1/2 POL.</v>
          </cell>
          <cell r="C2880" t="str">
            <v>UN</v>
          </cell>
          <cell r="D2880">
            <v>0</v>
          </cell>
        </row>
        <row r="2881">
          <cell r="A2881" t="str">
            <v>201705</v>
          </cell>
          <cell r="B2881" t="str">
            <v>DIAMETRO 10 3/4 X 5 1/2 POL.</v>
          </cell>
          <cell r="C2881" t="str">
            <v>UN</v>
          </cell>
          <cell r="D2881">
            <v>0</v>
          </cell>
        </row>
        <row r="2882">
          <cell r="A2882" t="str">
            <v>201706</v>
          </cell>
          <cell r="B2882" t="str">
            <v>DIAMETRO 13 3/8 X 5 1/2 POL.</v>
          </cell>
          <cell r="C2882" t="str">
            <v>UN</v>
          </cell>
          <cell r="D2882">
            <v>0</v>
          </cell>
        </row>
        <row r="2883">
          <cell r="A2883" t="str">
            <v>201707</v>
          </cell>
          <cell r="B2883" t="str">
            <v>DIAMETRO 16 X 5 1/2 POL.</v>
          </cell>
          <cell r="C2883" t="str">
            <v>UN</v>
          </cell>
          <cell r="D2883">
            <v>0</v>
          </cell>
        </row>
        <row r="2884">
          <cell r="A2884" t="str">
            <v>201708</v>
          </cell>
          <cell r="B2884" t="str">
            <v>DIAMETRO 20 X 5 1/2 POL.</v>
          </cell>
          <cell r="C2884" t="str">
            <v>UN</v>
          </cell>
          <cell r="D2884">
            <v>0</v>
          </cell>
        </row>
        <row r="2885">
          <cell r="A2885" t="str">
            <v>201709</v>
          </cell>
          <cell r="B2885" t="str">
            <v>DIAMETRO 6 5/8 X 4 1/2 POL.</v>
          </cell>
          <cell r="C2885" t="str">
            <v>UN</v>
          </cell>
          <cell r="D2885">
            <v>0</v>
          </cell>
        </row>
        <row r="2887">
          <cell r="A2887" t="str">
            <v>201800</v>
          </cell>
          <cell r="B2887" t="str">
            <v>FILTROS ESPIRALADOS, PERFIL V, GALVANIZADOS</v>
          </cell>
        </row>
        <row r="2888">
          <cell r="A2888" t="str">
            <v>201801</v>
          </cell>
          <cell r="B2888" t="str">
            <v>DIAMETRO 356 MM (14 POL.)</v>
          </cell>
          <cell r="C2888" t="str">
            <v>M</v>
          </cell>
          <cell r="D2888">
            <v>728.62</v>
          </cell>
        </row>
        <row r="2889">
          <cell r="A2889" t="str">
            <v>201802</v>
          </cell>
          <cell r="B2889" t="str">
            <v>DIAMETRO 305 MM (12 POL.)</v>
          </cell>
          <cell r="C2889" t="str">
            <v>M</v>
          </cell>
          <cell r="D2889">
            <v>610.41</v>
          </cell>
        </row>
        <row r="2890">
          <cell r="A2890" t="str">
            <v>201803</v>
          </cell>
          <cell r="B2890" t="str">
            <v>DIAMETRO 254 MM (10 POL.)</v>
          </cell>
          <cell r="C2890" t="str">
            <v>M</v>
          </cell>
          <cell r="D2890">
            <v>499.24</v>
          </cell>
        </row>
        <row r="2891">
          <cell r="A2891" t="str">
            <v>201804</v>
          </cell>
          <cell r="B2891" t="str">
            <v>DIAMETRO 203 MM ( 8 POL.)</v>
          </cell>
          <cell r="C2891" t="str">
            <v>M</v>
          </cell>
          <cell r="D2891">
            <v>372.26</v>
          </cell>
        </row>
        <row r="2892">
          <cell r="A2892" t="str">
            <v>201805</v>
          </cell>
          <cell r="B2892" t="str">
            <v>DIAMETRO 152 MM ( 6 POL.)</v>
          </cell>
          <cell r="C2892" t="str">
            <v>M</v>
          </cell>
          <cell r="D2892">
            <v>224.21</v>
          </cell>
        </row>
        <row r="2894">
          <cell r="A2894" t="str">
            <v>201900</v>
          </cell>
          <cell r="B2894" t="str">
            <v>FILTROS ESPIRALADOS, PERFIL V, GALVANIZADOS - REFORCADOS</v>
          </cell>
        </row>
        <row r="2895">
          <cell r="A2895" t="str">
            <v>201901</v>
          </cell>
          <cell r="B2895" t="str">
            <v>DIAMETRO 356 MM (14 POL.)</v>
          </cell>
          <cell r="C2895" t="str">
            <v>M</v>
          </cell>
          <cell r="D2895">
            <v>776.97</v>
          </cell>
        </row>
        <row r="2896">
          <cell r="A2896" t="str">
            <v>201902</v>
          </cell>
          <cell r="B2896" t="str">
            <v>DIAMETRO 305 MM (12 POL.)</v>
          </cell>
          <cell r="C2896" t="str">
            <v>M</v>
          </cell>
          <cell r="D2896">
            <v>649.37</v>
          </cell>
        </row>
        <row r="2897">
          <cell r="A2897" t="str">
            <v>201903</v>
          </cell>
          <cell r="B2897" t="str">
            <v>DIAMETRO 254 MM (10 POL.)</v>
          </cell>
          <cell r="C2897" t="str">
            <v>M</v>
          </cell>
          <cell r="D2897">
            <v>555.66</v>
          </cell>
        </row>
        <row r="2898">
          <cell r="A2898" t="str">
            <v>201904</v>
          </cell>
          <cell r="B2898" t="str">
            <v>DIAMETRO 203 MM ( 8 POL.)</v>
          </cell>
          <cell r="C2898" t="str">
            <v>M</v>
          </cell>
          <cell r="D2898">
            <v>435.4</v>
          </cell>
        </row>
        <row r="2899">
          <cell r="A2899" t="str">
            <v>201905</v>
          </cell>
          <cell r="B2899" t="str">
            <v>DIAMETRO 152 MM ( 6 POL.)</v>
          </cell>
          <cell r="C2899" t="str">
            <v>M</v>
          </cell>
          <cell r="D2899">
            <v>314.20999999999998</v>
          </cell>
        </row>
        <row r="2901">
          <cell r="A2901" t="str">
            <v>202000</v>
          </cell>
          <cell r="B2901" t="str">
            <v>FILTROS ESPIRALADOS, PERFIL V, GALVANIZADOS - SUPER-REFORCADOS</v>
          </cell>
        </row>
        <row r="2902">
          <cell r="A2902" t="str">
            <v>202001</v>
          </cell>
          <cell r="B2902" t="str">
            <v>DIAMETRO 356 MM (14 POL.)</v>
          </cell>
          <cell r="C2902" t="str">
            <v>M</v>
          </cell>
          <cell r="D2902">
            <v>798.61</v>
          </cell>
        </row>
        <row r="2903">
          <cell r="A2903" t="str">
            <v>202002</v>
          </cell>
          <cell r="B2903" t="str">
            <v>DIAMETRO 305 MM (12 POL.)</v>
          </cell>
          <cell r="C2903" t="str">
            <v>M</v>
          </cell>
          <cell r="D2903">
            <v>696.38</v>
          </cell>
        </row>
        <row r="2904">
          <cell r="A2904" t="str">
            <v>202003</v>
          </cell>
          <cell r="B2904" t="str">
            <v>DIAMETRO 254 MM (10 POL.)</v>
          </cell>
          <cell r="C2904" t="str">
            <v>M</v>
          </cell>
          <cell r="D2904">
            <v>590.58000000000004</v>
          </cell>
        </row>
        <row r="2905">
          <cell r="A2905" t="str">
            <v>202004</v>
          </cell>
          <cell r="B2905" t="str">
            <v>DIAMETRO 203 MM ( 8 POL.)</v>
          </cell>
          <cell r="C2905" t="str">
            <v>M</v>
          </cell>
          <cell r="D2905">
            <v>485.31</v>
          </cell>
        </row>
        <row r="2906">
          <cell r="A2906" t="str">
            <v>202005</v>
          </cell>
          <cell r="B2906" t="str">
            <v>DIAMETRO 152 MM ( 6 POL.)</v>
          </cell>
          <cell r="C2906" t="str">
            <v>M</v>
          </cell>
          <cell r="D2906">
            <v>361.22</v>
          </cell>
        </row>
        <row r="2908">
          <cell r="A2908" t="str">
            <v>202100</v>
          </cell>
          <cell r="B2908" t="str">
            <v>FILTROS ESPIRALADOS, PERFIL V, GALVANIZADOS - HIPER-REFORCADOS</v>
          </cell>
        </row>
        <row r="2909">
          <cell r="A2909" t="str">
            <v>202101</v>
          </cell>
          <cell r="B2909" t="str">
            <v>DIAMETRO 356 MM (14 POL.)</v>
          </cell>
          <cell r="C2909" t="str">
            <v>M</v>
          </cell>
          <cell r="D2909">
            <v>873.57</v>
          </cell>
        </row>
        <row r="2910">
          <cell r="A2910" t="str">
            <v>202102</v>
          </cell>
          <cell r="B2910" t="str">
            <v>DIAMETRO 305 MM (12 POL.)</v>
          </cell>
          <cell r="C2910" t="str">
            <v>M</v>
          </cell>
          <cell r="D2910">
            <v>823.41</v>
          </cell>
        </row>
        <row r="2911">
          <cell r="A2911" t="str">
            <v>202103</v>
          </cell>
          <cell r="B2911" t="str">
            <v>DIAMETRO 254 MM (10 POL.)</v>
          </cell>
          <cell r="C2911" t="str">
            <v>M</v>
          </cell>
          <cell r="D2911">
            <v>680.6</v>
          </cell>
        </row>
        <row r="2912">
          <cell r="A2912" t="str">
            <v>202104</v>
          </cell>
          <cell r="B2912" t="str">
            <v>DIAMETRO 203 MM ( 8 POL.)</v>
          </cell>
          <cell r="C2912" t="str">
            <v>M</v>
          </cell>
          <cell r="D2912">
            <v>530.33000000000004</v>
          </cell>
        </row>
        <row r="2913">
          <cell r="A2913" t="str">
            <v>202105</v>
          </cell>
          <cell r="B2913" t="str">
            <v>DIAMETRO 152 MM ( 6 POL.)</v>
          </cell>
          <cell r="C2913" t="str">
            <v>M</v>
          </cell>
          <cell r="D2913">
            <v>432.88</v>
          </cell>
        </row>
        <row r="2915">
          <cell r="A2915" t="str">
            <v>202200</v>
          </cell>
          <cell r="B2915" t="str">
            <v>FILTROS ESPIRALADOS, PERFIL V, GALVANIZADOS - JAQUETADOS - SOBRE TUBOS API 5A</v>
          </cell>
        </row>
        <row r="2916">
          <cell r="A2916" t="str">
            <v>202201</v>
          </cell>
          <cell r="B2916" t="str">
            <v>720/520 FUROS/METROS: DIAMETRO 8 5/8 POL.</v>
          </cell>
          <cell r="C2916" t="str">
            <v>M</v>
          </cell>
          <cell r="D2916">
            <v>834.38</v>
          </cell>
        </row>
        <row r="2917">
          <cell r="A2917" t="str">
            <v>202202</v>
          </cell>
          <cell r="B2917" t="str">
            <v>600 FUROS/METROS: DIAMETRO 6 5/8 POL.</v>
          </cell>
          <cell r="C2917" t="str">
            <v>M</v>
          </cell>
          <cell r="D2917">
            <v>613.11</v>
          </cell>
        </row>
        <row r="2918">
          <cell r="A2918" t="str">
            <v>202203</v>
          </cell>
          <cell r="B2918" t="str">
            <v>840 FUROS/METROS: DIAMETRO 10 3/4 POL.</v>
          </cell>
          <cell r="C2918" t="str">
            <v>M</v>
          </cell>
          <cell r="D2918">
            <v>1149.6500000000001</v>
          </cell>
        </row>
        <row r="2920">
          <cell r="A2920" t="str">
            <v>202300</v>
          </cell>
          <cell r="B2920" t="str">
            <v>FILTROS EM PVC RIGIDO, NERVURADO, DIN 4925</v>
          </cell>
        </row>
        <row r="2921">
          <cell r="A2921" t="str">
            <v>202301</v>
          </cell>
          <cell r="B2921" t="str">
            <v>DIAMETRO 250 MM (10 POL.) - STANDARD</v>
          </cell>
          <cell r="C2921" t="str">
            <v>M</v>
          </cell>
          <cell r="D2921">
            <v>207.73</v>
          </cell>
        </row>
        <row r="2922">
          <cell r="A2922" t="str">
            <v>202302</v>
          </cell>
          <cell r="B2922" t="str">
            <v>DIAMETRO 206 MM ( 8 POL.) - STANDARD</v>
          </cell>
          <cell r="C2922" t="str">
            <v>M</v>
          </cell>
          <cell r="D2922">
            <v>157.88999999999999</v>
          </cell>
        </row>
        <row r="2923">
          <cell r="A2923" t="str">
            <v>202303</v>
          </cell>
          <cell r="B2923" t="str">
            <v>DIAMETRO 154 MM ( 6 POL.) - STANDARD</v>
          </cell>
          <cell r="C2923" t="str">
            <v>M</v>
          </cell>
          <cell r="D2923">
            <v>113.08</v>
          </cell>
        </row>
        <row r="2924">
          <cell r="A2924" t="str">
            <v>202304</v>
          </cell>
          <cell r="B2924" t="str">
            <v>DIAMETRO 250 MM (10 POL.) - REFORCADO</v>
          </cell>
          <cell r="C2924" t="str">
            <v>M</v>
          </cell>
          <cell r="D2924">
            <v>218.41</v>
          </cell>
        </row>
        <row r="2925">
          <cell r="A2925" t="str">
            <v>202305</v>
          </cell>
          <cell r="B2925" t="str">
            <v>DIAMETRO 200 MM ( 8 POL.) - REFORCADO</v>
          </cell>
          <cell r="C2925" t="str">
            <v>M</v>
          </cell>
          <cell r="D2925">
            <v>159</v>
          </cell>
        </row>
        <row r="2926">
          <cell r="A2926" t="str">
            <v>202306</v>
          </cell>
          <cell r="B2926" t="str">
            <v>DIAMETRO 150 MM ( 6 POL.) - REFORCADO</v>
          </cell>
          <cell r="C2926" t="str">
            <v>M</v>
          </cell>
          <cell r="D2926">
            <v>105.4</v>
          </cell>
        </row>
        <row r="2928">
          <cell r="A2928">
            <v>202400</v>
          </cell>
          <cell r="B2928" t="str">
            <v>FILTROS ESTAMPADOS, TIPO NOLD, PRETOS</v>
          </cell>
        </row>
        <row r="2929">
          <cell r="A2929" t="str">
            <v>202401</v>
          </cell>
          <cell r="B2929" t="str">
            <v>DIAMETRO 203 MM (8 POL.)</v>
          </cell>
          <cell r="C2929" t="str">
            <v>M</v>
          </cell>
          <cell r="D2929">
            <v>78.209999999999994</v>
          </cell>
        </row>
        <row r="2930">
          <cell r="A2930" t="str">
            <v>202402</v>
          </cell>
          <cell r="B2930" t="str">
            <v>DIAMETRO 152 MM (6 POL.)</v>
          </cell>
          <cell r="C2930" t="str">
            <v>M</v>
          </cell>
          <cell r="D2930">
            <v>63.93</v>
          </cell>
        </row>
        <row r="2932">
          <cell r="A2932" t="str">
            <v>202500</v>
          </cell>
          <cell r="B2932" t="str">
            <v>PRE-FILTROS</v>
          </cell>
        </row>
        <row r="2933">
          <cell r="A2933" t="str">
            <v>202501</v>
          </cell>
          <cell r="B2933" t="str">
            <v>TIPO JACAREI - SUB-ARREDONDADO - (CIRCULACAO D'AGUA) - (1,5 T/M3)</v>
          </cell>
          <cell r="C2933" t="str">
            <v>M3</v>
          </cell>
          <cell r="D2933">
            <v>854.79</v>
          </cell>
        </row>
        <row r="2934">
          <cell r="A2934" t="str">
            <v>202502</v>
          </cell>
          <cell r="B2934" t="str">
            <v>TIPO PEROLA - ARREDONDADO - (CIRCULACAO D'AGUA NO CONTRA-FLUXO) - (1,5 T/M3)</v>
          </cell>
          <cell r="C2934" t="str">
            <v>M3</v>
          </cell>
          <cell r="D2934">
            <v>1230.56</v>
          </cell>
        </row>
        <row r="2935">
          <cell r="A2935" t="str">
            <v>202503</v>
          </cell>
          <cell r="B2935" t="str">
            <v>TIPO PEROLA - ARREDONDADO - (CIRCULACAO REVERSA) - EQ. DE 301 A 1000 M (1,5 T/M3)</v>
          </cell>
          <cell r="C2935" t="str">
            <v>M3</v>
          </cell>
          <cell r="D2935">
            <v>1397.21</v>
          </cell>
        </row>
        <row r="2936">
          <cell r="A2936" t="str">
            <v>202504</v>
          </cell>
          <cell r="B2936" t="str">
            <v>TIPO PEROLA - ARREDONDADO - (CIRCULACAO REVERSA) - EQ. ACIMA DE 1001 M(1,5 T/M3)</v>
          </cell>
          <cell r="C2936" t="str">
            <v>M3</v>
          </cell>
          <cell r="D2936">
            <v>1497.08</v>
          </cell>
        </row>
        <row r="2938">
          <cell r="A2938" t="str">
            <v>202600</v>
          </cell>
          <cell r="B2938" t="str">
            <v>DESENVOLVIMENTO</v>
          </cell>
        </row>
        <row r="2939">
          <cell r="A2939" t="str">
            <v>202601</v>
          </cell>
          <cell r="B2939" t="str">
            <v>COM COMPRESSOR 175 LB/POL.2</v>
          </cell>
          <cell r="C2939" t="str">
            <v>H</v>
          </cell>
          <cell r="D2939">
            <v>84.12</v>
          </cell>
        </row>
        <row r="2940">
          <cell r="A2940" t="str">
            <v>202602</v>
          </cell>
          <cell r="B2940" t="str">
            <v>COM COMPRESSOR 250 LB/POL.2</v>
          </cell>
          <cell r="C2940" t="str">
            <v>H</v>
          </cell>
          <cell r="D2940">
            <v>88.11</v>
          </cell>
        </row>
        <row r="2941">
          <cell r="A2941" t="str">
            <v>202603</v>
          </cell>
          <cell r="B2941" t="str">
            <v>COM PLUNGE OU PISTAO COM VALVULA</v>
          </cell>
          <cell r="C2941" t="str">
            <v>H</v>
          </cell>
          <cell r="D2941">
            <v>77.19</v>
          </cell>
        </row>
        <row r="2942">
          <cell r="A2942" t="str">
            <v>202604</v>
          </cell>
          <cell r="B2942" t="str">
            <v>COM BOMBA SUBMERSA ATE 20 HP</v>
          </cell>
          <cell r="C2942" t="str">
            <v>H</v>
          </cell>
          <cell r="D2942">
            <v>96.22</v>
          </cell>
        </row>
        <row r="2943">
          <cell r="A2943" t="str">
            <v>202605</v>
          </cell>
          <cell r="B2943" t="str">
            <v>COM BOMBA SUBMERSA DE  20,1 A  35 HP</v>
          </cell>
          <cell r="C2943" t="str">
            <v>H</v>
          </cell>
          <cell r="D2943">
            <v>118.76</v>
          </cell>
        </row>
        <row r="2944">
          <cell r="A2944" t="str">
            <v>202606</v>
          </cell>
          <cell r="B2944" t="str">
            <v>COM BOMBA SUBMERSA DE  35,1 A  60 HP</v>
          </cell>
          <cell r="C2944" t="str">
            <v>H</v>
          </cell>
          <cell r="D2944">
            <v>148.6</v>
          </cell>
        </row>
        <row r="2945">
          <cell r="A2945" t="str">
            <v>202607</v>
          </cell>
          <cell r="B2945" t="str">
            <v>COM BOMBA SUBMERSA DE  60,1 A  90 HP</v>
          </cell>
          <cell r="C2945" t="str">
            <v>H</v>
          </cell>
          <cell r="D2945">
            <v>159.81</v>
          </cell>
        </row>
        <row r="2946">
          <cell r="A2946" t="str">
            <v>202608</v>
          </cell>
          <cell r="B2946" t="str">
            <v>COM BOMBA SUBMERSA DE  90,1 A 120 HP</v>
          </cell>
          <cell r="C2946" t="str">
            <v>H</v>
          </cell>
          <cell r="D2946">
            <v>162.28</v>
          </cell>
        </row>
        <row r="2947">
          <cell r="A2947" t="str">
            <v>202609</v>
          </cell>
          <cell r="B2947" t="str">
            <v>COM BOMBA SUBMERSA DE 120,1 A 150 HP</v>
          </cell>
          <cell r="C2947" t="str">
            <v>H</v>
          </cell>
          <cell r="D2947">
            <v>167.27</v>
          </cell>
        </row>
        <row r="2948">
          <cell r="A2948" t="str">
            <v>202610</v>
          </cell>
          <cell r="B2948" t="str">
            <v>COM BOMBA SUBMERSA DE 150,1 A 180 HP</v>
          </cell>
          <cell r="C2948" t="str">
            <v>H</v>
          </cell>
          <cell r="D2948">
            <v>171.57</v>
          </cell>
        </row>
        <row r="2949">
          <cell r="A2949" t="str">
            <v>202611</v>
          </cell>
          <cell r="B2949" t="str">
            <v>COM BOMBA SUBMERSA DE 180,1 A 210 HP</v>
          </cell>
          <cell r="C2949" t="str">
            <v>H</v>
          </cell>
          <cell r="D2949">
            <v>176.89</v>
          </cell>
        </row>
        <row r="2950">
          <cell r="A2950" t="str">
            <v>202612</v>
          </cell>
          <cell r="B2950" t="str">
            <v>COM BOMBA SUBMERSA DE 210,1 A 250 HP</v>
          </cell>
          <cell r="C2950" t="str">
            <v>H</v>
          </cell>
          <cell r="D2950">
            <v>198.03</v>
          </cell>
        </row>
        <row r="2951">
          <cell r="A2951" t="str">
            <v>202613</v>
          </cell>
          <cell r="B2951" t="str">
            <v>COM BOMBA EIXO PROLONGADO ATE 500 HP - EQ. DE 301 A 1000 M</v>
          </cell>
          <cell r="C2951" t="str">
            <v>H</v>
          </cell>
          <cell r="D2951">
            <v>539.79</v>
          </cell>
        </row>
        <row r="2952">
          <cell r="A2952" t="str">
            <v>202614</v>
          </cell>
          <cell r="B2952" t="str">
            <v>COM BOMBA EIXO PROLONGADO ATE 500 HP - EQ. ACIMA DE 1001 M</v>
          </cell>
          <cell r="C2952" t="str">
            <v>H</v>
          </cell>
          <cell r="D2952">
            <v>619.39</v>
          </cell>
        </row>
        <row r="2954">
          <cell r="A2954" t="str">
            <v>202700</v>
          </cell>
          <cell r="B2954" t="str">
            <v>ENSAIOS DE VAZAO COM BOMBA</v>
          </cell>
        </row>
        <row r="2955">
          <cell r="A2955" t="str">
            <v>202701</v>
          </cell>
          <cell r="B2955" t="str">
            <v>SUBMERSA ATE 20 HP</v>
          </cell>
          <cell r="C2955" t="str">
            <v>H</v>
          </cell>
          <cell r="D2955">
            <v>96.22</v>
          </cell>
        </row>
        <row r="2956">
          <cell r="A2956" t="str">
            <v>202702</v>
          </cell>
          <cell r="B2956" t="str">
            <v>SUBMERSA DE  20,1 A  35 HP</v>
          </cell>
          <cell r="C2956" t="str">
            <v>H</v>
          </cell>
          <cell r="D2956">
            <v>118.76</v>
          </cell>
        </row>
        <row r="2957">
          <cell r="A2957" t="str">
            <v>202703</v>
          </cell>
          <cell r="B2957" t="str">
            <v>SUBMERSA DE  35,1 A  60 HP</v>
          </cell>
          <cell r="C2957" t="str">
            <v>H</v>
          </cell>
          <cell r="D2957">
            <v>148.6</v>
          </cell>
        </row>
        <row r="2958">
          <cell r="A2958" t="str">
            <v>202704</v>
          </cell>
          <cell r="B2958" t="str">
            <v>SUBMERSA DE  60,1 A  90 HP</v>
          </cell>
          <cell r="C2958" t="str">
            <v>H</v>
          </cell>
          <cell r="D2958">
            <v>159.81</v>
          </cell>
        </row>
        <row r="2959">
          <cell r="A2959" t="str">
            <v>202705</v>
          </cell>
          <cell r="B2959" t="str">
            <v>SUBMERSA DE  90,1 A 120 HP</v>
          </cell>
          <cell r="C2959" t="str">
            <v>H</v>
          </cell>
          <cell r="D2959">
            <v>162.28</v>
          </cell>
        </row>
        <row r="2960">
          <cell r="A2960" t="str">
            <v>202706</v>
          </cell>
          <cell r="B2960" t="str">
            <v>SUBMERSA DE 120,1 A 150 HP</v>
          </cell>
          <cell r="C2960" t="str">
            <v>H</v>
          </cell>
          <cell r="D2960">
            <v>167.27</v>
          </cell>
        </row>
        <row r="2961">
          <cell r="A2961" t="str">
            <v>202707</v>
          </cell>
          <cell r="B2961" t="str">
            <v>SUBMERSA DE 150,1 A 180 HP</v>
          </cell>
          <cell r="C2961" t="str">
            <v>H</v>
          </cell>
          <cell r="D2961">
            <v>171.57</v>
          </cell>
        </row>
        <row r="2962">
          <cell r="A2962" t="str">
            <v>202708</v>
          </cell>
          <cell r="B2962" t="str">
            <v>SUBMERSA DE 180,1 A 210 HP</v>
          </cell>
          <cell r="C2962" t="str">
            <v>H</v>
          </cell>
          <cell r="D2962">
            <v>176.89</v>
          </cell>
        </row>
        <row r="2963">
          <cell r="A2963" t="str">
            <v>202709</v>
          </cell>
          <cell r="B2963" t="str">
            <v>SUBMERSA DE 210,1 A 250 HP</v>
          </cell>
          <cell r="C2963" t="str">
            <v>H</v>
          </cell>
          <cell r="D2963">
            <v>198.03</v>
          </cell>
        </row>
        <row r="2964">
          <cell r="A2964" t="str">
            <v>202710</v>
          </cell>
          <cell r="B2964" t="str">
            <v>EIXO PROLONGADO ATE 500 HP - EQ. DE 301 A 1000 M</v>
          </cell>
          <cell r="C2964" t="str">
            <v>H</v>
          </cell>
          <cell r="D2964">
            <v>539.79</v>
          </cell>
        </row>
        <row r="2965">
          <cell r="A2965" t="str">
            <v>202711</v>
          </cell>
          <cell r="B2965" t="str">
            <v>EIXO PROLONGADO ATE 500 HP - EQ. ACIMA DE 1001 M</v>
          </cell>
          <cell r="C2965" t="str">
            <v>H</v>
          </cell>
          <cell r="D2965">
            <v>619.39</v>
          </cell>
        </row>
        <row r="2967">
          <cell r="A2967" t="str">
            <v>202800</v>
          </cell>
          <cell r="B2967" t="str">
            <v>PRODUTOS QUIMICOS</v>
          </cell>
        </row>
        <row r="2968">
          <cell r="A2968" t="str">
            <v>202801</v>
          </cell>
          <cell r="B2968" t="str">
            <v>DISPERSANTE (HEXAMETAFOSFATO DE SODIO, DISPERGEL OU SIMILAR)</v>
          </cell>
          <cell r="C2968" t="str">
            <v>KG</v>
          </cell>
          <cell r="D2968">
            <v>7.63</v>
          </cell>
        </row>
        <row r="2970">
          <cell r="A2970" t="str">
            <v>202900</v>
          </cell>
          <cell r="B2970" t="str">
            <v>FLUIDO</v>
          </cell>
        </row>
        <row r="2971">
          <cell r="A2971" t="str">
            <v>202901</v>
          </cell>
          <cell r="B2971" t="str">
            <v>PARA PERFURACAO (DMP 2000, S 1500 OU SIMILAR)</v>
          </cell>
          <cell r="C2971" t="str">
            <v>KG</v>
          </cell>
          <cell r="D2971">
            <v>23.46</v>
          </cell>
        </row>
        <row r="2973">
          <cell r="A2973" t="str">
            <v>203000</v>
          </cell>
          <cell r="B2973" t="str">
            <v>ENDOSCOPIA (PERFILAGEM OPTICA)</v>
          </cell>
        </row>
        <row r="2974">
          <cell r="A2974" t="str">
            <v>203001</v>
          </cell>
          <cell r="B2974" t="str">
            <v>PERFILAGEM OPTICA ATE 200 M DE PROFUNDIDADE</v>
          </cell>
          <cell r="C2974" t="str">
            <v>M</v>
          </cell>
          <cell r="D2974">
            <v>19.95</v>
          </cell>
        </row>
        <row r="2975">
          <cell r="A2975" t="str">
            <v>203002</v>
          </cell>
          <cell r="B2975" t="str">
            <v>PERFILAGEM OPTICA DE 201 A   400 M DE PROFUNDIDADE</v>
          </cell>
          <cell r="C2975" t="str">
            <v>M</v>
          </cell>
          <cell r="D2975">
            <v>19.95</v>
          </cell>
        </row>
        <row r="2976">
          <cell r="A2976" t="str">
            <v>203003</v>
          </cell>
          <cell r="B2976" t="str">
            <v>PERFILAGEM OPTICA DE 401 A   600 M DE PROFUNDIDADE</v>
          </cell>
          <cell r="C2976" t="str">
            <v>M</v>
          </cell>
          <cell r="D2976">
            <v>19.95</v>
          </cell>
        </row>
        <row r="2977">
          <cell r="A2977" t="str">
            <v>203004</v>
          </cell>
          <cell r="B2977" t="str">
            <v>PERFILAGEM OPTICA DE 601 A   800 M DE PROFUNDIDADE</v>
          </cell>
          <cell r="C2977" t="str">
            <v>M</v>
          </cell>
          <cell r="D2977">
            <v>19.95</v>
          </cell>
        </row>
        <row r="2978">
          <cell r="A2978" t="str">
            <v>203005</v>
          </cell>
          <cell r="B2978" t="str">
            <v>PERFILAGEM OPTICA DE 801 A 1.000 M DE PROFUNDIDADE</v>
          </cell>
          <cell r="C2978" t="str">
            <v>M</v>
          </cell>
          <cell r="D2978">
            <v>19.95</v>
          </cell>
        </row>
        <row r="2979">
          <cell r="A2979" t="str">
            <v>203006</v>
          </cell>
          <cell r="B2979" t="str">
            <v>PERFILAGEM OPTICA ACIMA DE 1.001 M DE PROFUNDIDADE</v>
          </cell>
          <cell r="C2979" t="str">
            <v>M</v>
          </cell>
          <cell r="D2979">
            <v>19.95</v>
          </cell>
        </row>
        <row r="2980">
          <cell r="A2980" t="str">
            <v>203007</v>
          </cell>
          <cell r="B2980" t="str">
            <v>TAXA DE TRANSPORTE</v>
          </cell>
          <cell r="C2980" t="str">
            <v>KM</v>
          </cell>
          <cell r="D2980">
            <v>1.59</v>
          </cell>
        </row>
        <row r="2982">
          <cell r="A2982">
            <v>204000</v>
          </cell>
          <cell r="B2982" t="str">
            <v>REVESTIMENTO - TUBO DE ACO LISO</v>
          </cell>
        </row>
        <row r="2983">
          <cell r="A2983">
            <v>204001</v>
          </cell>
          <cell r="B2983" t="str">
            <v>SCH.10, 147,36 KG/M:DIAM.762 MM(30 POL.) - EQ. DE 301 A 1000 M</v>
          </cell>
          <cell r="C2983" t="str">
            <v>M</v>
          </cell>
          <cell r="D2983">
            <v>774.48</v>
          </cell>
        </row>
        <row r="2984">
          <cell r="A2984">
            <v>204002</v>
          </cell>
          <cell r="B2984" t="str">
            <v>SCH.10, 147,36 KG/M:DIAM.762 MM (30 POL.) - EQ. ACIMA DE 1001 M</v>
          </cell>
          <cell r="C2984" t="str">
            <v>M</v>
          </cell>
          <cell r="D2984">
            <v>800.48</v>
          </cell>
        </row>
        <row r="2985">
          <cell r="A2985">
            <v>204003</v>
          </cell>
          <cell r="B2985" t="str">
            <v>SCH.10, 137,42 KG/M:DIAM.711 MM (28 POL.) - EQ. DE 301 A 1000 M</v>
          </cell>
          <cell r="C2985" t="str">
            <v>M</v>
          </cell>
          <cell r="D2985">
            <v>728.9</v>
          </cell>
        </row>
        <row r="2986">
          <cell r="A2986">
            <v>204004</v>
          </cell>
          <cell r="B2986" t="str">
            <v>SCH.10, 137,42 KG/M:DIAM. 711 MM (28 POL.) - EQ. ACIMA DE 1001 M</v>
          </cell>
          <cell r="C2986" t="str">
            <v>M</v>
          </cell>
          <cell r="D2986">
            <v>754.56</v>
          </cell>
        </row>
        <row r="2987">
          <cell r="A2987">
            <v>204005</v>
          </cell>
          <cell r="B2987" t="str">
            <v>SCH.10, 127,50 KG/M:DIAM. 660 MM (26 POL.) - EQ. DE 301 A 1000 M</v>
          </cell>
          <cell r="C2987" t="str">
            <v>M</v>
          </cell>
          <cell r="D2987">
            <v>681.43</v>
          </cell>
        </row>
        <row r="2988">
          <cell r="A2988">
            <v>204006</v>
          </cell>
          <cell r="B2988" t="str">
            <v>SCH.10, 127,50 KG/M:DIAM. 660 MM (26 POL.) - EQ. ACIMA DE 1001 M</v>
          </cell>
          <cell r="C2988" t="str">
            <v>M</v>
          </cell>
          <cell r="D2988">
            <v>706.68</v>
          </cell>
        </row>
        <row r="2989">
          <cell r="A2989">
            <v>204007</v>
          </cell>
          <cell r="B2989" t="str">
            <v>SCH.10, 94,45 KG/M:DIAM. 609 MM (24 POL.) - EQ. DE 301 A 1000 M</v>
          </cell>
          <cell r="C2989" t="str">
            <v>M</v>
          </cell>
          <cell r="D2989">
            <v>524.61</v>
          </cell>
        </row>
        <row r="2990">
          <cell r="A2990">
            <v>204008</v>
          </cell>
          <cell r="B2990" t="str">
            <v>SCH.10, 94,45 KG/M:DIAM.609 MM (24 POL.) - EQ. ACIMA DE 1001 M</v>
          </cell>
          <cell r="C2990" t="str">
            <v>M</v>
          </cell>
          <cell r="D2990">
            <v>549.55999999999995</v>
          </cell>
        </row>
        <row r="2991">
          <cell r="A2991">
            <v>204009</v>
          </cell>
          <cell r="B2991" t="str">
            <v>SCH.10, 86,50 KG/M:DIAM.560 MM (22 POL.) - EQ. DE 301 A 1000 M</v>
          </cell>
          <cell r="C2991" t="str">
            <v>M</v>
          </cell>
          <cell r="D2991">
            <v>493.61</v>
          </cell>
        </row>
        <row r="2992">
          <cell r="A2992">
            <v>204010</v>
          </cell>
          <cell r="B2992" t="str">
            <v>SCH.10, 86,50 KG/M:DIAM. 560 MM (22 POL.) - EQ. ACIMA DE 1001 M</v>
          </cell>
          <cell r="C2992" t="str">
            <v>M</v>
          </cell>
          <cell r="D2992">
            <v>518.17999999999995</v>
          </cell>
        </row>
        <row r="2993">
          <cell r="A2993">
            <v>204011</v>
          </cell>
          <cell r="B2993" t="str">
            <v>SCH.10, 78,54 KG/M:DIAM.508 MM (20 POL.) - EQ. ATE 300 M</v>
          </cell>
          <cell r="C2993" t="str">
            <v>M</v>
          </cell>
          <cell r="D2993">
            <v>422.46</v>
          </cell>
        </row>
        <row r="2994">
          <cell r="A2994">
            <v>204012</v>
          </cell>
          <cell r="B2994" t="str">
            <v>SCH.10, 78,54 KG/M:DIAM. 508 MM (20 POL.) - EQ. DE 301 A 1000 M</v>
          </cell>
          <cell r="C2994" t="str">
            <v>M</v>
          </cell>
          <cell r="D2994">
            <v>453.46</v>
          </cell>
        </row>
        <row r="2995">
          <cell r="A2995">
            <v>204013</v>
          </cell>
          <cell r="B2995" t="str">
            <v>SCH.10, 78,54 KG/M:DIAM. 508 MM (20 POL.) - EQ. ACIMA DE 1001 M</v>
          </cell>
          <cell r="C2995" t="str">
            <v>M</v>
          </cell>
          <cell r="D2995">
            <v>477.73</v>
          </cell>
        </row>
        <row r="2996">
          <cell r="A2996">
            <v>204014</v>
          </cell>
          <cell r="B2996" t="str">
            <v>SCH.20, 117,07 KG/M:DIAM. 508 MM (20 POL.) - EQ. ATE 300 M</v>
          </cell>
          <cell r="C2996" t="str">
            <v>M</v>
          </cell>
          <cell r="D2996">
            <v>575.29999999999995</v>
          </cell>
        </row>
        <row r="2997">
          <cell r="A2997">
            <v>204015</v>
          </cell>
          <cell r="B2997" t="str">
            <v>SCH.20, 117,07 KG/M:DIAM. 508 MM (20 POL.) - EQ. DE 301 A 1000 M</v>
          </cell>
          <cell r="C2997" t="str">
            <v>M</v>
          </cell>
          <cell r="D2997">
            <v>606.29999999999995</v>
          </cell>
        </row>
        <row r="2998">
          <cell r="A2998">
            <v>204016</v>
          </cell>
          <cell r="B2998" t="str">
            <v>SCH.20, 117,07 KG/M:DIAM. 508 MM (20 POL.) - EQ. ACIMA DE 1001 M</v>
          </cell>
          <cell r="C2998" t="str">
            <v>M</v>
          </cell>
          <cell r="D2998">
            <v>630.57000000000005</v>
          </cell>
        </row>
        <row r="2999">
          <cell r="A2999">
            <v>204017</v>
          </cell>
          <cell r="B2999" t="str">
            <v>SCH.10, 70,59 KG/M:DIAM. 457 MM (18 POL.) - EQ. ATE 300 M</v>
          </cell>
          <cell r="C2999" t="str">
            <v>M</v>
          </cell>
          <cell r="D2999">
            <v>387.98</v>
          </cell>
        </row>
        <row r="3000">
          <cell r="A3000">
            <v>204018</v>
          </cell>
          <cell r="B3000" t="str">
            <v>SCH.10, 70,59 KG/M:DIAM. 457 MM (18 POL.) - EQ. DE 301 A 1000 M</v>
          </cell>
          <cell r="C3000" t="str">
            <v>M</v>
          </cell>
          <cell r="D3000">
            <v>418.6</v>
          </cell>
        </row>
        <row r="3001">
          <cell r="A3001">
            <v>204019</v>
          </cell>
          <cell r="B3001" t="str">
            <v>SCH.10, 70,59 KG/M:DIAM. 457 MM (18 POL.) - EQ. ACIMA DE 1001 M</v>
          </cell>
          <cell r="C3001" t="str">
            <v>M</v>
          </cell>
          <cell r="D3001">
            <v>442.54</v>
          </cell>
        </row>
        <row r="3002">
          <cell r="A3002">
            <v>204020</v>
          </cell>
          <cell r="B3002" t="str">
            <v>SCH.20, 87,79 KG/M:DIAM. 457 MM (18 POL.) - EQ. ATE 300 M</v>
          </cell>
          <cell r="C3002" t="str">
            <v>M</v>
          </cell>
          <cell r="D3002">
            <v>459.6</v>
          </cell>
        </row>
        <row r="3003">
          <cell r="A3003">
            <v>204021</v>
          </cell>
          <cell r="B3003" t="str">
            <v>SCH.20, 87,79 KG/M:DIAM. 457 MM (18 POL.) - EQ. DE 301 A 1000 M</v>
          </cell>
          <cell r="C3003" t="str">
            <v>M</v>
          </cell>
          <cell r="D3003">
            <v>490.22</v>
          </cell>
        </row>
        <row r="3004">
          <cell r="A3004">
            <v>204022</v>
          </cell>
          <cell r="B3004" t="str">
            <v>SCH.20, 87,79 KG/M:DIAM. 457 MM (18 POL.) - EQ. ACIMA DE 1001 M</v>
          </cell>
          <cell r="C3004" t="str">
            <v>M</v>
          </cell>
          <cell r="D3004">
            <v>514.16</v>
          </cell>
        </row>
        <row r="3005">
          <cell r="A3005">
            <v>204023</v>
          </cell>
          <cell r="B3005" t="str">
            <v>SCH.10, 62,63 KG/M:DIAM. 406 MM (16 POL.)</v>
          </cell>
          <cell r="C3005" t="str">
            <v>M</v>
          </cell>
          <cell r="D3005">
            <v>322.24</v>
          </cell>
        </row>
        <row r="3006">
          <cell r="A3006">
            <v>204024</v>
          </cell>
          <cell r="B3006" t="str">
            <v>SCH.20, 77,86 KG/M:DIAM. 406 MM (16 POL.)</v>
          </cell>
          <cell r="C3006" t="str">
            <v>M</v>
          </cell>
          <cell r="D3006">
            <v>380.87</v>
          </cell>
        </row>
        <row r="3007">
          <cell r="A3007">
            <v>204025</v>
          </cell>
          <cell r="B3007" t="str">
            <v>SCH.10, 54,68 KG/M:DIAM. 356 MM (14 POL.)</v>
          </cell>
          <cell r="C3007" t="str">
            <v>M</v>
          </cell>
          <cell r="D3007">
            <v>282.86</v>
          </cell>
        </row>
        <row r="3008">
          <cell r="A3008">
            <v>204026</v>
          </cell>
          <cell r="B3008" t="str">
            <v>SCH.20, 67,94 KG/M:DIAM. 356 MM (14 POL.)</v>
          </cell>
          <cell r="C3008" t="str">
            <v>M</v>
          </cell>
          <cell r="D3008">
            <v>344.85</v>
          </cell>
        </row>
        <row r="3009">
          <cell r="A3009">
            <v>204027</v>
          </cell>
          <cell r="B3009" t="str">
            <v>SCH.30, 81,28 KG/M:DIAM. 356 MM (14 POL.) - EQ. ATE 300 M</v>
          </cell>
          <cell r="C3009" t="str">
            <v>M</v>
          </cell>
          <cell r="D3009">
            <v>382.66</v>
          </cell>
        </row>
        <row r="3010">
          <cell r="A3010">
            <v>204028</v>
          </cell>
          <cell r="B3010" t="str">
            <v>SCH.30, 81,28 KG/M:DIAM. 356 MM (14 POL.) - EQ. DE 301 A 1000 M</v>
          </cell>
          <cell r="C3010" t="str">
            <v>M</v>
          </cell>
          <cell r="D3010">
            <v>407.64</v>
          </cell>
        </row>
        <row r="3011">
          <cell r="A3011">
            <v>204029</v>
          </cell>
          <cell r="B3011" t="str">
            <v>SCH.30, 81,28 KG/M:DIAM. 356 MM (14 POL.) - EQ. ACIMA DE 1001 M</v>
          </cell>
          <cell r="C3011" t="str">
            <v>M</v>
          </cell>
          <cell r="D3011">
            <v>427.23</v>
          </cell>
        </row>
        <row r="3012">
          <cell r="A3012">
            <v>204030</v>
          </cell>
          <cell r="B3012" t="str">
            <v>SCH.20, 49,72 KG/M:DIAM. 323 MM (12 3/4 POL.)</v>
          </cell>
          <cell r="C3012" t="str">
            <v>M</v>
          </cell>
          <cell r="D3012">
            <v>261.66000000000003</v>
          </cell>
        </row>
        <row r="3013">
          <cell r="A3013">
            <v>204031</v>
          </cell>
          <cell r="B3013" t="str">
            <v>SCH.30, 65,20 KG/M:DIAM. 323 MM (12 3/4 POL.)</v>
          </cell>
          <cell r="C3013" t="str">
            <v>M</v>
          </cell>
          <cell r="D3013">
            <v>315.48</v>
          </cell>
        </row>
        <row r="3014">
          <cell r="A3014">
            <v>204032</v>
          </cell>
          <cell r="B3014" t="str">
            <v>SCH.40, 79,74 KG/M:DIAM. 323 MM (12 3/4 POL.)</v>
          </cell>
          <cell r="C3014" t="str">
            <v>M</v>
          </cell>
          <cell r="D3014">
            <v>359.68</v>
          </cell>
        </row>
        <row r="3015">
          <cell r="A3015">
            <v>204033</v>
          </cell>
          <cell r="B3015" t="str">
            <v>37,57 KG/M: DIAM. 305 MM (12 POL.)</v>
          </cell>
          <cell r="C3015" t="str">
            <v>M</v>
          </cell>
          <cell r="D3015">
            <v>203.14</v>
          </cell>
        </row>
        <row r="3016">
          <cell r="A3016">
            <v>204034</v>
          </cell>
          <cell r="B3016" t="str">
            <v>31,59 KG/M:DIAM. 273 MM (10 3/4 POL.)</v>
          </cell>
          <cell r="C3016" t="str">
            <v>M</v>
          </cell>
          <cell r="D3016">
            <v>175.95</v>
          </cell>
        </row>
        <row r="3017">
          <cell r="A3017">
            <v>204035</v>
          </cell>
          <cell r="B3017" t="str">
            <v>SCH.20, 41,77 KG/M:DIAM. 273 MM (10 3/4 POL.)</v>
          </cell>
          <cell r="C3017" t="str">
            <v>M</v>
          </cell>
          <cell r="D3017">
            <v>216.81</v>
          </cell>
        </row>
        <row r="3018">
          <cell r="A3018">
            <v>204036</v>
          </cell>
          <cell r="B3018" t="str">
            <v>SCH.30, 51,00 KG/M:DIAM. 273 MM (10 3/4 POL.)</v>
          </cell>
          <cell r="C3018" t="str">
            <v>M</v>
          </cell>
          <cell r="D3018">
            <v>250.95</v>
          </cell>
        </row>
        <row r="3019">
          <cell r="A3019">
            <v>204037</v>
          </cell>
          <cell r="B3019" t="str">
            <v>SCH.40, 60,29 KG/M:DIAM. 273 MM (10 3/4 POL.)</v>
          </cell>
          <cell r="C3019" t="str">
            <v>M</v>
          </cell>
          <cell r="D3019">
            <v>312.39</v>
          </cell>
        </row>
        <row r="3020">
          <cell r="A3020">
            <v>204038</v>
          </cell>
          <cell r="B3020" t="str">
            <v>SCH.20, 33,31 KG/M, GALVANIZADO: DIAM. 203 MM (8 POL.)</v>
          </cell>
          <cell r="C3020" t="str">
            <v>M</v>
          </cell>
          <cell r="D3020">
            <v>187.76</v>
          </cell>
        </row>
        <row r="3021">
          <cell r="A3021">
            <v>204039</v>
          </cell>
          <cell r="B3021" t="str">
            <v>DIN 2440, 19,24 KG/M, GALVANIZADO : DIAM. 152 MM (6 POL.)</v>
          </cell>
          <cell r="C3021" t="str">
            <v>M</v>
          </cell>
          <cell r="D3021">
            <v>120.55</v>
          </cell>
        </row>
        <row r="3022">
          <cell r="A3022">
            <v>204040</v>
          </cell>
          <cell r="B3022" t="str">
            <v>DIN 2440, GALVANIZADO : DIAM. 38 MM (1 1/2 POL.)</v>
          </cell>
          <cell r="C3022" t="str">
            <v>M</v>
          </cell>
          <cell r="D3022">
            <v>17.43</v>
          </cell>
        </row>
        <row r="3023">
          <cell r="A3023">
            <v>204041</v>
          </cell>
          <cell r="B3023" t="str">
            <v>SCH.20, 49,72 KG/M, PRETO : DIAM. 305 MM (12 POL.)</v>
          </cell>
          <cell r="C3023" t="str">
            <v>M</v>
          </cell>
          <cell r="D3023">
            <v>209</v>
          </cell>
        </row>
        <row r="3024">
          <cell r="A3024">
            <v>204042</v>
          </cell>
          <cell r="B3024" t="str">
            <v>SCH.20, 41,77 KG/M, PRETO : DIAM. 254 MM (10 POL.)</v>
          </cell>
          <cell r="C3024" t="str">
            <v>M</v>
          </cell>
          <cell r="D3024">
            <v>188.3</v>
          </cell>
        </row>
        <row r="3025">
          <cell r="A3025">
            <v>204043</v>
          </cell>
          <cell r="B3025" t="str">
            <v>SCH.20, 33,31 KG/M, PRETO : DIAM. 203 MM (8 POL.)</v>
          </cell>
          <cell r="C3025" t="str">
            <v>M</v>
          </cell>
          <cell r="D3025">
            <v>148.99</v>
          </cell>
        </row>
        <row r="3026">
          <cell r="A3026">
            <v>204044</v>
          </cell>
          <cell r="B3026" t="str">
            <v>DIN 2440, 19,24 KG/M, PRETO : DIAM. 152 MM (6 POL.)</v>
          </cell>
          <cell r="C3026" t="str">
            <v>M</v>
          </cell>
          <cell r="D3026">
            <v>95.93</v>
          </cell>
        </row>
        <row r="3027">
          <cell r="A3027">
            <v>204045</v>
          </cell>
          <cell r="B3027" t="str">
            <v>DIN 2440, 1,69 KG/M, GALV.: DIAM. 19 MM (3/4 POL.)</v>
          </cell>
          <cell r="C3027" t="str">
            <v>M</v>
          </cell>
          <cell r="D3027">
            <v>0.51</v>
          </cell>
        </row>
        <row r="3029">
          <cell r="A3029">
            <v>204100</v>
          </cell>
          <cell r="B3029" t="str">
            <v>REVESTIMENTO - TUBOS DE ACO LISO API 5 A</v>
          </cell>
        </row>
        <row r="3030">
          <cell r="A3030">
            <v>204101</v>
          </cell>
          <cell r="B3030" t="str">
            <v>140,00 KG/M : DIAM. 508 MM (20") J OU K 55 - EQ. ATE 300 M</v>
          </cell>
          <cell r="C3030" t="str">
            <v>M</v>
          </cell>
          <cell r="D3030">
            <v>687.64</v>
          </cell>
        </row>
        <row r="3031">
          <cell r="A3031">
            <v>204102</v>
          </cell>
          <cell r="B3031" t="str">
            <v>140,00 KG/M: DIAM. 508 MM (20") J OU K 55 - EQ. DE 301 A 1000 M</v>
          </cell>
          <cell r="C3031" t="str">
            <v>M</v>
          </cell>
          <cell r="D3031">
            <v>718.65</v>
          </cell>
        </row>
        <row r="3032">
          <cell r="A3032">
            <v>204103</v>
          </cell>
          <cell r="B3032" t="str">
            <v>140,00 KG/M : DIAM. 508 MM (20") J OU K 55 - EQ. ACIMA DE 1001 M</v>
          </cell>
          <cell r="C3032" t="str">
            <v>M</v>
          </cell>
          <cell r="D3032">
            <v>742.92</v>
          </cell>
        </row>
        <row r="3033">
          <cell r="A3033">
            <v>204104</v>
          </cell>
          <cell r="B3033" t="str">
            <v>158,64 KG/M : DIAM. 508 MM (20") J OU K 55 - EQ. ATE 300 M</v>
          </cell>
          <cell r="C3033" t="str">
            <v>M</v>
          </cell>
          <cell r="D3033">
            <v>768.64</v>
          </cell>
        </row>
        <row r="3034">
          <cell r="A3034">
            <v>204105</v>
          </cell>
          <cell r="B3034" t="str">
            <v>158,64 KG/M : DIAM. 508 MM (20") J OU K 55 - EQ. DE 301 A 1000 M</v>
          </cell>
          <cell r="C3034" t="str">
            <v>M</v>
          </cell>
          <cell r="D3034">
            <v>799.64</v>
          </cell>
        </row>
        <row r="3035">
          <cell r="A3035">
            <v>204106</v>
          </cell>
          <cell r="B3035" t="str">
            <v>158,64 KG/M : DIAM. 508 MM (20") J OU K 55 - EQ. ACIMA DE 1001 M</v>
          </cell>
          <cell r="C3035" t="str">
            <v>M</v>
          </cell>
          <cell r="D3035">
            <v>823.92</v>
          </cell>
        </row>
        <row r="3036">
          <cell r="A3036">
            <v>204107</v>
          </cell>
          <cell r="B3036" t="str">
            <v>130,34 KG/M : DIAM. 473 MM (18 5/8") J OU K 55 - EQ. ATE 300 M</v>
          </cell>
          <cell r="C3036" t="str">
            <v>M</v>
          </cell>
          <cell r="D3036">
            <v>644.53</v>
          </cell>
        </row>
        <row r="3037">
          <cell r="A3037">
            <v>204108</v>
          </cell>
          <cell r="B3037" t="str">
            <v>130,34 KG/M : DIAM. 473 MM (18 5/8") J OU K 55 - EQ. DE 301 A 1000 M</v>
          </cell>
          <cell r="C3037" t="str">
            <v>M</v>
          </cell>
          <cell r="D3037">
            <v>675.52</v>
          </cell>
        </row>
        <row r="3038">
          <cell r="A3038">
            <v>204109</v>
          </cell>
          <cell r="B3038" t="str">
            <v>130,34 KG/M : DIAM. 473 MM (18 5/8") J OU K 55 - EQ. ACIMA DE 1001 M</v>
          </cell>
          <cell r="C3038" t="str">
            <v>M</v>
          </cell>
          <cell r="D3038">
            <v>699.8</v>
          </cell>
        </row>
        <row r="3039">
          <cell r="A3039">
            <v>204110</v>
          </cell>
          <cell r="B3039" t="str">
            <v>96,82 KG/M : DIAM. 406 MM (16") H 40 - EQ. ATE 300 M</v>
          </cell>
          <cell r="C3039" t="str">
            <v>M</v>
          </cell>
          <cell r="D3039">
            <v>535.41</v>
          </cell>
        </row>
        <row r="3040">
          <cell r="A3040">
            <v>204111</v>
          </cell>
          <cell r="B3040" t="str">
            <v>96,82 KG/M : DIAM. 406 MM (16") H 40 - EQ. DE 301 A 1000 M</v>
          </cell>
          <cell r="C3040" t="str">
            <v>M</v>
          </cell>
          <cell r="D3040">
            <v>566.4</v>
          </cell>
        </row>
        <row r="3041">
          <cell r="A3041">
            <v>204112</v>
          </cell>
          <cell r="B3041" t="str">
            <v>96,82 KG/M : DIAM. 406 MM (16") H 40 - EQ. ACIMA DE 1001 M</v>
          </cell>
          <cell r="C3041" t="str">
            <v>M</v>
          </cell>
          <cell r="D3041">
            <v>590.69000000000005</v>
          </cell>
        </row>
        <row r="3042">
          <cell r="A3042">
            <v>204113</v>
          </cell>
          <cell r="B3042" t="str">
            <v>111,71 KG/M : DIAM. 406 MM (16") J OU K 55 - EQ. ATE 300 M</v>
          </cell>
          <cell r="C3042" t="str">
            <v>M</v>
          </cell>
          <cell r="D3042">
            <v>606.16999999999996</v>
          </cell>
        </row>
        <row r="3043">
          <cell r="A3043">
            <v>204114</v>
          </cell>
          <cell r="B3043" t="str">
            <v>111,71 KG/M: DIAM. 406 MM (16") J OU K 55 - EQ. DE 301 A 1000 M</v>
          </cell>
          <cell r="C3043" t="str">
            <v>M</v>
          </cell>
          <cell r="D3043">
            <v>637.16</v>
          </cell>
        </row>
        <row r="3044">
          <cell r="A3044">
            <v>204115</v>
          </cell>
          <cell r="B3044" t="str">
            <v>111,71 KG/M : DIAM. 406 MM (16") J OU K 55 - EQ. ACIMA DE 1001 M</v>
          </cell>
          <cell r="C3044" t="str">
            <v>M</v>
          </cell>
          <cell r="D3044">
            <v>661.44</v>
          </cell>
        </row>
        <row r="3045">
          <cell r="A3045">
            <v>204116</v>
          </cell>
          <cell r="B3045" t="str">
            <v>125,12 KG/M : DIAM. 406 MM (16") J OU K 55 - EQ. ATE 300 M</v>
          </cell>
          <cell r="C3045" t="str">
            <v>M</v>
          </cell>
          <cell r="D3045">
            <v>669.76</v>
          </cell>
        </row>
        <row r="3046">
          <cell r="A3046">
            <v>204117</v>
          </cell>
          <cell r="B3046" t="str">
            <v>125,12 KG/M : DIAM. 406 MM (16") J OU K 55 - EQ. DE 301 A 1000 M</v>
          </cell>
          <cell r="C3046" t="str">
            <v>M</v>
          </cell>
          <cell r="D3046">
            <v>700.75</v>
          </cell>
        </row>
        <row r="3047">
          <cell r="A3047">
            <v>204118</v>
          </cell>
          <cell r="B3047" t="str">
            <v>125,12 KG/M : DIAM. 406 MM (16") J OU K 55 - EQ. ACIMA DE 1001 M</v>
          </cell>
          <cell r="C3047" t="str">
            <v>M</v>
          </cell>
          <cell r="D3047">
            <v>725.03</v>
          </cell>
        </row>
        <row r="3048">
          <cell r="A3048">
            <v>204119</v>
          </cell>
          <cell r="B3048" t="str">
            <v>81,18 KG/M : DIAM. 340 MM (13 3/8") J OU K 55 - EQ. ATE 300 M</v>
          </cell>
          <cell r="C3048" t="str">
            <v>M</v>
          </cell>
          <cell r="D3048">
            <v>445.41</v>
          </cell>
        </row>
        <row r="3049">
          <cell r="A3049">
            <v>204120</v>
          </cell>
          <cell r="B3049" t="str">
            <v>81,18 KG/M : DIAM. 340 MM (13 3/8") J OU K 55 - EQ. DE 301 A 1000 M</v>
          </cell>
          <cell r="C3049" t="str">
            <v>M</v>
          </cell>
          <cell r="D3049">
            <v>470.4</v>
          </cell>
        </row>
        <row r="3050">
          <cell r="A3050">
            <v>204121</v>
          </cell>
          <cell r="B3050" t="str">
            <v>81,18 KG/M : DIAM. 340 MM (13 3/8") J OU K 55 - EQ. ACIMA DE 1001 M</v>
          </cell>
          <cell r="C3050" t="str">
            <v>M</v>
          </cell>
          <cell r="D3050">
            <v>489.99</v>
          </cell>
        </row>
        <row r="3051">
          <cell r="A3051">
            <v>204122</v>
          </cell>
          <cell r="B3051" t="str">
            <v>90,86 KG/M : DIAM. 340 MM (13 3/8") J OU K 55 - EQ. ATE 300 M</v>
          </cell>
          <cell r="C3051" t="str">
            <v>M</v>
          </cell>
          <cell r="D3051">
            <v>490.91</v>
          </cell>
        </row>
        <row r="3052">
          <cell r="A3052">
            <v>204123</v>
          </cell>
          <cell r="B3052" t="str">
            <v>90,86 KG/M : DIAM. 340 MM (13 3/8") J OU K 55 - EQ. DE 301 A 1000 M</v>
          </cell>
          <cell r="C3052" t="str">
            <v>M</v>
          </cell>
          <cell r="D3052">
            <v>515.9</v>
          </cell>
        </row>
        <row r="3053">
          <cell r="A3053">
            <v>204124</v>
          </cell>
          <cell r="B3053" t="str">
            <v>90,86 KG/M : DIAM. 340 MM (13 3/8") J OU K 55 - EQ. ACIMA DE 1001 M</v>
          </cell>
          <cell r="C3053" t="str">
            <v>M</v>
          </cell>
          <cell r="D3053">
            <v>535.49</v>
          </cell>
        </row>
        <row r="3054">
          <cell r="A3054">
            <v>204125</v>
          </cell>
          <cell r="B3054" t="str">
            <v>101,29 KG/M : DIAM. 340 MM (13 3/8") J OU K 55 - EQ. ATE 300 M</v>
          </cell>
          <cell r="C3054" t="str">
            <v>M</v>
          </cell>
          <cell r="D3054">
            <v>540.75</v>
          </cell>
        </row>
        <row r="3055">
          <cell r="A3055">
            <v>204126</v>
          </cell>
          <cell r="B3055" t="str">
            <v>101,29 KG/M : DIAM. 340 MM (13 3/8") J OU K 55 - EQ. DE 301 A 1000 M</v>
          </cell>
          <cell r="C3055" t="str">
            <v>M</v>
          </cell>
          <cell r="D3055">
            <v>565.74</v>
          </cell>
        </row>
        <row r="3056">
          <cell r="A3056">
            <v>204127</v>
          </cell>
          <cell r="B3056" t="str">
            <v>101,29 KG/M : DIAM. 340 MM (13 3/8") J OU K 55 - EQ. ACIMA DE 1001 M</v>
          </cell>
          <cell r="C3056" t="str">
            <v>M</v>
          </cell>
          <cell r="D3056">
            <v>585.33000000000004</v>
          </cell>
        </row>
        <row r="3057">
          <cell r="A3057">
            <v>204128</v>
          </cell>
          <cell r="B3057" t="str">
            <v>60,32 KG/M : DIAM. 273 MM (10 3/4") J OU K 55 - EQ. ATE 300 M</v>
          </cell>
          <cell r="C3057" t="str">
            <v>M</v>
          </cell>
          <cell r="D3057">
            <v>339.15</v>
          </cell>
        </row>
        <row r="3058">
          <cell r="A3058">
            <v>204129</v>
          </cell>
          <cell r="B3058" t="str">
            <v>60,32 KG/M : DIAM. 273 MM (10 3/4") J OU K 55 - EQ. DE 301 A 1000 M</v>
          </cell>
          <cell r="C3058" t="str">
            <v>M</v>
          </cell>
          <cell r="D3058">
            <v>360.69</v>
          </cell>
        </row>
        <row r="3059">
          <cell r="A3059">
            <v>204130</v>
          </cell>
          <cell r="B3059" t="str">
            <v>60,32 KG/M : DIAM. 273 MM (10 3/4") J OU K 55 - EQ. ACIMA DE 1001 M</v>
          </cell>
          <cell r="C3059" t="str">
            <v>M</v>
          </cell>
          <cell r="D3059">
            <v>377.57</v>
          </cell>
        </row>
        <row r="3060">
          <cell r="A3060">
            <v>204131</v>
          </cell>
          <cell r="B3060" t="str">
            <v>67,66 KG/M : DIAM. 273 MM (10 3/4") J OU K 55 - EQ. ATE 300 M</v>
          </cell>
          <cell r="C3060" t="str">
            <v>M</v>
          </cell>
          <cell r="D3060">
            <v>373.82</v>
          </cell>
        </row>
        <row r="3061">
          <cell r="A3061">
            <v>204132</v>
          </cell>
          <cell r="B3061" t="str">
            <v>67,66 KG/M : DIAM. 273 MM (10 3/4") J OU K 55 - EQ. DE 301 A 1000 M</v>
          </cell>
          <cell r="C3061" t="str">
            <v>M</v>
          </cell>
          <cell r="D3061">
            <v>395.36</v>
          </cell>
        </row>
        <row r="3062">
          <cell r="A3062">
            <v>204133</v>
          </cell>
          <cell r="B3062" t="str">
            <v>67,66 KG/M : DIAM. 273 MM (10 3/4") J OU K 55 - EQ. ACIMA DE 1001 M</v>
          </cell>
          <cell r="C3062" t="str">
            <v>M</v>
          </cell>
          <cell r="D3062">
            <v>412.24</v>
          </cell>
        </row>
        <row r="3063">
          <cell r="A3063">
            <v>204134</v>
          </cell>
          <cell r="B3063" t="str">
            <v>75,96 KG/M : DIAM. 273 MM (10 3/4") J OU K 55 - EQ. ATE 300 M</v>
          </cell>
          <cell r="C3063" t="str">
            <v>M</v>
          </cell>
          <cell r="D3063">
            <v>412.81</v>
          </cell>
        </row>
        <row r="3064">
          <cell r="A3064">
            <v>204135</v>
          </cell>
          <cell r="B3064" t="str">
            <v>75,96 KG/M : DIAM. 273 MM (10 3/4") J OU K 55 - EQ. DE 301 A 1000 M</v>
          </cell>
          <cell r="C3064" t="str">
            <v>M</v>
          </cell>
          <cell r="D3064">
            <v>434.36</v>
          </cell>
        </row>
        <row r="3065">
          <cell r="A3065">
            <v>204136</v>
          </cell>
          <cell r="B3065" t="str">
            <v>75,96 KG/M : DIAM. 273 MM (10 3/4") J OU K 55 - EQ. ACIMA DE 1001 M</v>
          </cell>
          <cell r="C3065" t="str">
            <v>M</v>
          </cell>
          <cell r="D3065">
            <v>451.24</v>
          </cell>
        </row>
        <row r="3066">
          <cell r="A3066">
            <v>204137</v>
          </cell>
          <cell r="B3066" t="str">
            <v>48,11 KG/M : DIAM. 244 MM (9 5/8") H 40 - EQ. ATE 300 M</v>
          </cell>
          <cell r="C3066" t="str">
            <v>M</v>
          </cell>
          <cell r="D3066">
            <v>274.14999999999998</v>
          </cell>
        </row>
        <row r="3067">
          <cell r="A3067">
            <v>204138</v>
          </cell>
          <cell r="B3067" t="str">
            <v>48,11 KG/M : DIAM. 244 MM (9 5/8") H 40 - EQ. DE 301 A 1000 M</v>
          </cell>
          <cell r="C3067" t="str">
            <v>M</v>
          </cell>
          <cell r="D3067">
            <v>292.89</v>
          </cell>
        </row>
        <row r="3068">
          <cell r="A3068">
            <v>204139</v>
          </cell>
          <cell r="B3068" t="str">
            <v>48,11 KG/M : DIAM. 244 MM (9 5/8") H 40 - EQ. ACIMA DE 1001 M</v>
          </cell>
          <cell r="C3068" t="str">
            <v>M</v>
          </cell>
          <cell r="D3068">
            <v>307.56</v>
          </cell>
        </row>
        <row r="3069">
          <cell r="A3069">
            <v>204140</v>
          </cell>
          <cell r="B3069" t="str">
            <v>53,62 KG/M : DIAM. 244 MM (9 5/8") J OU K 55 - EQ. ATE 300 M</v>
          </cell>
          <cell r="C3069" t="str">
            <v>M</v>
          </cell>
          <cell r="D3069">
            <v>300.16000000000003</v>
          </cell>
        </row>
        <row r="3070">
          <cell r="A3070">
            <v>204141</v>
          </cell>
          <cell r="B3070" t="str">
            <v>53,62 KG/M : DIAM. 244 MM (9 5/8") J OU K 55 - EQ. DE 301 A 1000 M</v>
          </cell>
          <cell r="C3070" t="str">
            <v>M</v>
          </cell>
          <cell r="D3070">
            <v>318.89999999999998</v>
          </cell>
        </row>
        <row r="3071">
          <cell r="A3071">
            <v>204142</v>
          </cell>
          <cell r="B3071" t="str">
            <v>53,62 KG/M : DIAM. 244 MM (9 5/8") J OU K 55 - EQ. ACIMA DE 1001 M</v>
          </cell>
          <cell r="C3071" t="str">
            <v>M</v>
          </cell>
          <cell r="D3071">
            <v>333.57</v>
          </cell>
        </row>
        <row r="3072">
          <cell r="A3072">
            <v>204143</v>
          </cell>
          <cell r="B3072" t="str">
            <v>59,68 KG/M : DIAM. 244 MM (9 5/8") J OU K 55 - EQ. ATE 300 M</v>
          </cell>
          <cell r="C3072" t="str">
            <v>M</v>
          </cell>
          <cell r="D3072">
            <v>328.32</v>
          </cell>
        </row>
        <row r="3073">
          <cell r="A3073">
            <v>204144</v>
          </cell>
          <cell r="B3073" t="str">
            <v>59,68 KG/M : DIAM. 244 MM (9 5/8") J OU K 55 - EQ. DE 301 A 1000 M</v>
          </cell>
          <cell r="C3073" t="str">
            <v>M</v>
          </cell>
          <cell r="D3073">
            <v>347.06</v>
          </cell>
        </row>
        <row r="3074">
          <cell r="A3074">
            <v>204145</v>
          </cell>
          <cell r="B3074" t="str">
            <v>59,68 KG/M : DIAM. 244 MM (9 5/8") J OU K 55 - EQ. ACIMA DE 1001 M</v>
          </cell>
          <cell r="C3074" t="str">
            <v>M</v>
          </cell>
          <cell r="D3074">
            <v>361.73</v>
          </cell>
        </row>
        <row r="3075">
          <cell r="A3075">
            <v>204146</v>
          </cell>
          <cell r="B3075" t="str">
            <v>35,75 KG/M : DIAM. 219 MM (8 5/8") J OU K 55</v>
          </cell>
          <cell r="C3075" t="str">
            <v>M</v>
          </cell>
          <cell r="D3075">
            <v>232.33</v>
          </cell>
        </row>
        <row r="3076">
          <cell r="A3076">
            <v>204147</v>
          </cell>
          <cell r="B3076" t="str">
            <v>47,66 KG/M : DIAM. 219 MM (8 5/8") J OU K 55 - EQ. DE 301 A 1000 M</v>
          </cell>
          <cell r="C3076" t="str">
            <v>M</v>
          </cell>
          <cell r="D3076">
            <v>313.91000000000003</v>
          </cell>
        </row>
        <row r="3077">
          <cell r="A3077">
            <v>204148</v>
          </cell>
          <cell r="B3077" t="str">
            <v>47,66 KG/M : DIAM. 219 MM (8 5/8") J OU K 55 - EQ. ACIMA DE 1001 M</v>
          </cell>
          <cell r="C3077" t="str">
            <v>M</v>
          </cell>
          <cell r="D3077">
            <v>328.58</v>
          </cell>
        </row>
        <row r="3078">
          <cell r="A3078">
            <v>204149</v>
          </cell>
          <cell r="B3078" t="str">
            <v>53,62 KG/M : DIAM. 219 MM (8 5/8") J OU K 55 - EQ.DE 301 A 1000 M</v>
          </cell>
          <cell r="C3078" t="str">
            <v>M</v>
          </cell>
          <cell r="D3078">
            <v>346.39</v>
          </cell>
        </row>
        <row r="3079">
          <cell r="A3079">
            <v>204150</v>
          </cell>
          <cell r="B3079" t="str">
            <v>53,62 KG/M : DIAM. 219 MM (8 5/8") J OU K 55 - EQ. ACIMA DE 1001 M</v>
          </cell>
          <cell r="C3079" t="str">
            <v>M</v>
          </cell>
          <cell r="D3079">
            <v>361.06</v>
          </cell>
        </row>
        <row r="3080">
          <cell r="A3080">
            <v>204151</v>
          </cell>
          <cell r="B3080" t="str">
            <v>29,79 KG/M : DIAM. 168 MM (6 5/8") J OU K 55</v>
          </cell>
          <cell r="C3080" t="str">
            <v>M</v>
          </cell>
          <cell r="D3080">
            <v>199.31</v>
          </cell>
        </row>
        <row r="3081">
          <cell r="A3081">
            <v>204152</v>
          </cell>
          <cell r="B3081" t="str">
            <v>35,75 KG/M : DIAM. 168 MM (6 5/8") J OU K 55 - EQ. DE 301 A 1000 M</v>
          </cell>
          <cell r="C3081" t="str">
            <v>M</v>
          </cell>
          <cell r="D3081">
            <v>248.39</v>
          </cell>
        </row>
        <row r="3082">
          <cell r="A3082">
            <v>204153</v>
          </cell>
          <cell r="B3082" t="str">
            <v>35,75 KG/M : DIAM. 168 MM (6 5/8") J OU K 55 - EQ. ACIMA DE 1001 M</v>
          </cell>
          <cell r="C3082" t="str">
            <v>M</v>
          </cell>
          <cell r="D3082">
            <v>263.06</v>
          </cell>
        </row>
        <row r="3084">
          <cell r="A3084" t="str">
            <v>210000</v>
          </cell>
          <cell r="B3084" t="str">
            <v>SERVICOS ESPECIAIS</v>
          </cell>
        </row>
        <row r="3085">
          <cell r="A3085" t="str">
            <v>210100</v>
          </cell>
          <cell r="B3085" t="str">
            <v>PESQUISA E DETECCAO</v>
          </cell>
        </row>
        <row r="3086">
          <cell r="A3086" t="str">
            <v>210101</v>
          </cell>
          <cell r="B3086" t="str">
            <v>PESQUISA DE INTERFERENCIAS</v>
          </cell>
          <cell r="C3086" t="str">
            <v>M3</v>
          </cell>
          <cell r="D3086">
            <v>18.32</v>
          </cell>
        </row>
        <row r="3087">
          <cell r="A3087" t="str">
            <v>210102</v>
          </cell>
          <cell r="B3087" t="str">
            <v>PESQUISA DE VAZAMENTOS INVISIVEIS DE REDE DE AGUA E RAMAL</v>
          </cell>
          <cell r="C3087" t="str">
            <v>KM</v>
          </cell>
          <cell r="D3087">
            <v>380.39</v>
          </cell>
        </row>
        <row r="3088">
          <cell r="A3088" t="str">
            <v>210103</v>
          </cell>
          <cell r="B3088" t="str">
            <v>DETECCAO ELETROMAGNETICA DE REDE DE AGUA</v>
          </cell>
          <cell r="C3088" t="str">
            <v>M</v>
          </cell>
          <cell r="D3088">
            <v>1.33</v>
          </cell>
        </row>
        <row r="3089">
          <cell r="A3089" t="str">
            <v>210104</v>
          </cell>
          <cell r="B3089" t="str">
            <v>DETECCAO ELETROMAGNETICA DE PECAS DE AGUA</v>
          </cell>
          <cell r="C3089" t="str">
            <v>UN</v>
          </cell>
          <cell r="D3089">
            <v>50.03</v>
          </cell>
        </row>
        <row r="3090">
          <cell r="A3090" t="str">
            <v>210105</v>
          </cell>
          <cell r="B3090" t="str">
            <v>DETECCAO PELO METODO DE SONDAGEM COM VARAS METALICAS EM REDES DE AGUA</v>
          </cell>
          <cell r="C3090" t="str">
            <v>M</v>
          </cell>
          <cell r="D3090">
            <v>1.17</v>
          </cell>
        </row>
        <row r="3091">
          <cell r="A3091" t="str">
            <v>210106</v>
          </cell>
          <cell r="B3091" t="str">
            <v>SONDAGEM DE REDES E PECAS LOCALIZADAS (CAVAS) COM PAVIMENTACAO</v>
          </cell>
          <cell r="C3091" t="str">
            <v>UN</v>
          </cell>
          <cell r="D3091">
            <v>161.38999999999999</v>
          </cell>
        </row>
        <row r="3092">
          <cell r="A3092" t="str">
            <v>210107</v>
          </cell>
          <cell r="B3092" t="str">
            <v>SONDAGEM DE REDES E PECAS LOCALIZADAS (CAVAS) SEM PAVIMENTACAO</v>
          </cell>
          <cell r="C3092" t="str">
            <v>UN</v>
          </cell>
          <cell r="D3092">
            <v>133.19</v>
          </cell>
        </row>
        <row r="3093">
          <cell r="A3093" t="str">
            <v>210110</v>
          </cell>
          <cell r="B3093" t="str">
            <v>DESCOBRIMENTO E NIVELAMENTO DE PV,PI,TL</v>
          </cell>
          <cell r="C3093" t="str">
            <v>UN</v>
          </cell>
          <cell r="D3093">
            <v>115.85</v>
          </cell>
        </row>
        <row r="3095">
          <cell r="A3095" t="str">
            <v>210600</v>
          </cell>
          <cell r="B3095" t="str">
            <v>LEVANTAMENTO E RECOMPOSICAO DE SUPERFICIE</v>
          </cell>
        </row>
        <row r="3096">
          <cell r="A3096" t="str">
            <v>210601</v>
          </cell>
          <cell r="B3096" t="str">
            <v>REMOCAO DE ENTULHO RETIRADO DE VALA, QUALQUER DISTANCIA</v>
          </cell>
          <cell r="C3096" t="str">
            <v>M2</v>
          </cell>
          <cell r="D3096">
            <v>14.2</v>
          </cell>
        </row>
        <row r="3097">
          <cell r="A3097" t="str">
            <v>210602</v>
          </cell>
          <cell r="B3097" t="str">
            <v>MOBILIZACAO DE EQUIPE PARA LEVANTAMENTO E REPOSICAO DE PAVIMENTO</v>
          </cell>
          <cell r="C3097" t="str">
            <v>M2</v>
          </cell>
          <cell r="D3097">
            <v>5.73</v>
          </cell>
        </row>
        <row r="3099">
          <cell r="A3099" t="str">
            <v>210700</v>
          </cell>
          <cell r="B3099" t="str">
            <v>SERVICOS DE CONSERVACAO DE AREAS</v>
          </cell>
        </row>
        <row r="3100">
          <cell r="A3100" t="str">
            <v>210701</v>
          </cell>
          <cell r="B3100" t="str">
            <v>CONSERV. DE AREAS VERDES(CAPINA C/REMOCAO VEGET. DIVERSAS EXTERMINIO PRAGAS EM CAMINHOS E/OU FAIXA)</v>
          </cell>
          <cell r="C3100" t="str">
            <v>M2</v>
          </cell>
          <cell r="D3100">
            <v>0.22</v>
          </cell>
        </row>
        <row r="3101">
          <cell r="A3101" t="str">
            <v>210703</v>
          </cell>
          <cell r="B3101" t="str">
            <v>LIMPEZA DE CANALETAS DE DRENAGEM SUPERFICIAL</v>
          </cell>
          <cell r="C3101" t="str">
            <v>M</v>
          </cell>
          <cell r="D3101">
            <v>0.25</v>
          </cell>
        </row>
        <row r="3102">
          <cell r="A3102" t="str">
            <v>210704</v>
          </cell>
          <cell r="B3102" t="str">
            <v>IRRIGACAO DE AREA GRAMADA COM CAMINHAO IRRIGADEIRA</v>
          </cell>
          <cell r="C3102" t="str">
            <v>M2</v>
          </cell>
          <cell r="D3102">
            <v>0.03</v>
          </cell>
        </row>
        <row r="3103">
          <cell r="A3103" t="str">
            <v>210705</v>
          </cell>
          <cell r="B3103" t="str">
            <v>LIMPEZA DE CAIXA DE PASSAGEM OU BUEIRO</v>
          </cell>
          <cell r="C3103" t="str">
            <v>UN</v>
          </cell>
          <cell r="D3103">
            <v>9.0399999999999991</v>
          </cell>
        </row>
        <row r="3104">
          <cell r="A3104" t="str">
            <v>210706</v>
          </cell>
          <cell r="B3104" t="str">
            <v>ALTEAMENTO DO FECHAMENTO DE DIVISA COM 3 FIOS DE  ARAME FARPADO</v>
          </cell>
          <cell r="C3104" t="str">
            <v>M</v>
          </cell>
          <cell r="D3104">
            <v>5.47</v>
          </cell>
        </row>
        <row r="3105">
          <cell r="A3105" t="str">
            <v>210707</v>
          </cell>
          <cell r="B3105" t="str">
            <v>CONSERVACAO DE FAIXAS DE CIRCULACAO DE 1,00 M JUNTO  AS DIVISAS - ROCAGEM COM REMOCAO DA VEGETACAO</v>
          </cell>
          <cell r="C3105" t="str">
            <v>M</v>
          </cell>
          <cell r="D3105">
            <v>0.17</v>
          </cell>
        </row>
        <row r="3106">
          <cell r="A3106" t="str">
            <v>210708</v>
          </cell>
          <cell r="B3106" t="str">
            <v>CONSERVACAO DE FAIXAS DE CIRCULACAO - PINTURA DOS MARCOS COM LATEX E NUMERACAO COM TINTA A OLEO</v>
          </cell>
          <cell r="C3106" t="str">
            <v>UN</v>
          </cell>
          <cell r="D3106">
            <v>6.41</v>
          </cell>
        </row>
        <row r="3107">
          <cell r="A3107" t="str">
            <v>210709</v>
          </cell>
          <cell r="B3107" t="str">
            <v>CONSERVACAO DE FAIXAS DE CIRCULACAO-PINTURA DOS MARCOS A OLEO E NUMERACAO COM TINTA A OLEO</v>
          </cell>
          <cell r="C3107" t="str">
            <v>UN</v>
          </cell>
          <cell r="D3107">
            <v>8.91</v>
          </cell>
        </row>
        <row r="3108">
          <cell r="A3108" t="str">
            <v>210710</v>
          </cell>
          <cell r="B3108" t="str">
            <v>CONSERVACAO DE FAIXAS DE CIRCULACAO-REPOSICAO DE MARCOS</v>
          </cell>
          <cell r="C3108" t="str">
            <v>UN</v>
          </cell>
          <cell r="D3108">
            <v>10.98</v>
          </cell>
        </row>
        <row r="3109">
          <cell r="A3109" t="str">
            <v>210711</v>
          </cell>
          <cell r="B3109" t="str">
            <v>CONSERVACAO DE FAIXAS DE CIRCULACAO-REPOSICAO DE  FIOS ARREBENTADOS OU ARRANCADOS</v>
          </cell>
          <cell r="C3109" t="str">
            <v>M</v>
          </cell>
          <cell r="D3109">
            <v>0.46</v>
          </cell>
        </row>
        <row r="3110">
          <cell r="A3110" t="str">
            <v>210712</v>
          </cell>
          <cell r="B3110" t="str">
            <v>CONSERVACAO DE FAIXAS DE CIRCULACAO-REPOSICAO DE MOUROES DE CONCRETO</v>
          </cell>
          <cell r="C3110" t="str">
            <v>UN</v>
          </cell>
          <cell r="D3110">
            <v>33.630000000000003</v>
          </cell>
        </row>
        <row r="3111">
          <cell r="A3111" t="str">
            <v>210715</v>
          </cell>
          <cell r="B3111" t="str">
            <v>CONSERVACAO DE AREAS VERDES - CORTES E MANUTENCAO DO GRAMADO EM AREAS PLANAS</v>
          </cell>
          <cell r="C3111" t="str">
            <v>M2</v>
          </cell>
          <cell r="D3111">
            <v>0.28999999999999998</v>
          </cell>
        </row>
        <row r="3112">
          <cell r="A3112" t="str">
            <v>210716</v>
          </cell>
          <cell r="B3112" t="str">
            <v>CONSERVACAO DE AREAS VERDES - CORTE E MANUTENCAO DO GRAMADO EM TALUDES</v>
          </cell>
          <cell r="C3112" t="str">
            <v>M2</v>
          </cell>
          <cell r="D3112">
            <v>0.37</v>
          </cell>
        </row>
        <row r="3113">
          <cell r="A3113" t="str">
            <v>210717</v>
          </cell>
          <cell r="B3113" t="str">
            <v>CONSERVACAO DE AREAS VERDES-ROCAGEM SEM REMOCAO VEGET.DIVERSAS EXTERM. PRAGAS EM FAIXAS DE ADUTORAS</v>
          </cell>
          <cell r="C3113" t="str">
            <v>M2</v>
          </cell>
          <cell r="D3113">
            <v>0.15</v>
          </cell>
        </row>
        <row r="3114">
          <cell r="A3114" t="str">
            <v>210718</v>
          </cell>
          <cell r="B3114" t="str">
            <v>CONSERVACAO DE AREAS VERDES-ROCAGEM COM REMOCAO VEGET.DIVER.EXTERM.PRAGAS FAIXAS ESTR.MARGEM/CANAIS</v>
          </cell>
          <cell r="C3114" t="str">
            <v>M</v>
          </cell>
          <cell r="D3114">
            <v>0.74</v>
          </cell>
        </row>
        <row r="3115">
          <cell r="A3115" t="str">
            <v>210719</v>
          </cell>
          <cell r="B3115" t="str">
            <v>CONSERVACAO DE AREAS VERDES-ROCAGEM E APLICACAO DE HERBICIDA NA VEGETACAO DE PATIOS EMPEDRADOS</v>
          </cell>
          <cell r="C3115" t="str">
            <v>M2</v>
          </cell>
          <cell r="D3115">
            <v>1.38</v>
          </cell>
        </row>
        <row r="3116">
          <cell r="A3116" t="str">
            <v>210720</v>
          </cell>
          <cell r="B3116" t="str">
            <v>CONSERVACAO DE AREAS VERDES-LIMPEZA DE TALUDES PROTEGIDOS COM ENROCAMENTO</v>
          </cell>
          <cell r="C3116" t="str">
            <v>M2</v>
          </cell>
          <cell r="D3116">
            <v>0.54</v>
          </cell>
        </row>
        <row r="3117">
          <cell r="A3117" t="str">
            <v>210721</v>
          </cell>
          <cell r="B3117" t="str">
            <v>CONSERVACAO DE AREAS VERDES-RECOBRIMENTO DE AREA  GRAMADA COM TERRA VEGETAL E ADUBACAO</v>
          </cell>
          <cell r="C3117" t="str">
            <v>M2</v>
          </cell>
          <cell r="D3117">
            <v>1.46</v>
          </cell>
        </row>
        <row r="3118">
          <cell r="A3118" t="str">
            <v>210723</v>
          </cell>
          <cell r="B3118" t="str">
            <v>COLOCACAO ARAME FARPADO EM MOUROES EXISTENTES - 11 FIOS</v>
          </cell>
          <cell r="C3118" t="str">
            <v>M</v>
          </cell>
          <cell r="D3118">
            <v>3.92</v>
          </cell>
        </row>
        <row r="3119">
          <cell r="A3119" t="str">
            <v>210724</v>
          </cell>
          <cell r="B3119" t="str">
            <v>COLOCACAO ARAME FARPADO EM MOUROES EXIXTENTES - 5 FIOS</v>
          </cell>
          <cell r="C3119" t="str">
            <v>M</v>
          </cell>
          <cell r="D3119">
            <v>1.88</v>
          </cell>
        </row>
        <row r="3120">
          <cell r="A3120" t="str">
            <v>210725</v>
          </cell>
          <cell r="B3120" t="str">
            <v>COLOCACAO TELA DE ALAMBRADO EM MOUROES EXISTENTES</v>
          </cell>
          <cell r="C3120" t="str">
            <v>M</v>
          </cell>
          <cell r="D3120">
            <v>19.489999999999998</v>
          </cell>
        </row>
        <row r="3121">
          <cell r="A3121" t="str">
            <v>210800</v>
          </cell>
          <cell r="B3121" t="str">
            <v>DEMOLICOES E REMOCOES</v>
          </cell>
          <cell r="D3121">
            <v>0</v>
          </cell>
        </row>
        <row r="3122">
          <cell r="A3122" t="str">
            <v>210801</v>
          </cell>
          <cell r="B3122" t="str">
            <v>DEMOLICAO DE ALVENARIA</v>
          </cell>
          <cell r="C3122" t="str">
            <v>M3</v>
          </cell>
          <cell r="D3122">
            <v>58.58</v>
          </cell>
        </row>
        <row r="3123">
          <cell r="A3123" t="str">
            <v>210802</v>
          </cell>
          <cell r="B3123" t="str">
            <v>DEMOLICAO DE CONCRETO ARMADO</v>
          </cell>
          <cell r="C3123" t="str">
            <v>M3</v>
          </cell>
          <cell r="D3123">
            <v>123.42</v>
          </cell>
        </row>
        <row r="3124">
          <cell r="A3124" t="str">
            <v>210803</v>
          </cell>
          <cell r="B3124" t="str">
            <v>DEMOLICAO DE CONCRETO SIMPLES</v>
          </cell>
          <cell r="C3124" t="str">
            <v>M3</v>
          </cell>
          <cell r="D3124">
            <v>64.099999999999994</v>
          </cell>
        </row>
        <row r="3125">
          <cell r="A3125" t="str">
            <v>210804</v>
          </cell>
          <cell r="B3125" t="str">
            <v>REMOCAO DE PISO</v>
          </cell>
          <cell r="C3125" t="str">
            <v>M2</v>
          </cell>
          <cell r="D3125">
            <v>12.04</v>
          </cell>
        </row>
        <row r="3126">
          <cell r="A3126" t="str">
            <v>210805</v>
          </cell>
          <cell r="B3126" t="str">
            <v>REMOCAO DE TELHAS DE BARRO</v>
          </cell>
          <cell r="C3126" t="str">
            <v>M2</v>
          </cell>
          <cell r="D3126">
            <v>4.3600000000000003</v>
          </cell>
        </row>
        <row r="3127">
          <cell r="A3127" t="str">
            <v>210806</v>
          </cell>
          <cell r="B3127" t="str">
            <v>REMOCAO DE TELHAS ONDULADAS</v>
          </cell>
          <cell r="C3127" t="str">
            <v>M2</v>
          </cell>
          <cell r="D3127">
            <v>1.79</v>
          </cell>
        </row>
        <row r="3128">
          <cell r="A3128" t="str">
            <v>210807</v>
          </cell>
          <cell r="B3128" t="str">
            <v>REMOCAO DE TELHAS DE FIBROCIMENTO L = 49 CM</v>
          </cell>
          <cell r="C3128" t="str">
            <v>M2</v>
          </cell>
          <cell r="D3128">
            <v>1.88</v>
          </cell>
        </row>
        <row r="3129">
          <cell r="A3129" t="str">
            <v>210808</v>
          </cell>
          <cell r="B3129" t="str">
            <v>REMOCAO DE TELHAS DE FIBROCIMENTO L = 90 CM</v>
          </cell>
          <cell r="C3129" t="str">
            <v>M2</v>
          </cell>
          <cell r="D3129">
            <v>1.96</v>
          </cell>
        </row>
        <row r="3130">
          <cell r="A3130" t="str">
            <v>210809</v>
          </cell>
          <cell r="B3130" t="str">
            <v>REMOCAO DE ESTRUTURA DE MADEIRA EM TESOURA PONTALETADA OU MISTA PARA TELHAS DE BARRO</v>
          </cell>
          <cell r="C3130" t="str">
            <v>M2</v>
          </cell>
          <cell r="D3130">
            <v>8.3699999999999992</v>
          </cell>
        </row>
        <row r="3131">
          <cell r="A3131" t="str">
            <v>210810</v>
          </cell>
          <cell r="B3131" t="str">
            <v>REMOCAO DE ESTRUTURA DE MADEIRA EM TESOURA PONTALETADA OU MISTA PARA TELHAS DE FIBROCIMENTO</v>
          </cell>
          <cell r="C3131" t="str">
            <v>M2</v>
          </cell>
          <cell r="D3131">
            <v>5.57</v>
          </cell>
        </row>
        <row r="3132">
          <cell r="A3132" t="str">
            <v>210811</v>
          </cell>
          <cell r="B3132" t="str">
            <v>REMOCAO DE CAIBROS DE ESTRUTURA DE MADEIRA DA COBERTURA</v>
          </cell>
          <cell r="C3132" t="str">
            <v>M</v>
          </cell>
          <cell r="D3132">
            <v>0.82</v>
          </cell>
        </row>
        <row r="3133">
          <cell r="A3133" t="str">
            <v>210812</v>
          </cell>
          <cell r="B3133" t="str">
            <v>REMOCAO DE RIPAS DE ESTRUTURA DE MADEIRA DA COBERTURA</v>
          </cell>
          <cell r="C3133" t="str">
            <v>M</v>
          </cell>
          <cell r="D3133">
            <v>0.1</v>
          </cell>
        </row>
        <row r="3134">
          <cell r="A3134" t="str">
            <v>210813</v>
          </cell>
          <cell r="B3134" t="str">
            <v>REMOCAO DE CALHAS E RUFOS</v>
          </cell>
          <cell r="C3134" t="str">
            <v>M</v>
          </cell>
          <cell r="D3134">
            <v>1.5</v>
          </cell>
        </row>
        <row r="3135">
          <cell r="A3135" t="str">
            <v>210814</v>
          </cell>
          <cell r="B3135" t="str">
            <v>REMOCAO DE FORROS DE MADEIRA PREGADAS</v>
          </cell>
          <cell r="C3135" t="str">
            <v>M2</v>
          </cell>
          <cell r="D3135">
            <v>3.89</v>
          </cell>
        </row>
        <row r="3136">
          <cell r="A3136" t="str">
            <v>210815</v>
          </cell>
          <cell r="B3136" t="str">
            <v>REMOCAO DE FORRO DE ESTUQUE</v>
          </cell>
          <cell r="C3136" t="str">
            <v>M2</v>
          </cell>
          <cell r="D3136">
            <v>3.39</v>
          </cell>
        </row>
        <row r="3137">
          <cell r="A3137" t="str">
            <v>210816</v>
          </cell>
          <cell r="B3137" t="str">
            <v>REMOCAO DE REVESTIMENTO COM ARGAMASSA</v>
          </cell>
          <cell r="C3137" t="str">
            <v>M2</v>
          </cell>
          <cell r="D3137">
            <v>1.29</v>
          </cell>
        </row>
        <row r="3138">
          <cell r="A3138" t="str">
            <v>210817</v>
          </cell>
          <cell r="B3138" t="str">
            <v>REMOCAO DE REVESTIMENTO DE AZULEJO, INCLUSIVE ARGAMASSA</v>
          </cell>
          <cell r="C3138" t="str">
            <v>M2</v>
          </cell>
          <cell r="D3138">
            <v>2.59</v>
          </cell>
        </row>
        <row r="3139">
          <cell r="A3139" t="str">
            <v>210818</v>
          </cell>
          <cell r="B3139" t="str">
            <v>REMOCAO DE CAIACAO OU TINTA MINERAL IMPERMEAVEL</v>
          </cell>
          <cell r="C3139" t="str">
            <v>M2</v>
          </cell>
          <cell r="D3139">
            <v>0.73</v>
          </cell>
        </row>
        <row r="3140">
          <cell r="A3140" t="str">
            <v>210819</v>
          </cell>
          <cell r="B3140" t="str">
            <v>REMOCAO DE PINTURA OLEO, ESMALTE, LATEX ACRILICO EM PAREDES</v>
          </cell>
          <cell r="C3140" t="str">
            <v>M2</v>
          </cell>
          <cell r="D3140">
            <v>1.58</v>
          </cell>
        </row>
        <row r="3141">
          <cell r="A3141" t="str">
            <v>210820</v>
          </cell>
          <cell r="B3141" t="str">
            <v>REMOCAO DE PINTURA A OLEO, ESMALTE OU VERNIZ EM ESQUADRIAS DE MADEIRA</v>
          </cell>
          <cell r="C3141" t="str">
            <v>M2</v>
          </cell>
          <cell r="D3141">
            <v>2.3199999999999998</v>
          </cell>
        </row>
        <row r="3142">
          <cell r="A3142" t="str">
            <v>210821</v>
          </cell>
          <cell r="B3142" t="str">
            <v>REMOCAO DE PINTURA A OLEO, ESMALTE, ALUMINIO, GRAFITE EM ESQUADRIAS DE FERRO</v>
          </cell>
          <cell r="C3142" t="str">
            <v>M2</v>
          </cell>
          <cell r="D3142">
            <v>2.48</v>
          </cell>
        </row>
        <row r="3143">
          <cell r="A3143" t="str">
            <v>210822</v>
          </cell>
          <cell r="B3143" t="str">
            <v>REMOCAO DE FOLHAS DE PORTAS OU JANELAS DE MADEIRA</v>
          </cell>
          <cell r="C3143" t="str">
            <v>UN</v>
          </cell>
          <cell r="D3143">
            <v>3.71</v>
          </cell>
        </row>
        <row r="3144">
          <cell r="A3144" t="str">
            <v>210823</v>
          </cell>
          <cell r="B3144" t="str">
            <v>REMOCAO DE BATENTES DE MADEIRA</v>
          </cell>
          <cell r="C3144" t="str">
            <v>UN</v>
          </cell>
          <cell r="D3144">
            <v>16.79</v>
          </cell>
        </row>
        <row r="3145">
          <cell r="A3145" t="str">
            <v>210824</v>
          </cell>
          <cell r="B3145" t="str">
            <v>REMOCAO DE FECHADURAS DE EMBUTIR</v>
          </cell>
          <cell r="C3145" t="str">
            <v>UN</v>
          </cell>
          <cell r="D3145">
            <v>3.71</v>
          </cell>
        </row>
        <row r="3146">
          <cell r="A3146" t="str">
            <v>210825</v>
          </cell>
          <cell r="B3146" t="str">
            <v>REMOCAO DE ESQUADRIAS METALICAS</v>
          </cell>
          <cell r="C3146" t="str">
            <v>M2</v>
          </cell>
          <cell r="D3146">
            <v>9.8000000000000007</v>
          </cell>
        </row>
        <row r="3147">
          <cell r="A3147" t="str">
            <v>210826</v>
          </cell>
          <cell r="B3147" t="str">
            <v>REMOCAO DE VIDROS, INCLUSIVE RASPAGEM DE MASSA OU RETIRADA DE BAGUETES</v>
          </cell>
          <cell r="C3147" t="str">
            <v>M2</v>
          </cell>
          <cell r="D3147">
            <v>5.04</v>
          </cell>
        </row>
        <row r="3148">
          <cell r="A3148" t="str">
            <v>210827</v>
          </cell>
          <cell r="B3148" t="str">
            <v>REMOCAO DE TUBULACOES EM GERAL</v>
          </cell>
          <cell r="C3148" t="str">
            <v>M</v>
          </cell>
          <cell r="D3148">
            <v>2.59</v>
          </cell>
        </row>
        <row r="3149">
          <cell r="A3149" t="str">
            <v>210828</v>
          </cell>
          <cell r="B3149" t="str">
            <v>REMOCAO DE REGISTRO E VALVULAS DE DESCARGA</v>
          </cell>
          <cell r="C3149" t="str">
            <v>UN</v>
          </cell>
          <cell r="D3149">
            <v>31.41</v>
          </cell>
        </row>
        <row r="3150">
          <cell r="A3150" t="str">
            <v>210829</v>
          </cell>
          <cell r="B3150" t="str">
            <v>REMOCAO APARELHOS SANITARIOS, INCLUSIVE OS ACESSORIOS</v>
          </cell>
          <cell r="C3150" t="str">
            <v>UN</v>
          </cell>
          <cell r="D3150">
            <v>11.86</v>
          </cell>
        </row>
        <row r="3151">
          <cell r="A3151" t="str">
            <v>210830</v>
          </cell>
          <cell r="B3151" t="str">
            <v>REMOCAO DE CAIXAS ESTAMPADAS</v>
          </cell>
          <cell r="C3151" t="str">
            <v>UN</v>
          </cell>
          <cell r="D3151">
            <v>0.78</v>
          </cell>
        </row>
        <row r="3152">
          <cell r="A3152" t="str">
            <v>210831</v>
          </cell>
          <cell r="B3152" t="str">
            <v>REMOCAO DE INTERRUPTORES E TOMADAS</v>
          </cell>
          <cell r="C3152" t="str">
            <v>UN</v>
          </cell>
          <cell r="D3152">
            <v>6.54</v>
          </cell>
        </row>
        <row r="3153">
          <cell r="A3153" t="str">
            <v>210832</v>
          </cell>
          <cell r="B3153" t="str">
            <v>REMOCAO DE APARELHOS DE ILUMINACAO PARA LAMPADAS   INCANDESCENTES</v>
          </cell>
          <cell r="C3153" t="str">
            <v>UN</v>
          </cell>
          <cell r="D3153">
            <v>6.54</v>
          </cell>
        </row>
        <row r="3154">
          <cell r="A3154" t="str">
            <v>210833</v>
          </cell>
          <cell r="B3154" t="str">
            <v>REMOCAO DE APARELHOS DE ILUMINACAO PARA LAMPADAS FLUORESCENTE</v>
          </cell>
          <cell r="C3154" t="str">
            <v>UN</v>
          </cell>
          <cell r="D3154">
            <v>12.32</v>
          </cell>
        </row>
        <row r="3155">
          <cell r="A3155" t="str">
            <v>210834</v>
          </cell>
          <cell r="B3155" t="str">
            <v>REMOCAO DE FIOS ELETRICOS</v>
          </cell>
          <cell r="C3155" t="str">
            <v>M</v>
          </cell>
          <cell r="D3155">
            <v>0.78</v>
          </cell>
        </row>
        <row r="3156">
          <cell r="A3156" t="str">
            <v>210835</v>
          </cell>
          <cell r="B3156" t="str">
            <v>REMOCAO DE CERCA DE ARAME FARPADO 5 FIOS</v>
          </cell>
          <cell r="C3156" t="str">
            <v>M</v>
          </cell>
          <cell r="D3156">
            <v>5.04</v>
          </cell>
        </row>
        <row r="3157">
          <cell r="A3157" t="str">
            <v>210836</v>
          </cell>
          <cell r="B3157" t="str">
            <v>REMOCAO DE CERCA DE ARAME FARPADO 11 FIOS</v>
          </cell>
          <cell r="C3157" t="str">
            <v>M</v>
          </cell>
          <cell r="D3157">
            <v>8.31</v>
          </cell>
        </row>
        <row r="3158">
          <cell r="A3158" t="str">
            <v>210837</v>
          </cell>
          <cell r="B3158" t="str">
            <v>REMOCAO DE ARAME FARPADO DE CERCA DE ARAME FARPADO</v>
          </cell>
          <cell r="C3158" t="str">
            <v>M</v>
          </cell>
          <cell r="D3158">
            <v>3.27</v>
          </cell>
        </row>
        <row r="3159">
          <cell r="A3159" t="str">
            <v>210838</v>
          </cell>
          <cell r="B3159" t="str">
            <v>REMOCAO DE CERCA EM ALAMBRADO</v>
          </cell>
          <cell r="C3159" t="str">
            <v>M</v>
          </cell>
          <cell r="D3159">
            <v>14.53</v>
          </cell>
        </row>
        <row r="3160">
          <cell r="A3160" t="str">
            <v>210839</v>
          </cell>
          <cell r="B3160" t="str">
            <v>REMOCAO DE TELA DE ALAMBRADO DE CERCA EM ALAMBRADO</v>
          </cell>
          <cell r="C3160" t="str">
            <v>M</v>
          </cell>
          <cell r="D3160">
            <v>3.25</v>
          </cell>
        </row>
        <row r="3161">
          <cell r="A3161" t="str">
            <v>210840</v>
          </cell>
          <cell r="B3161" t="str">
            <v>REMOCAO DE PORTAO DE TELA</v>
          </cell>
          <cell r="C3161" t="str">
            <v>M2</v>
          </cell>
          <cell r="D3161">
            <v>2.2400000000000002</v>
          </cell>
        </row>
        <row r="3163">
          <cell r="A3163" t="str">
            <v>210900</v>
          </cell>
          <cell r="B3163" t="str">
            <v>RECOLOCACAO, REFORMAS E LIMPEZA</v>
          </cell>
        </row>
        <row r="3164">
          <cell r="A3164" t="str">
            <v>210901</v>
          </cell>
          <cell r="B3164" t="str">
            <v>FORRO DE ESTUQUE DE TETOS E BEIRAIS</v>
          </cell>
          <cell r="C3164" t="str">
            <v>M2</v>
          </cell>
          <cell r="D3164">
            <v>54.75</v>
          </cell>
        </row>
        <row r="3165">
          <cell r="A3165" t="str">
            <v>210902</v>
          </cell>
          <cell r="B3165" t="str">
            <v>FORRO DE TABUAS APARELHADAS MACHO E FEMEA DE PINHO</v>
          </cell>
          <cell r="C3165" t="str">
            <v>M2</v>
          </cell>
          <cell r="D3165">
            <v>23.11</v>
          </cell>
        </row>
        <row r="3166">
          <cell r="A3166" t="str">
            <v>210903</v>
          </cell>
          <cell r="B3166" t="str">
            <v>FORRO DE TABUAS APARELHADAS MACHO E FEMEA DE PEROBA</v>
          </cell>
          <cell r="C3166" t="str">
            <v>M2</v>
          </cell>
          <cell r="D3166">
            <v>55.74</v>
          </cell>
        </row>
        <row r="3167">
          <cell r="A3167" t="str">
            <v>210904</v>
          </cell>
          <cell r="B3167" t="str">
            <v>REPREGAMENTO DE FORROS DE MADEIRA</v>
          </cell>
          <cell r="C3167" t="str">
            <v>M2</v>
          </cell>
          <cell r="D3167">
            <v>1.56</v>
          </cell>
        </row>
        <row r="3168">
          <cell r="A3168" t="str">
            <v>210905</v>
          </cell>
          <cell r="B3168" t="str">
            <v>ESTRUTURA DE COBERTURA EM MADEIRA DE LEI EM TESOURA P/TELHAS CERAMICAS - VAOS ATE 7,00 M</v>
          </cell>
          <cell r="C3168" t="str">
            <v>M2</v>
          </cell>
          <cell r="D3168">
            <v>43.17</v>
          </cell>
        </row>
        <row r="3169">
          <cell r="A3169" t="str">
            <v>210906</v>
          </cell>
          <cell r="B3169" t="str">
            <v>ESTRUTURA DE COBERTURA EM MADEIRA DE LEI EM TESOURA P/TELHAS CERAMICAS - VAOS 7,01 A 10,0 M</v>
          </cell>
          <cell r="C3169" t="str">
            <v>M2</v>
          </cell>
          <cell r="D3169">
            <v>48.66</v>
          </cell>
        </row>
        <row r="3170">
          <cell r="A3170" t="str">
            <v>210907</v>
          </cell>
          <cell r="B3170" t="str">
            <v>ESTRUTURA DE COBERTURA EM MADEIRA DE LEI EM TESOURA PONTALETADAS (MISTA) P/TELHAS CERAMICAS</v>
          </cell>
          <cell r="C3170" t="str">
            <v>M2</v>
          </cell>
          <cell r="D3170">
            <v>38.49</v>
          </cell>
        </row>
        <row r="3171">
          <cell r="A3171" t="str">
            <v>210909</v>
          </cell>
          <cell r="B3171" t="str">
            <v>ESTRUTURA COBERTURA EM MADEIRA EM TESOURA PARA TELHAS ONDULADAS - VAOS ATE 7,00 M</v>
          </cell>
          <cell r="C3171" t="str">
            <v>M2</v>
          </cell>
          <cell r="D3171">
            <v>32.58</v>
          </cell>
        </row>
        <row r="3172">
          <cell r="A3172" t="str">
            <v>210912</v>
          </cell>
          <cell r="B3172" t="str">
            <v>RECOLOCACAO DE RIPAS</v>
          </cell>
          <cell r="C3172" t="str">
            <v>M</v>
          </cell>
          <cell r="D3172">
            <v>0.25</v>
          </cell>
        </row>
        <row r="3173">
          <cell r="A3173" t="str">
            <v>210913</v>
          </cell>
          <cell r="B3173" t="str">
            <v>RECOLOCACAO DE CAIBROS</v>
          </cell>
          <cell r="C3173" t="str">
            <v>M</v>
          </cell>
          <cell r="D3173">
            <v>1.96</v>
          </cell>
        </row>
        <row r="3174">
          <cell r="A3174" t="str">
            <v>210914</v>
          </cell>
          <cell r="B3174" t="str">
            <v>RECOLOCACAO DE TELHAS TIPO FRANCESA</v>
          </cell>
          <cell r="C3174" t="str">
            <v>M2</v>
          </cell>
          <cell r="D3174">
            <v>8.93</v>
          </cell>
        </row>
        <row r="3175">
          <cell r="A3175" t="str">
            <v>210915</v>
          </cell>
          <cell r="B3175" t="str">
            <v>RECOLOCACAO DE TELHAS TIPO PAULISTA</v>
          </cell>
          <cell r="C3175" t="str">
            <v>M2</v>
          </cell>
          <cell r="D3175">
            <v>19.41</v>
          </cell>
        </row>
        <row r="3176">
          <cell r="A3176" t="str">
            <v>210916</v>
          </cell>
          <cell r="B3176" t="str">
            <v>RECOLOCACAO DE TELHAS ONDULADAS DE FIBROCIMENTO, ALUMINIO, PLASTICO</v>
          </cell>
          <cell r="C3176" t="str">
            <v>M2</v>
          </cell>
          <cell r="D3176">
            <v>5.57</v>
          </cell>
        </row>
        <row r="3177">
          <cell r="A3177" t="str">
            <v>210917</v>
          </cell>
          <cell r="B3177" t="str">
            <v>LIMPEZA DE PISOS CIMENTADO, CERAMICO, AZULEJOS,PEDRAS, PISO VINILICO, LADRILHO HIDRAULICO</v>
          </cell>
          <cell r="C3177" t="str">
            <v>M2</v>
          </cell>
          <cell r="D3177">
            <v>3.92</v>
          </cell>
        </row>
        <row r="3178">
          <cell r="A3178" t="str">
            <v>210918</v>
          </cell>
          <cell r="B3178" t="str">
            <v>LIMPEZA DE VIDROS</v>
          </cell>
          <cell r="C3178" t="str">
            <v>M2</v>
          </cell>
          <cell r="D3178">
            <v>4.8899999999999997</v>
          </cell>
        </row>
        <row r="3179">
          <cell r="A3179" t="str">
            <v>210919</v>
          </cell>
          <cell r="B3179" t="str">
            <v>LIMPEZA DE APARELHOS SANITARIOS, INCLUSIVE METAIS</v>
          </cell>
          <cell r="C3179" t="str">
            <v>UN</v>
          </cell>
          <cell r="D3179">
            <v>5.21</v>
          </cell>
        </row>
        <row r="3181">
          <cell r="A3181" t="str">
            <v>501000</v>
          </cell>
          <cell r="B3181" t="str">
            <v>CANTEIRO DE OBRAS</v>
          </cell>
        </row>
        <row r="3182">
          <cell r="A3182" t="str">
            <v>501100</v>
          </cell>
          <cell r="B3182" t="str">
            <v>PLACAS, VEICULOS E DESPESAS</v>
          </cell>
        </row>
        <row r="3183">
          <cell r="A3183" t="str">
            <v>501101</v>
          </cell>
          <cell r="B3183" t="str">
            <v>PLACA DE OBRA: FINANCEIRA (4,00 X 2,00) M</v>
          </cell>
          <cell r="C3183" t="str">
            <v>UN</v>
          </cell>
          <cell r="D3183">
            <v>758.57</v>
          </cell>
        </row>
        <row r="3184">
          <cell r="A3184" t="str">
            <v>501102</v>
          </cell>
          <cell r="B3184" t="str">
            <v>PLACA DE OBRA : (4,30 X 2,20) M</v>
          </cell>
          <cell r="C3184" t="str">
            <v>UN</v>
          </cell>
          <cell r="D3184">
            <v>897.01</v>
          </cell>
        </row>
        <row r="3185">
          <cell r="A3185" t="str">
            <v>501103</v>
          </cell>
          <cell r="B3185" t="str">
            <v>PLACA DE OBRA : (2,00 X 1,00) M</v>
          </cell>
          <cell r="C3185" t="str">
            <v>UN</v>
          </cell>
          <cell r="D3185">
            <v>185.66</v>
          </cell>
        </row>
        <row r="3186">
          <cell r="A3186" t="str">
            <v>501104</v>
          </cell>
          <cell r="B3186" t="str">
            <v>VEICULO PARA FISCALIZACAO</v>
          </cell>
          <cell r="C3186" t="str">
            <v>MES</v>
          </cell>
          <cell r="D3186">
            <v>1372.29</v>
          </cell>
        </row>
        <row r="3187">
          <cell r="A3187" t="str">
            <v>501105</v>
          </cell>
          <cell r="B3187" t="str">
            <v>DESPESAS</v>
          </cell>
          <cell r="C3187" t="str">
            <v>MES</v>
          </cell>
          <cell r="D3187">
            <v>1197</v>
          </cell>
        </row>
        <row r="3189">
          <cell r="A3189" t="str">
            <v>501200</v>
          </cell>
          <cell r="B3189" t="str">
            <v>RESERVADO PARA CANTEIRO DE OBRAS (501201 A 501299)</v>
          </cell>
        </row>
        <row r="3191">
          <cell r="A3191" t="str">
            <v>502000</v>
          </cell>
          <cell r="B3191" t="str">
            <v>SERVICOS TECNICOS</v>
          </cell>
        </row>
        <row r="3192">
          <cell r="A3192" t="str">
            <v>502100</v>
          </cell>
          <cell r="B3192" t="str">
            <v>LOCACAO E CADASTRO</v>
          </cell>
        </row>
        <row r="3193">
          <cell r="A3193" t="str">
            <v>502101</v>
          </cell>
          <cell r="B3193" t="str">
            <v>LOCACAO DE OBRAS LOCALIZADAS</v>
          </cell>
          <cell r="C3193" t="str">
            <v>GB</v>
          </cell>
          <cell r="D3193">
            <v>275.64</v>
          </cell>
        </row>
        <row r="3194">
          <cell r="A3194" t="str">
            <v>502102</v>
          </cell>
          <cell r="B3194" t="str">
            <v>CADASTRO DE OBRAS LOCALIZADAS</v>
          </cell>
          <cell r="C3194" t="str">
            <v>GB</v>
          </cell>
          <cell r="D3194">
            <v>352.3</v>
          </cell>
        </row>
        <row r="3196">
          <cell r="A3196" t="str">
            <v>502200</v>
          </cell>
          <cell r="B3196" t="str">
            <v>RESERVADO PARA SERVICOS TECNICOS (502201 A 502299)</v>
          </cell>
        </row>
        <row r="3198">
          <cell r="A3198" t="str">
            <v>503000</v>
          </cell>
          <cell r="B3198" t="str">
            <v>SERVICOS PRELIMINARES</v>
          </cell>
        </row>
        <row r="3199">
          <cell r="A3199" t="str">
            <v>503300</v>
          </cell>
          <cell r="B3199" t="str">
            <v>RESERVADO PARA SERVICOS PRELIMINARES (503301 A 503399)</v>
          </cell>
        </row>
        <row r="3201">
          <cell r="A3201" t="str">
            <v>504000</v>
          </cell>
          <cell r="B3201" t="str">
            <v>MOVIMENTO DE TERRA</v>
          </cell>
        </row>
        <row r="3202">
          <cell r="A3202" t="str">
            <v>504200</v>
          </cell>
          <cell r="B3202" t="str">
            <v>RESERVADO PARA MOVIMENTO DE TERRA (504201 A 504299)</v>
          </cell>
        </row>
        <row r="3204">
          <cell r="A3204" t="str">
            <v>505000</v>
          </cell>
          <cell r="B3204" t="str">
            <v>ESCORAMENTOS</v>
          </cell>
        </row>
        <row r="3205">
          <cell r="A3205" t="str">
            <v>505100</v>
          </cell>
          <cell r="B3205" t="str">
            <v>RESERVADO PARA ESCORAMENTOS (505101 A 505199)</v>
          </cell>
        </row>
        <row r="3207">
          <cell r="A3207" t="str">
            <v>506000</v>
          </cell>
          <cell r="B3207" t="str">
            <v>ESGOTAMENTOS</v>
          </cell>
        </row>
        <row r="3208">
          <cell r="A3208" t="str">
            <v>506100</v>
          </cell>
          <cell r="B3208" t="str">
            <v>REBAIXAMENTO DE LENCOL FREATICO</v>
          </cell>
        </row>
        <row r="3209">
          <cell r="A3209" t="str">
            <v>506101</v>
          </cell>
          <cell r="B3209" t="str">
            <v>MOBILIZACAO, DESMOBILIZACAO E TRANSP. DE EQUIPAMENTOS</v>
          </cell>
          <cell r="C3209" t="str">
            <v>CJXKM</v>
          </cell>
          <cell r="D3209">
            <v>11.3</v>
          </cell>
        </row>
        <row r="3210">
          <cell r="A3210" t="str">
            <v>506102</v>
          </cell>
          <cell r="B3210" t="str">
            <v>INSTALACAO DO SISTEMA DE REBAIXAMENTO</v>
          </cell>
          <cell r="C3210" t="str">
            <v>UN</v>
          </cell>
          <cell r="D3210">
            <v>74.48</v>
          </cell>
        </row>
        <row r="3211">
          <cell r="A3211" t="str">
            <v>506103</v>
          </cell>
          <cell r="B3211" t="str">
            <v>OPERACAO DO SISTEMA DE REBAIXAMENTO</v>
          </cell>
          <cell r="C3211" t="str">
            <v>CJXDI</v>
          </cell>
          <cell r="D3211">
            <v>147.63</v>
          </cell>
        </row>
        <row r="3213">
          <cell r="A3213" t="str">
            <v>506200</v>
          </cell>
          <cell r="B3213" t="str">
            <v>DRENAGEM SUBTERRANEA</v>
          </cell>
        </row>
        <row r="3214">
          <cell r="A3214" t="str">
            <v>506201</v>
          </cell>
          <cell r="B3214" t="str">
            <v>DRENO HORIZONTAL DE AREIA MEDIA</v>
          </cell>
          <cell r="C3214" t="str">
            <v>M2</v>
          </cell>
          <cell r="D3214">
            <v>15.76</v>
          </cell>
        </row>
        <row r="3215">
          <cell r="A3215" t="str">
            <v>506202</v>
          </cell>
          <cell r="B3215" t="str">
            <v>CORTINA FILTRANTE E DRENAGEM</v>
          </cell>
          <cell r="C3215" t="str">
            <v>M</v>
          </cell>
          <cell r="D3215">
            <v>189.29</v>
          </cell>
        </row>
        <row r="3216">
          <cell r="A3216" t="str">
            <v>506203</v>
          </cell>
          <cell r="B3216" t="str">
            <v>DRENAGEM COM TUBO CERAMICO REVESTIDO COM MANTA GEOTEXTIL</v>
          </cell>
          <cell r="C3216" t="str">
            <v>M</v>
          </cell>
          <cell r="D3216">
            <v>121.68</v>
          </cell>
        </row>
        <row r="3218">
          <cell r="A3218" t="str">
            <v>506300</v>
          </cell>
          <cell r="B3218" t="str">
            <v>RESERVADO PARA ESGOTAMENTOS (506301 A 506399)</v>
          </cell>
        </row>
        <row r="3220">
          <cell r="A3220" t="str">
            <v>507000</v>
          </cell>
          <cell r="B3220" t="str">
            <v>OBRAS DE CONTENCAO</v>
          </cell>
        </row>
        <row r="3221">
          <cell r="A3221" t="str">
            <v>507100</v>
          </cell>
          <cell r="B3221" t="str">
            <v>PROTECAO</v>
          </cell>
        </row>
        <row r="3222">
          <cell r="A3222" t="str">
            <v>507102</v>
          </cell>
          <cell r="B3222" t="str">
            <v>SUPORTE DE ATERRO COM MANTA GEOTEXTIL</v>
          </cell>
          <cell r="C3222" t="str">
            <v>M2</v>
          </cell>
          <cell r="D3222">
            <v>39.47</v>
          </cell>
        </row>
        <row r="3223">
          <cell r="A3223" t="str">
            <v>507103</v>
          </cell>
          <cell r="B3223" t="str">
            <v>MURO PRE FABRICADO EM CONCRETO ARMADO</v>
          </cell>
          <cell r="C3223" t="str">
            <v>M2</v>
          </cell>
          <cell r="D3223">
            <v>127.78</v>
          </cell>
        </row>
        <row r="3225">
          <cell r="A3225" t="str">
            <v>507200</v>
          </cell>
          <cell r="B3225" t="str">
            <v>RESERVADO PARA OBRAS DE CONTENCAO (507201 A 507299)</v>
          </cell>
        </row>
        <row r="3227">
          <cell r="A3227" t="str">
            <v>508000</v>
          </cell>
          <cell r="B3227" t="str">
            <v>FUNDACOES E ESTRUTURAS</v>
          </cell>
        </row>
        <row r="3228">
          <cell r="A3228" t="str">
            <v>508100</v>
          </cell>
          <cell r="B3228" t="str">
            <v>BROCA DE CONCRETO/ESTACA</v>
          </cell>
        </row>
        <row r="3229">
          <cell r="A3229" t="str">
            <v>508101</v>
          </cell>
          <cell r="B3229" t="str">
            <v>BROCA DE CONCRETO, DIAMETRO 30 CM</v>
          </cell>
          <cell r="C3229" t="str">
            <v>M</v>
          </cell>
          <cell r="D3229">
            <v>48.5</v>
          </cell>
        </row>
        <row r="3230">
          <cell r="A3230" t="str">
            <v>508103</v>
          </cell>
          <cell r="B3230" t="str">
            <v>MOBILIZACAO DE EQUIPE PARA EXECUCAO DE ESTACA MOLDADA "IN LOCO" - TIPO STRAUSS - ATE 50 KM</v>
          </cell>
          <cell r="C3230" t="str">
            <v>GB</v>
          </cell>
          <cell r="D3230">
            <v>798</v>
          </cell>
        </row>
        <row r="3231">
          <cell r="A3231" t="str">
            <v>508104</v>
          </cell>
          <cell r="B3231" t="str">
            <v>TRANSPORTE ALEM DE 50 KM DE EQUIPE PARA EXECUCAO DE ESTACA MOLDADA "IN LOCO" - TIPO STRAUSS</v>
          </cell>
          <cell r="C3231" t="str">
            <v>KM</v>
          </cell>
          <cell r="D3231">
            <v>5.32</v>
          </cell>
        </row>
        <row r="3232">
          <cell r="A3232" t="str">
            <v>508105</v>
          </cell>
          <cell r="B3232" t="str">
            <v>ESTACA MOLDADA "IN LOCO" - TIPO STRAUSS - CAPACIDADE 20 T.</v>
          </cell>
          <cell r="C3232" t="str">
            <v>M</v>
          </cell>
          <cell r="D3232">
            <v>26.78</v>
          </cell>
        </row>
        <row r="3233">
          <cell r="A3233" t="str">
            <v>508106</v>
          </cell>
          <cell r="B3233" t="str">
            <v>ESTACA MOLDADA "IN LOCO" - TIPO STRAUSS - CAPACIDADE 30 T.</v>
          </cell>
          <cell r="C3233" t="str">
            <v>M</v>
          </cell>
          <cell r="D3233">
            <v>35.93</v>
          </cell>
        </row>
        <row r="3234">
          <cell r="A3234" t="str">
            <v>508107</v>
          </cell>
          <cell r="B3234" t="str">
            <v>ESTACA MOLDADA "IN LOCO" - TIPO STRAUSS - CAPACIDADE 40 T.</v>
          </cell>
          <cell r="C3234" t="str">
            <v>M</v>
          </cell>
          <cell r="D3234">
            <v>48.55</v>
          </cell>
        </row>
        <row r="3236">
          <cell r="A3236" t="str">
            <v>508200</v>
          </cell>
          <cell r="B3236" t="str">
            <v>LASTRO PARA ASSENTAMENTO DE TUBOS E PECAS</v>
          </cell>
        </row>
        <row r="3237">
          <cell r="A3237" t="str">
            <v>508201</v>
          </cell>
          <cell r="B3237" t="str">
            <v>PARA TUBOS E PECAS, DIAM. 75 MM</v>
          </cell>
          <cell r="C3237" t="str">
            <v>M</v>
          </cell>
          <cell r="D3237">
            <v>11.35</v>
          </cell>
        </row>
        <row r="3238">
          <cell r="A3238" t="str">
            <v>508202</v>
          </cell>
          <cell r="B3238" t="str">
            <v>PARA TUBOS E PECAS, DIAMETRO 500 MM</v>
          </cell>
          <cell r="C3238" t="str">
            <v>M</v>
          </cell>
          <cell r="D3238">
            <v>18.64</v>
          </cell>
        </row>
        <row r="3240">
          <cell r="A3240" t="str">
            <v>508300</v>
          </cell>
          <cell r="B3240" t="str">
            <v>LASTRO, LAJE E BERCO PARA ASSENTAMENTO DE TUBOS E PECAS</v>
          </cell>
        </row>
        <row r="3241">
          <cell r="A3241" t="str">
            <v>508301</v>
          </cell>
          <cell r="B3241" t="str">
            <v>PARA TUBOS E PECAS, DIAMETRO 500 MM</v>
          </cell>
          <cell r="C3241" t="str">
            <v>M</v>
          </cell>
          <cell r="D3241">
            <v>94.2</v>
          </cell>
        </row>
        <row r="3242">
          <cell r="A3242" t="str">
            <v>508302</v>
          </cell>
          <cell r="B3242" t="str">
            <v>PARA TUBOS E PECAS, DIAM. 600 MM</v>
          </cell>
          <cell r="C3242" t="str">
            <v>M</v>
          </cell>
          <cell r="D3242">
            <v>114.87</v>
          </cell>
        </row>
        <row r="3243">
          <cell r="A3243" t="str">
            <v>508303</v>
          </cell>
          <cell r="B3243" t="str">
            <v>PARA TUBOS E PECAS, DIAM. 700 MM</v>
          </cell>
          <cell r="C3243" t="str">
            <v>M</v>
          </cell>
          <cell r="D3243">
            <v>128.49</v>
          </cell>
        </row>
        <row r="3245">
          <cell r="A3245" t="str">
            <v>508400</v>
          </cell>
          <cell r="B3245" t="str">
            <v>ANCORAGEM EM CONCRETO PARA PECAS</v>
          </cell>
        </row>
        <row r="3246">
          <cell r="A3246" t="str">
            <v>508401</v>
          </cell>
          <cell r="B3246" t="str">
            <v>ANCORAGEM EM CONCRETO - CURVA 90 GRAUS E TE, DIAM. 500 MM</v>
          </cell>
          <cell r="C3246" t="str">
            <v>UN</v>
          </cell>
          <cell r="D3246">
            <v>211.16</v>
          </cell>
        </row>
        <row r="3247">
          <cell r="A3247" t="str">
            <v>508402</v>
          </cell>
          <cell r="B3247" t="str">
            <v>BRACADEIRA P/FIXACAO DE TUBULACAO DE 350 MM</v>
          </cell>
          <cell r="C3247" t="str">
            <v>UN</v>
          </cell>
          <cell r="D3247">
            <v>12.38</v>
          </cell>
        </row>
        <row r="3249">
          <cell r="A3249" t="str">
            <v>508500</v>
          </cell>
          <cell r="B3249" t="str">
            <v>CONCRETO/FORMA/ACO/LAJE PRE-FABRICADA</v>
          </cell>
        </row>
        <row r="3251">
          <cell r="A3251" t="str">
            <v>508600</v>
          </cell>
          <cell r="B3251" t="str">
            <v>POCO DE VISITA EM ALVENARIA TIPO GARRAFAO</v>
          </cell>
        </row>
        <row r="3252">
          <cell r="A3252" t="str">
            <v>508601</v>
          </cell>
          <cell r="B3252" t="str">
            <v>POCO DE VISITA EM ALVENARIA TIPO GARRAFAO - PROF. ATE 2,00 M</v>
          </cell>
          <cell r="C3252" t="str">
            <v>UN</v>
          </cell>
          <cell r="D3252">
            <v>709.23</v>
          </cell>
        </row>
        <row r="3253">
          <cell r="A3253" t="str">
            <v>508602</v>
          </cell>
          <cell r="B3253" t="str">
            <v>POCO DE VISITA EM ALVENARIA TIPO GARRAFAO - PROF. ATE 3,00 M</v>
          </cell>
          <cell r="C3253" t="str">
            <v>UN</v>
          </cell>
          <cell r="D3253">
            <v>1086.54</v>
          </cell>
        </row>
        <row r="3254">
          <cell r="A3254" t="str">
            <v>508603</v>
          </cell>
          <cell r="B3254" t="str">
            <v>POCO DE VISITA EM ALVENARIA TIPO GARRAFAO - PROF. ATE 4,00 M</v>
          </cell>
          <cell r="C3254" t="str">
            <v>UN</v>
          </cell>
          <cell r="D3254">
            <v>1360.44</v>
          </cell>
        </row>
        <row r="3255">
          <cell r="A3255" t="str">
            <v>508604</v>
          </cell>
          <cell r="B3255" t="str">
            <v>POCO DE VISITA EM ALVENARIA TIPO GARRAFAO - PROF. ATE 5,00 M</v>
          </cell>
          <cell r="C3255" t="str">
            <v>UN</v>
          </cell>
          <cell r="D3255">
            <v>1699.19</v>
          </cell>
        </row>
        <row r="3256">
          <cell r="A3256" t="str">
            <v>508605</v>
          </cell>
          <cell r="B3256" t="str">
            <v>POCO DE VISITA EM ALVENARIA TIPO GARRAFAO - PROF. ATE 6,00 M</v>
          </cell>
          <cell r="C3256" t="str">
            <v>UN</v>
          </cell>
          <cell r="D3256">
            <v>2141.75</v>
          </cell>
        </row>
        <row r="3257">
          <cell r="A3257" t="str">
            <v>508606</v>
          </cell>
          <cell r="B3257" t="str">
            <v>POCO DE VISITA EM ALVENARIA TIPO GARRAFAO - PROF. ATE 7,00 M</v>
          </cell>
          <cell r="C3257" t="str">
            <v>UN</v>
          </cell>
          <cell r="D3257">
            <v>2718.36</v>
          </cell>
        </row>
        <row r="3259">
          <cell r="A3259" t="str">
            <v>508700</v>
          </cell>
          <cell r="B3259" t="str">
            <v>DISPOSITIVOS PARA LAGOA</v>
          </cell>
        </row>
        <row r="3260">
          <cell r="A3260" t="str">
            <v>508701</v>
          </cell>
          <cell r="B3260" t="str">
            <v>DISPOSITIVO DE ENTRADA B</v>
          </cell>
          <cell r="C3260" t="str">
            <v>UN</v>
          </cell>
          <cell r="D3260">
            <v>605.92999999999995</v>
          </cell>
        </row>
        <row r="3261">
          <cell r="A3261" t="str">
            <v>508702</v>
          </cell>
          <cell r="B3261" t="str">
            <v>DISPOSITIVO DE ENTRADA D</v>
          </cell>
          <cell r="C3261" t="str">
            <v>UN</v>
          </cell>
          <cell r="D3261">
            <v>818.77</v>
          </cell>
        </row>
        <row r="3262">
          <cell r="A3262" t="str">
            <v>508703</v>
          </cell>
          <cell r="B3262" t="str">
            <v>DISPOSITIVO DE SAIDA B</v>
          </cell>
          <cell r="C3262" t="str">
            <v>UN</v>
          </cell>
          <cell r="D3262">
            <v>1222.72</v>
          </cell>
        </row>
        <row r="3263">
          <cell r="A3263" t="str">
            <v>508704</v>
          </cell>
          <cell r="B3263" t="str">
            <v>DISPOSITIVO DE SAIDA F</v>
          </cell>
          <cell r="C3263" t="str">
            <v>UN</v>
          </cell>
          <cell r="D3263">
            <v>7553.12</v>
          </cell>
        </row>
        <row r="3264">
          <cell r="A3264" t="str">
            <v>508705</v>
          </cell>
          <cell r="B3264" t="str">
            <v>DISPOSITIVO DE INTERLIGACAO B</v>
          </cell>
          <cell r="C3264" t="str">
            <v>UN</v>
          </cell>
          <cell r="D3264">
            <v>1250.6500000000001</v>
          </cell>
        </row>
        <row r="3265">
          <cell r="A3265" t="str">
            <v>508708</v>
          </cell>
          <cell r="B3265" t="str">
            <v>CAIXA DE AREIA, GRADEAMENTO E MEDICAO DE VAZAO (SUTRO)</v>
          </cell>
          <cell r="C3265" t="str">
            <v>UN</v>
          </cell>
          <cell r="D3265">
            <v>4910.6499999999996</v>
          </cell>
        </row>
        <row r="3266">
          <cell r="A3266" t="str">
            <v>508709</v>
          </cell>
          <cell r="B3266" t="str">
            <v>CAIXA DIVISORA DE VAZAO - DUAS SAIDAS</v>
          </cell>
          <cell r="C3266" t="str">
            <v>UN</v>
          </cell>
          <cell r="D3266">
            <v>1051.1199999999999</v>
          </cell>
        </row>
        <row r="3267">
          <cell r="A3267" t="str">
            <v>508711</v>
          </cell>
          <cell r="B3267" t="str">
            <v>DISPOSITIVO DE ENTRADA C</v>
          </cell>
          <cell r="C3267" t="str">
            <v>UN</v>
          </cell>
          <cell r="D3267">
            <v>1195.1500000000001</v>
          </cell>
        </row>
        <row r="3268">
          <cell r="A3268" t="str">
            <v>508712</v>
          </cell>
          <cell r="B3268" t="str">
            <v>PLACA DE CONCRETO - PADRAO I</v>
          </cell>
          <cell r="C3268" t="str">
            <v>M2</v>
          </cell>
          <cell r="D3268">
            <v>45.49</v>
          </cell>
        </row>
        <row r="3269">
          <cell r="A3269" t="str">
            <v>508713</v>
          </cell>
          <cell r="B3269" t="str">
            <v>DISPOSITIVO DE SAIDA A - COMPLETO</v>
          </cell>
          <cell r="C3269" t="str">
            <v>UN</v>
          </cell>
          <cell r="D3269">
            <v>5186.09</v>
          </cell>
        </row>
        <row r="3271">
          <cell r="A3271" t="str">
            <v>508800</v>
          </cell>
          <cell r="B3271" t="str">
            <v>RESERVADO PARA FUNDACOES E ESTRUTURAS (508801 A 508899)</v>
          </cell>
        </row>
        <row r="3273">
          <cell r="A3273" t="str">
            <v>509000</v>
          </cell>
          <cell r="B3273" t="str">
            <v>ASSENTAMENTO</v>
          </cell>
        </row>
        <row r="3274">
          <cell r="A3274" t="str">
            <v>509100</v>
          </cell>
          <cell r="B3274" t="str">
            <v>ASSENTAMENTO DE TUBOS E PECAS PARA REDES DE DISTR. DE AGUA</v>
          </cell>
        </row>
        <row r="3275">
          <cell r="A3275" t="str">
            <v>509101</v>
          </cell>
          <cell r="B3275" t="str">
            <v>TUBOS E PECAS DE FERRO FUNDIDO, DIAM. 350 MM</v>
          </cell>
          <cell r="C3275" t="str">
            <v>M</v>
          </cell>
          <cell r="D3275">
            <v>14.24</v>
          </cell>
        </row>
        <row r="3276">
          <cell r="A3276" t="str">
            <v>509102</v>
          </cell>
          <cell r="B3276" t="str">
            <v>TUBOS E PECAS PEAD, DIAM. 32 MM</v>
          </cell>
          <cell r="C3276" t="str">
            <v>M</v>
          </cell>
          <cell r="D3276">
            <v>3.79</v>
          </cell>
        </row>
        <row r="3278">
          <cell r="A3278" t="str">
            <v>509200</v>
          </cell>
          <cell r="B3278" t="str">
            <v>ASSENTAMENTO SIMPLES DE TUBOS E PECAS DE PVC RIGIDO E PVC RIGIDO DEFOFO</v>
          </cell>
        </row>
        <row r="3279">
          <cell r="A3279" t="str">
            <v>509201</v>
          </cell>
          <cell r="B3279" t="str">
            <v>TUBOS E PECAS, DIAM. 250 MM</v>
          </cell>
          <cell r="C3279" t="str">
            <v>M</v>
          </cell>
          <cell r="D3279">
            <v>1.82</v>
          </cell>
        </row>
        <row r="3280">
          <cell r="A3280" t="str">
            <v>509202</v>
          </cell>
          <cell r="B3280" t="str">
            <v>TUBOS E PECAS, DIAM. 350 MM</v>
          </cell>
          <cell r="C3280" t="str">
            <v>M</v>
          </cell>
          <cell r="D3280">
            <v>2.56</v>
          </cell>
        </row>
        <row r="3281">
          <cell r="A3281" t="str">
            <v>509203</v>
          </cell>
          <cell r="B3281" t="str">
            <v>TUBOS E PECAS, DIAM. 450 MM</v>
          </cell>
          <cell r="C3281" t="str">
            <v>M</v>
          </cell>
          <cell r="D3281">
            <v>3.59</v>
          </cell>
        </row>
        <row r="3283">
          <cell r="A3283" t="str">
            <v>509300</v>
          </cell>
          <cell r="B3283" t="str">
            <v>ASSENTAMENTO SIMPLES DE TUBOS E PECAS DE CIMENTO AMIANTO</v>
          </cell>
        </row>
        <row r="3285">
          <cell r="A3285" t="str">
            <v>509400</v>
          </cell>
          <cell r="B3285" t="str">
            <v>ASSENTAMENTO SIMPLES DE TUBOS E PECAS DE FERRO FUNDIDO</v>
          </cell>
        </row>
        <row r="3286">
          <cell r="A3286" t="str">
            <v>509401</v>
          </cell>
          <cell r="B3286" t="str">
            <v>TUBOS E PECAS, DIAM. 350 MM</v>
          </cell>
          <cell r="C3286" t="str">
            <v>M</v>
          </cell>
          <cell r="D3286">
            <v>7.78</v>
          </cell>
        </row>
        <row r="3288">
          <cell r="A3288" t="str">
            <v>509500</v>
          </cell>
          <cell r="B3288" t="str">
            <v>ASSENTAMENTO SIMPLES DE TUBOS DE CONCRETO PARA AGUAS PLUVIAIS</v>
          </cell>
        </row>
        <row r="3289">
          <cell r="A3289" t="str">
            <v>509501</v>
          </cell>
          <cell r="B3289" t="str">
            <v>TUBOS, DIAMETRO 200 MM</v>
          </cell>
          <cell r="C3289" t="str">
            <v>M</v>
          </cell>
          <cell r="D3289">
            <v>2.84</v>
          </cell>
        </row>
        <row r="3291">
          <cell r="A3291" t="str">
            <v>509600</v>
          </cell>
          <cell r="B3291" t="str">
            <v>MONTAGEM DE PECAS ESPECIAIS</v>
          </cell>
        </row>
        <row r="3292">
          <cell r="A3292" t="str">
            <v>509601</v>
          </cell>
          <cell r="B3292" t="str">
            <v>PECAS ESPECIAIS E TUBULACOES AEREAS</v>
          </cell>
          <cell r="C3292" t="str">
            <v>KG</v>
          </cell>
          <cell r="D3292">
            <v>1.1299999999999999</v>
          </cell>
        </row>
        <row r="3294">
          <cell r="A3294" t="str">
            <v>509700</v>
          </cell>
          <cell r="B3294" t="str">
            <v>CARGA, TRANSPORTE ATE 10 KM E DESCARGA DE TUBOS E PECAS DE PVC RIGIDO E PVC RIGIDO DEFOFO</v>
          </cell>
        </row>
        <row r="3295">
          <cell r="A3295" t="str">
            <v>509701</v>
          </cell>
          <cell r="B3295" t="str">
            <v>TUBOS E PECAS, DIAM. 450 MM</v>
          </cell>
          <cell r="C3295" t="str">
            <v>KM</v>
          </cell>
          <cell r="D3295">
            <v>671.7</v>
          </cell>
        </row>
        <row r="3297">
          <cell r="A3297" t="str">
            <v>509800</v>
          </cell>
          <cell r="B3297" t="str">
            <v>TRANSPORTE EXCEDENTE A 10 KM DE TUBOS E PECAS DE PVC RIGIDO E PVC RIGIDO DE FOFO</v>
          </cell>
        </row>
        <row r="3298">
          <cell r="A3298" t="str">
            <v>509810</v>
          </cell>
          <cell r="B3298" t="str">
            <v>TUBOS E PECAS, DIAM. 450 MM</v>
          </cell>
          <cell r="C3298" t="str">
            <v>KMXKM</v>
          </cell>
          <cell r="D3298">
            <v>7.92</v>
          </cell>
        </row>
        <row r="3300">
          <cell r="A3300" t="str">
            <v>510300</v>
          </cell>
          <cell r="B3300" t="str">
            <v>RESERVADO PARA ASSENTAMENTO (510301 A 510399)</v>
          </cell>
        </row>
        <row r="3301">
          <cell r="A3301" t="str">
            <v>510301</v>
          </cell>
          <cell r="B3301" t="str">
            <v>TUBOS E PECAS PVC, DIAM. 25 MM (3/4")</v>
          </cell>
          <cell r="C3301" t="str">
            <v>M</v>
          </cell>
          <cell r="D3301">
            <v>3.79</v>
          </cell>
        </row>
        <row r="3303">
          <cell r="A3303" t="str">
            <v>511000</v>
          </cell>
          <cell r="B3303" t="str">
            <v>PAVIMENTACAO</v>
          </cell>
        </row>
        <row r="3304">
          <cell r="A3304" t="str">
            <v>511100</v>
          </cell>
          <cell r="B3304" t="str">
            <v>LEVANTAMENTO DE PAVIMENTACAO</v>
          </cell>
        </row>
        <row r="3305">
          <cell r="A3305" t="str">
            <v>511101</v>
          </cell>
          <cell r="B3305" t="str">
            <v>LEVANTAMENTO DE PASSEIO EM CACO CERAMICO</v>
          </cell>
          <cell r="C3305" t="str">
            <v>M2</v>
          </cell>
          <cell r="D3305">
            <v>5.77</v>
          </cell>
        </row>
        <row r="3306">
          <cell r="A3306" t="str">
            <v>511102</v>
          </cell>
          <cell r="B3306" t="str">
            <v>LEVANTAMENTO DE PASSEIO EM ARDOSIA, ARENITO OU PEDRA LUMINARIA</v>
          </cell>
          <cell r="C3306" t="str">
            <v>M2</v>
          </cell>
          <cell r="D3306">
            <v>6.45</v>
          </cell>
        </row>
        <row r="3307">
          <cell r="A3307" t="str">
            <v>511103</v>
          </cell>
          <cell r="B3307" t="str">
            <v>LEVANTAMENTO DE PASSEIO EM GRANITO TIPO PARALELEPIPEDO</v>
          </cell>
          <cell r="C3307" t="str">
            <v>M2</v>
          </cell>
          <cell r="D3307">
            <v>6.45</v>
          </cell>
        </row>
        <row r="3308">
          <cell r="A3308" t="str">
            <v>511104</v>
          </cell>
          <cell r="B3308" t="str">
            <v>LEVANTAMENTO DE PASSEIO EM LAJOTAO COLONIAL CERAMICO</v>
          </cell>
          <cell r="C3308" t="str">
            <v>M2</v>
          </cell>
          <cell r="D3308">
            <v>6.45</v>
          </cell>
        </row>
        <row r="3309">
          <cell r="A3309" t="str">
            <v>511105</v>
          </cell>
          <cell r="B3309" t="str">
            <v>LEVANTAMENTO DE PAVIMENTACAO DE CONCRETO NAO ESTRUTURAL</v>
          </cell>
          <cell r="C3309" t="str">
            <v>M2</v>
          </cell>
          <cell r="D3309">
            <v>9.23</v>
          </cell>
        </row>
        <row r="3310">
          <cell r="A3310" t="str">
            <v>511106</v>
          </cell>
          <cell r="B3310" t="str">
            <v>LEVANTAMENTO DE PARALELEPIPEDO COM CAPA ASFALTICA</v>
          </cell>
          <cell r="C3310" t="str">
            <v>M2</v>
          </cell>
          <cell r="D3310">
            <v>7.66</v>
          </cell>
        </row>
        <row r="3312">
          <cell r="A3312" t="str">
            <v>511200</v>
          </cell>
          <cell r="B3312" t="str">
            <v>EXECUCAO DE PAVIMENTACAO</v>
          </cell>
        </row>
        <row r="3313">
          <cell r="A3313" t="str">
            <v>511211</v>
          </cell>
          <cell r="B3313" t="str">
            <v>EXECUCAO DE ASFALTO</v>
          </cell>
          <cell r="C3313" t="str">
            <v>M2</v>
          </cell>
          <cell r="D3313">
            <v>29.64</v>
          </cell>
        </row>
        <row r="3314">
          <cell r="A3314" t="str">
            <v>511212</v>
          </cell>
          <cell r="B3314" t="str">
            <v>EXECUCAO DE PAVIMENTACAO DE CONCRETO NAO ESTRUTURAL</v>
          </cell>
          <cell r="C3314" t="str">
            <v>M2</v>
          </cell>
          <cell r="D3314">
            <v>31.33</v>
          </cell>
        </row>
        <row r="3315">
          <cell r="A3315" t="str">
            <v>511213</v>
          </cell>
          <cell r="B3315" t="str">
            <v>REPOSICAO DE PARALELEPIPEDO COM CAPA ASFALTICA</v>
          </cell>
          <cell r="C3315" t="str">
            <v>M2</v>
          </cell>
          <cell r="D3315">
            <v>43.15</v>
          </cell>
        </row>
        <row r="3317">
          <cell r="A3317" t="str">
            <v>511300</v>
          </cell>
          <cell r="B3317" t="str">
            <v>RESERVADO PARA PAVIMENTACAO (511301 A 511399)</v>
          </cell>
        </row>
        <row r="3319">
          <cell r="A3319" t="str">
            <v>512000</v>
          </cell>
          <cell r="B3319" t="str">
            <v>LIGACOES PREDIAIS</v>
          </cell>
        </row>
        <row r="3320">
          <cell r="A3320" t="str">
            <v>512100</v>
          </cell>
          <cell r="B3320" t="str">
            <v>RESERVADO PARA LIGACOES PREDIAIS (512101 A 512199)</v>
          </cell>
        </row>
        <row r="3322">
          <cell r="A3322" t="str">
            <v>512200</v>
          </cell>
          <cell r="B3322" t="str">
            <v>LIGACOES</v>
          </cell>
        </row>
        <row r="3323">
          <cell r="A3323">
            <v>512300</v>
          </cell>
          <cell r="B3323" t="str">
            <v>RESERVADO PARA LIGACOES (512301 A 512399)</v>
          </cell>
        </row>
        <row r="3325">
          <cell r="A3325" t="str">
            <v>513000</v>
          </cell>
          <cell r="B3325" t="str">
            <v>FECHAMENTO</v>
          </cell>
        </row>
        <row r="3326">
          <cell r="A3326" t="str">
            <v>513100</v>
          </cell>
          <cell r="B3326" t="str">
            <v>ALVENARIA</v>
          </cell>
        </row>
        <row r="3327">
          <cell r="A3327" t="str">
            <v>513101</v>
          </cell>
          <cell r="B3327" t="str">
            <v>ALVENARIA DE ELEV., EM CUTELO TIJOLO A VISTA</v>
          </cell>
          <cell r="C3327" t="str">
            <v>M2</v>
          </cell>
          <cell r="D3327">
            <v>34.43</v>
          </cell>
        </row>
        <row r="3328">
          <cell r="A3328" t="str">
            <v>513102</v>
          </cell>
          <cell r="B3328" t="str">
            <v>COLOCACAO DE TIJOLO COMUM NO LEITO DE SECAGEM</v>
          </cell>
          <cell r="C3328" t="str">
            <v>M2</v>
          </cell>
          <cell r="D3328">
            <v>5.87</v>
          </cell>
        </row>
        <row r="3329">
          <cell r="A3329" t="str">
            <v>513103</v>
          </cell>
          <cell r="B3329" t="str">
            <v>BLOCO DE VIDRO, DIMENSAO 6 X 20 X 20 CM (ELEMENTO VAZADO)</v>
          </cell>
          <cell r="C3329" t="str">
            <v>M2</v>
          </cell>
          <cell r="D3329">
            <v>406.19</v>
          </cell>
        </row>
        <row r="3331">
          <cell r="A3331" t="str">
            <v>513200</v>
          </cell>
          <cell r="B3331" t="str">
            <v>COBERTURA, MADEIRAMENTO, CONDUTOR, CALHAS E RUFOS</v>
          </cell>
        </row>
        <row r="3332">
          <cell r="A3332" t="str">
            <v>513201</v>
          </cell>
          <cell r="B3332" t="str">
            <v>COBERTURA COM TELHA COLONIAL</v>
          </cell>
          <cell r="C3332" t="str">
            <v>M2</v>
          </cell>
          <cell r="D3332">
            <v>55.51</v>
          </cell>
        </row>
        <row r="3334">
          <cell r="A3334" t="str">
            <v>513300</v>
          </cell>
          <cell r="B3334" t="str">
            <v>ESQUADRIAS: MADEIRA/METALICAS E FERRAGENS</v>
          </cell>
        </row>
        <row r="3335">
          <cell r="A3335" t="str">
            <v>513301</v>
          </cell>
          <cell r="B3335" t="str">
            <v>PORTA EXTERNA DE CEDRO, EXCETO O BATENTE, 1 FOLHA</v>
          </cell>
          <cell r="C3335" t="str">
            <v>M2</v>
          </cell>
          <cell r="D3335">
            <v>88.45</v>
          </cell>
        </row>
        <row r="3336">
          <cell r="A3336" t="str">
            <v>513302</v>
          </cell>
          <cell r="B3336" t="str">
            <v>PORTA INTERNA DE CEDRO, EXCETO O BATENTE, 1 FOLHA</v>
          </cell>
          <cell r="C3336" t="str">
            <v>M2</v>
          </cell>
          <cell r="D3336">
            <v>132.84</v>
          </cell>
        </row>
        <row r="3337">
          <cell r="A3337" t="str">
            <v>513303</v>
          </cell>
          <cell r="B3337" t="str">
            <v>BATENTE PEROBA</v>
          </cell>
          <cell r="C3337" t="str">
            <v>M</v>
          </cell>
          <cell r="D3337">
            <v>19.61</v>
          </cell>
        </row>
        <row r="3338">
          <cell r="A3338" t="str">
            <v>513304</v>
          </cell>
          <cell r="B3338" t="str">
            <v>PORTA DE ALUMINIO TIPO VENEZIANA</v>
          </cell>
          <cell r="C3338" t="str">
            <v>M2</v>
          </cell>
          <cell r="D3338">
            <v>667.67</v>
          </cell>
        </row>
        <row r="3340">
          <cell r="A3340" t="str">
            <v>513400</v>
          </cell>
          <cell r="B3340" t="str">
            <v>VIDROS</v>
          </cell>
        </row>
        <row r="3341">
          <cell r="A3341" t="str">
            <v>513401</v>
          </cell>
          <cell r="B3341" t="str">
            <v>VIDRO PLANO COMUM TRANSPARENTE 6 MM</v>
          </cell>
          <cell r="C3341" t="str">
            <v>M2</v>
          </cell>
          <cell r="D3341">
            <v>113.48</v>
          </cell>
        </row>
        <row r="3343">
          <cell r="A3343" t="str">
            <v>513500</v>
          </cell>
          <cell r="B3343" t="str">
            <v>GRELHAS/GUARDA-CORPO/GRADE/ESCADA</v>
          </cell>
        </row>
        <row r="3344">
          <cell r="A3344" t="str">
            <v>513501</v>
          </cell>
          <cell r="B3344" t="str">
            <v>GUARDA CORPO DIAMETRO 2"</v>
          </cell>
          <cell r="C3344" t="str">
            <v>M</v>
          </cell>
          <cell r="D3344">
            <v>119.8</v>
          </cell>
        </row>
        <row r="3345">
          <cell r="A3345" t="str">
            <v>513502</v>
          </cell>
          <cell r="B3345" t="str">
            <v>GRADE METALICA BARRA 2 X 3/8 POL. - ESPACAMENTO 5 CM</v>
          </cell>
          <cell r="C3345" t="str">
            <v>UN</v>
          </cell>
          <cell r="D3345">
            <v>337.58</v>
          </cell>
        </row>
        <row r="3346">
          <cell r="A3346" t="str">
            <v>513503</v>
          </cell>
          <cell r="B3346" t="str">
            <v>GRADE DIAM. 1/2 POL. E= 20 MM</v>
          </cell>
          <cell r="C3346" t="str">
            <v>M2</v>
          </cell>
          <cell r="D3346">
            <v>453.91</v>
          </cell>
        </row>
        <row r="3347">
          <cell r="A3347" t="str">
            <v>513504</v>
          </cell>
          <cell r="B3347" t="str">
            <v>GRELHA DIAM. 1/2 POL. (50 X 50) MM</v>
          </cell>
          <cell r="C3347" t="str">
            <v>UN</v>
          </cell>
          <cell r="D3347">
            <v>201.58</v>
          </cell>
        </row>
        <row r="3348">
          <cell r="A3348" t="str">
            <v>513505</v>
          </cell>
          <cell r="B3348" t="str">
            <v>ESCADA EM DURALUMINIO COM GUARDA CORPO</v>
          </cell>
          <cell r="C3348" t="str">
            <v>M</v>
          </cell>
          <cell r="D3348">
            <v>297.81</v>
          </cell>
        </row>
        <row r="3349">
          <cell r="A3349" t="str">
            <v>513506</v>
          </cell>
          <cell r="B3349" t="str">
            <v>GUARDA CORPO DIAM. 1" C/ RODAPE EM CHAPA GALVANIZADA</v>
          </cell>
          <cell r="C3349" t="str">
            <v>M</v>
          </cell>
          <cell r="D3349">
            <v>76.12</v>
          </cell>
        </row>
        <row r="3351">
          <cell r="A3351" t="str">
            <v>513600</v>
          </cell>
          <cell r="B3351" t="str">
            <v>TAMPA DE INSPECAO METALICA</v>
          </cell>
        </row>
        <row r="3352">
          <cell r="A3352" t="str">
            <v>513601</v>
          </cell>
          <cell r="B3352" t="str">
            <v>TAMPA DE INSPECAO METALICA</v>
          </cell>
          <cell r="C3352" t="str">
            <v>M2</v>
          </cell>
          <cell r="D3352">
            <v>261.54000000000002</v>
          </cell>
        </row>
        <row r="3354">
          <cell r="A3354" t="str">
            <v>513700</v>
          </cell>
          <cell r="B3354" t="str">
            <v>RESERVADO PARA FECHAMENTO (513701 A 513799)</v>
          </cell>
        </row>
        <row r="3356">
          <cell r="A3356" t="str">
            <v>514000</v>
          </cell>
          <cell r="B3356" t="str">
            <v>REVESTIMENTO E TRATAMENTO DE SUPERFICIE</v>
          </cell>
        </row>
        <row r="3357">
          <cell r="A3357" t="str">
            <v>514100</v>
          </cell>
          <cell r="B3357" t="str">
            <v>PISO, TETOS E PAREDES</v>
          </cell>
        </row>
        <row r="3358">
          <cell r="A3358" t="str">
            <v>514101</v>
          </cell>
          <cell r="B3358" t="str">
            <v>PISO EM GRANILITE</v>
          </cell>
          <cell r="C3358" t="str">
            <v>M2</v>
          </cell>
          <cell r="D3358">
            <v>39.46</v>
          </cell>
        </row>
        <row r="3360">
          <cell r="A3360" t="str">
            <v>514200</v>
          </cell>
          <cell r="B3360" t="str">
            <v>PINTURAS/IMPERMEABILIZACAO</v>
          </cell>
        </row>
        <row r="3361">
          <cell r="A3361" t="str">
            <v>514201</v>
          </cell>
          <cell r="B3361" t="str">
            <v>PINTURA PISO COM GRAFITE</v>
          </cell>
          <cell r="C3361" t="str">
            <v>M2</v>
          </cell>
          <cell r="D3361">
            <v>14.69</v>
          </cell>
        </row>
        <row r="3362">
          <cell r="A3362" t="str">
            <v>514202</v>
          </cell>
          <cell r="B3362" t="str">
            <v>APLICACAO DE SODA CAUSTICA - SOLO</v>
          </cell>
          <cell r="C3362" t="str">
            <v>M2</v>
          </cell>
          <cell r="D3362">
            <v>0.09</v>
          </cell>
        </row>
        <row r="3364">
          <cell r="A3364" t="str">
            <v>514300</v>
          </cell>
          <cell r="B3364" t="str">
            <v>RESERVADO PARA REVESTIMENTO E TRATAMENTO DE SUPERFICIE (514301 A 514399)</v>
          </cell>
        </row>
        <row r="3366">
          <cell r="A3366" t="str">
            <v>515000</v>
          </cell>
          <cell r="B3366" t="str">
            <v>INSTALACOES PREDIAIS</v>
          </cell>
        </row>
        <row r="3367">
          <cell r="A3367" t="str">
            <v>515100</v>
          </cell>
          <cell r="B3367" t="str">
            <v>PECAS E APARELHOS ELETRICOS</v>
          </cell>
        </row>
        <row r="3368">
          <cell r="A3368" t="str">
            <v>515101</v>
          </cell>
          <cell r="B3368" t="str">
            <v>CABO DE COBRE NU 6,0 MM2</v>
          </cell>
          <cell r="C3368" t="str">
            <v>M</v>
          </cell>
          <cell r="D3368">
            <v>4.53</v>
          </cell>
        </row>
        <row r="3369">
          <cell r="A3369" t="str">
            <v>515102</v>
          </cell>
          <cell r="B3369" t="str">
            <v>CABO DE COBRE NU 16 MM2</v>
          </cell>
          <cell r="C3369" t="str">
            <v>M</v>
          </cell>
          <cell r="D3369">
            <v>5.08</v>
          </cell>
        </row>
        <row r="3370">
          <cell r="A3370" t="str">
            <v>515103</v>
          </cell>
          <cell r="B3370" t="str">
            <v>CABO DE COBRE NU 25 MM2</v>
          </cell>
          <cell r="C3370" t="str">
            <v>M</v>
          </cell>
          <cell r="D3370">
            <v>6.57</v>
          </cell>
        </row>
        <row r="3371">
          <cell r="A3371" t="str">
            <v>515104</v>
          </cell>
          <cell r="B3371" t="str">
            <v>CONECTOR TIPO SPLIT BOLT PARA CABO 16 MM2</v>
          </cell>
          <cell r="C3371" t="str">
            <v>UN</v>
          </cell>
          <cell r="D3371">
            <v>7.4</v>
          </cell>
        </row>
        <row r="3372">
          <cell r="A3372" t="str">
            <v>515105</v>
          </cell>
          <cell r="B3372" t="str">
            <v>POSTE DE CONCRETO : H = 7,00 M  P = 300 KG</v>
          </cell>
          <cell r="C3372" t="str">
            <v>UN</v>
          </cell>
          <cell r="D3372">
            <v>469.3</v>
          </cell>
        </row>
        <row r="3374">
          <cell r="A3374" t="str">
            <v>515200</v>
          </cell>
          <cell r="B3374" t="str">
            <v>ENVELOPAMENTO DE ELETRODUTO</v>
          </cell>
        </row>
        <row r="3375">
          <cell r="A3375" t="str">
            <v>515201</v>
          </cell>
          <cell r="B3375" t="str">
            <v>ENVELOPAMENTO DE ELETRODUTO PVC 1 DIAM. 3/4"</v>
          </cell>
          <cell r="C3375" t="str">
            <v>M</v>
          </cell>
          <cell r="D3375">
            <v>18.16</v>
          </cell>
        </row>
        <row r="3376">
          <cell r="A3376" t="str">
            <v>515202</v>
          </cell>
          <cell r="B3376" t="str">
            <v>ENVELOPAMENTO DE ELETRODUTO PVC 1 DIAM. 1"</v>
          </cell>
          <cell r="C3376" t="str">
            <v>M</v>
          </cell>
          <cell r="D3376">
            <v>22.1</v>
          </cell>
        </row>
        <row r="3377">
          <cell r="A3377" t="str">
            <v>515203</v>
          </cell>
          <cell r="B3377" t="str">
            <v>ENVELOPAMENTO DE ELETRODUTO PVC 1 DIAM. 1 1/4"</v>
          </cell>
          <cell r="C3377" t="str">
            <v>M</v>
          </cell>
          <cell r="D3377">
            <v>24.8</v>
          </cell>
        </row>
        <row r="3378">
          <cell r="A3378" t="str">
            <v>515204</v>
          </cell>
          <cell r="B3378" t="str">
            <v>ENVELOPAMENTO DE ELETRODUTO PVC 1 DIAM. 1 1/2"</v>
          </cell>
          <cell r="C3378" t="str">
            <v>M</v>
          </cell>
          <cell r="D3378">
            <v>27.02</v>
          </cell>
        </row>
        <row r="3379">
          <cell r="A3379" t="str">
            <v>515205</v>
          </cell>
          <cell r="B3379" t="str">
            <v>ENVELOPAMENTO DE ELETRODUTO PVC 1 DIAM. 2"</v>
          </cell>
          <cell r="C3379" t="str">
            <v>M</v>
          </cell>
          <cell r="D3379">
            <v>32.46</v>
          </cell>
        </row>
        <row r="3380">
          <cell r="A3380" t="str">
            <v>515206</v>
          </cell>
          <cell r="B3380" t="str">
            <v>ENVELOPAMENTO DE ELETRODUTOS PVC 1 DIAM. 2 1/2"</v>
          </cell>
          <cell r="C3380" t="str">
            <v>M</v>
          </cell>
          <cell r="D3380">
            <v>43.63</v>
          </cell>
        </row>
        <row r="3381">
          <cell r="A3381" t="str">
            <v>515207</v>
          </cell>
          <cell r="B3381" t="str">
            <v>ENVELOPAMENTO DE ELETRODUTOS PVC 1 DIAM. 3"</v>
          </cell>
          <cell r="C3381" t="str">
            <v>M</v>
          </cell>
          <cell r="D3381">
            <v>50.15</v>
          </cell>
        </row>
        <row r="3382">
          <cell r="A3382" t="str">
            <v>515208</v>
          </cell>
          <cell r="B3382" t="str">
            <v>ENVELOPAMENTO DE ELETRODUTOS PVC 1 DIAM. 4"</v>
          </cell>
          <cell r="C3382" t="str">
            <v>M</v>
          </cell>
          <cell r="D3382">
            <v>64.900000000000006</v>
          </cell>
        </row>
        <row r="3383">
          <cell r="A3383" t="str">
            <v>515209</v>
          </cell>
          <cell r="B3383" t="str">
            <v>ENVELOPAMENTO DE ELETRODUTOS PVC 2 DIAM. 3/4"</v>
          </cell>
          <cell r="C3383" t="str">
            <v>M</v>
          </cell>
          <cell r="D3383">
            <v>29.63</v>
          </cell>
        </row>
        <row r="3384">
          <cell r="A3384" t="str">
            <v>515210</v>
          </cell>
          <cell r="B3384" t="str">
            <v>ENVELOPAMENTO DE ELETRODUTOS PVC 2 DIAM. 1"</v>
          </cell>
          <cell r="C3384" t="str">
            <v>M</v>
          </cell>
          <cell r="D3384">
            <v>37.299999999999997</v>
          </cell>
        </row>
        <row r="3385">
          <cell r="A3385" t="str">
            <v>515211</v>
          </cell>
          <cell r="B3385" t="str">
            <v>ENVELOPAMENTO DE ELETRODUTOS PVC 2 DIAM. 1 1/4"</v>
          </cell>
          <cell r="C3385" t="str">
            <v>M</v>
          </cell>
          <cell r="D3385">
            <v>42.56</v>
          </cell>
        </row>
        <row r="3386">
          <cell r="A3386" t="str">
            <v>515212</v>
          </cell>
          <cell r="B3386" t="str">
            <v>ENVELOPAMENTO DE ELETRODUTOS PVC 2, DIAM. 1 1/2"</v>
          </cell>
          <cell r="C3386" t="str">
            <v>M</v>
          </cell>
          <cell r="D3386">
            <v>49.6</v>
          </cell>
        </row>
        <row r="3387">
          <cell r="A3387" t="str">
            <v>515213</v>
          </cell>
          <cell r="B3387" t="str">
            <v>ENVELOPAMENTO DE ELETRODUTOS PVC 2 DIAM. 2"</v>
          </cell>
          <cell r="C3387" t="str">
            <v>M</v>
          </cell>
          <cell r="D3387">
            <v>57.17</v>
          </cell>
        </row>
        <row r="3388">
          <cell r="A3388" t="str">
            <v>515214</v>
          </cell>
          <cell r="B3388" t="str">
            <v>ENVELOPAMENTO DE ELETRODUTOS PVC 2 DIAM. 2 1/2"</v>
          </cell>
          <cell r="C3388" t="str">
            <v>M</v>
          </cell>
          <cell r="D3388">
            <v>80.569999999999993</v>
          </cell>
        </row>
        <row r="3389">
          <cell r="A3389" t="str">
            <v>515215</v>
          </cell>
          <cell r="B3389" t="str">
            <v>ENVELOPAMENTO DE ELETRODUTOS PVC 2 DIAM. 3"</v>
          </cell>
          <cell r="C3389" t="str">
            <v>M</v>
          </cell>
          <cell r="D3389">
            <v>92.14</v>
          </cell>
        </row>
        <row r="3390">
          <cell r="A3390" t="str">
            <v>515216</v>
          </cell>
          <cell r="B3390" t="str">
            <v>ENVELOPAMENTO DE ELETRODUTOS PVC 2 DIAM. 4"</v>
          </cell>
          <cell r="C3390" t="str">
            <v>M</v>
          </cell>
          <cell r="D3390">
            <v>121</v>
          </cell>
        </row>
        <row r="3391">
          <cell r="A3391" t="str">
            <v>515217</v>
          </cell>
          <cell r="B3391" t="str">
            <v>ENVELOPAMENTO DE ELETRODUTOS PVC 1 DIAM. 1 1/4" + 1 DIAM. 1"</v>
          </cell>
          <cell r="C3391" t="str">
            <v>M</v>
          </cell>
          <cell r="D3391">
            <v>40.200000000000003</v>
          </cell>
        </row>
        <row r="3392">
          <cell r="A3392" t="str">
            <v>515218</v>
          </cell>
          <cell r="B3392" t="str">
            <v>ENVELOPAMENTO DE ELETRODUTOS PVC 1 DIAM. 4" + 1 DIAM. 3/4"</v>
          </cell>
          <cell r="C3392" t="str">
            <v>M</v>
          </cell>
          <cell r="D3392">
            <v>77.91</v>
          </cell>
        </row>
        <row r="3393">
          <cell r="A3393" t="str">
            <v>515219</v>
          </cell>
          <cell r="B3393" t="str">
            <v>ENVELOPAMENTO DE ELETRODUTOS PVC 2 DIAM. 2" + 1 DIAM. 1"</v>
          </cell>
          <cell r="C3393" t="str">
            <v>M</v>
          </cell>
          <cell r="D3393">
            <v>73.180000000000007</v>
          </cell>
        </row>
        <row r="3394">
          <cell r="A3394" t="str">
            <v>515220</v>
          </cell>
          <cell r="B3394" t="str">
            <v>ENVELOPAMENTO DE ELETRODUTOS PVC 1 DIAM. 3/4 POL. + 1 DIAM. 1 POL.</v>
          </cell>
          <cell r="C3394" t="str">
            <v>M</v>
          </cell>
          <cell r="D3394">
            <v>32.619999999999997</v>
          </cell>
        </row>
        <row r="3395">
          <cell r="A3395" t="str">
            <v>515221</v>
          </cell>
          <cell r="B3395" t="str">
            <v>ENVELOPAMENTO DE ELETRODUTOS PVC 1 DIAM. 3/4 POL. + 1 DIAM. 1 1/2 POL.</v>
          </cell>
          <cell r="C3395" t="str">
            <v>M</v>
          </cell>
          <cell r="D3395">
            <v>38.57</v>
          </cell>
        </row>
        <row r="3396">
          <cell r="A3396" t="str">
            <v>515222</v>
          </cell>
          <cell r="B3396" t="str">
            <v>ENVELOPAMENTO DE ELETRODUTOS PVC 3 DIAM. 3/4 POL. + 1 DIAM. 1 1/2 POL. + 2 DIAM. 1 POL.</v>
          </cell>
          <cell r="C3396" t="str">
            <v>M</v>
          </cell>
          <cell r="D3396">
            <v>82.16</v>
          </cell>
        </row>
        <row r="3397">
          <cell r="A3397" t="str">
            <v>515223</v>
          </cell>
          <cell r="B3397" t="str">
            <v>ENVELOPAMENTO DE ELETRODUTOS PVC 2 DIAM. 3/4 POL. + 1 DIAM. 1 POL.</v>
          </cell>
          <cell r="C3397" t="str">
            <v>M</v>
          </cell>
          <cell r="D3397">
            <v>43.66</v>
          </cell>
        </row>
        <row r="3398">
          <cell r="A3398" t="str">
            <v>515224</v>
          </cell>
          <cell r="B3398" t="str">
            <v>ENVELOPAMENTO DE ELETRODUTOS PVC 2 DIAM. 3/4 POL. + 1 DIAM. 1 1/2 POL.</v>
          </cell>
          <cell r="C3398" t="str">
            <v>M</v>
          </cell>
          <cell r="D3398">
            <v>49.76</v>
          </cell>
        </row>
        <row r="3399">
          <cell r="A3399" t="str">
            <v>515225</v>
          </cell>
          <cell r="B3399" t="str">
            <v>ENVELOPAMENTO DE ELETRODUTOS PVC 2 DIAM. 3/4 POL. + 1 DIAM. 1 1/2 POL. + 1 DIAM. 1 POL.</v>
          </cell>
          <cell r="C3399" t="str">
            <v>M</v>
          </cell>
          <cell r="D3399">
            <v>59.5</v>
          </cell>
        </row>
        <row r="3400">
          <cell r="A3400" t="str">
            <v>515226</v>
          </cell>
          <cell r="B3400" t="str">
            <v>ENVELOPAMENTO DE ELETRODUTOS PVC 2 DIAM. 1 POL. + 2 DIAM. 1 1/2 POL.</v>
          </cell>
          <cell r="C3400" t="str">
            <v>M</v>
          </cell>
          <cell r="D3400">
            <v>71.66</v>
          </cell>
        </row>
        <row r="3402">
          <cell r="A3402" t="str">
            <v>515300</v>
          </cell>
          <cell r="B3402" t="str">
            <v>RESERVADO PARA INSTALACOES PREDIAIS (515301 A 515399)</v>
          </cell>
        </row>
        <row r="3404">
          <cell r="A3404" t="str">
            <v>516000</v>
          </cell>
          <cell r="B3404" t="str">
            <v>INSTALACOES</v>
          </cell>
        </row>
        <row r="3405">
          <cell r="A3405" t="str">
            <v>516100</v>
          </cell>
          <cell r="B3405" t="str">
            <v>RESERVADO PARA INSTALACOES HIDRAULICAS/ELETRICAS (516101 A 516199)</v>
          </cell>
        </row>
        <row r="3407">
          <cell r="A3407" t="str">
            <v>517000</v>
          </cell>
          <cell r="B3407" t="str">
            <v>INSTALACOES DE PRODUCAO</v>
          </cell>
        </row>
        <row r="3408">
          <cell r="A3408" t="str">
            <v>517200</v>
          </cell>
          <cell r="B3408" t="str">
            <v>RESERVADO PARA INSTALACOES DE PRODUCAO (517201 A 517299)</v>
          </cell>
        </row>
        <row r="3410">
          <cell r="A3410" t="str">
            <v>518000</v>
          </cell>
          <cell r="B3410" t="str">
            <v>URBANIZACAO</v>
          </cell>
        </row>
        <row r="3411">
          <cell r="A3411" t="str">
            <v>518100</v>
          </cell>
          <cell r="B3411" t="str">
            <v>RESERVADO PARA URBANIZACAO (518101 A 518199)</v>
          </cell>
        </row>
        <row r="3413">
          <cell r="A3413" t="str">
            <v>519000</v>
          </cell>
          <cell r="B3413" t="str">
            <v>SERVICOS DIVERSOS</v>
          </cell>
        </row>
        <row r="3414">
          <cell r="A3414" t="str">
            <v>519200</v>
          </cell>
          <cell r="B3414" t="str">
            <v>SECCIONAMENTO DE REDE EXISTENTE</v>
          </cell>
        </row>
        <row r="3415">
          <cell r="A3415" t="str">
            <v>519201</v>
          </cell>
          <cell r="B3415" t="str">
            <v>DIAMETRO 50 MM, FERRO GALVANIZADO</v>
          </cell>
          <cell r="C3415" t="str">
            <v>UN</v>
          </cell>
          <cell r="D3415">
            <v>88.37</v>
          </cell>
        </row>
        <row r="3416">
          <cell r="A3416" t="str">
            <v>519202</v>
          </cell>
          <cell r="B3416" t="str">
            <v>DIAMETRO 75 MM FERRO GALVANIZADO</v>
          </cell>
          <cell r="C3416" t="str">
            <v>UN</v>
          </cell>
          <cell r="D3416">
            <v>91.86</v>
          </cell>
        </row>
        <row r="3417">
          <cell r="A3417" t="str">
            <v>519203</v>
          </cell>
          <cell r="B3417" t="str">
            <v>DIAMETRO 100 MM, FERRO GALVANIZADO</v>
          </cell>
          <cell r="C3417" t="str">
            <v>UN</v>
          </cell>
          <cell r="D3417">
            <v>94.9</v>
          </cell>
        </row>
        <row r="3418">
          <cell r="A3418" t="str">
            <v>519204</v>
          </cell>
          <cell r="B3418" t="str">
            <v>DIAMETRO 50 MM, FERRO FUNDIDO</v>
          </cell>
          <cell r="C3418" t="str">
            <v>UN</v>
          </cell>
          <cell r="D3418">
            <v>101.77</v>
          </cell>
        </row>
        <row r="3419">
          <cell r="A3419" t="str">
            <v>519205</v>
          </cell>
          <cell r="B3419" t="str">
            <v>DIAMETRO 75 MM, FERRO FUNDIDO</v>
          </cell>
          <cell r="C3419" t="str">
            <v>UN</v>
          </cell>
          <cell r="D3419">
            <v>105.25</v>
          </cell>
        </row>
        <row r="3420">
          <cell r="A3420" t="str">
            <v>519206</v>
          </cell>
          <cell r="B3420" t="str">
            <v>DIAMETRO 100 MM, FERRO FUNDIDO</v>
          </cell>
          <cell r="C3420" t="str">
            <v>UN</v>
          </cell>
          <cell r="D3420">
            <v>108.3</v>
          </cell>
        </row>
        <row r="3421">
          <cell r="A3421" t="str">
            <v>519207</v>
          </cell>
          <cell r="B3421" t="str">
            <v>DIAMETRO 50 MM, PVC</v>
          </cell>
          <cell r="C3421" t="str">
            <v>UN</v>
          </cell>
          <cell r="D3421">
            <v>87.15</v>
          </cell>
        </row>
        <row r="3422">
          <cell r="A3422" t="str">
            <v>519208</v>
          </cell>
          <cell r="B3422" t="str">
            <v>DIAMETRO 75 MM, PVC</v>
          </cell>
          <cell r="C3422" t="str">
            <v>UN</v>
          </cell>
          <cell r="D3422">
            <v>90.63</v>
          </cell>
        </row>
        <row r="3423">
          <cell r="A3423" t="str">
            <v>519209</v>
          </cell>
          <cell r="B3423" t="str">
            <v>DIAMETRO 100 MM, PVC</v>
          </cell>
          <cell r="C3423" t="str">
            <v>UN</v>
          </cell>
          <cell r="D3423">
            <v>93.64</v>
          </cell>
        </row>
        <row r="3424">
          <cell r="A3424" t="str">
            <v>519210</v>
          </cell>
          <cell r="B3424" t="str">
            <v>DIAMETRO 50 MM, FIBRO-CIMENTO</v>
          </cell>
          <cell r="C3424" t="str">
            <v>UN</v>
          </cell>
          <cell r="D3424">
            <v>89.57</v>
          </cell>
        </row>
        <row r="3425">
          <cell r="A3425" t="str">
            <v>519211</v>
          </cell>
          <cell r="B3425" t="str">
            <v>DIAMETRO 100 MM, FIBRO-CIMENTO</v>
          </cell>
          <cell r="C3425" t="str">
            <v>UN</v>
          </cell>
          <cell r="D3425">
            <v>96.11</v>
          </cell>
        </row>
        <row r="3426">
          <cell r="A3426" t="str">
            <v>519212</v>
          </cell>
          <cell r="B3426" t="str">
            <v>DIAMETRO 150 MM, FIBRO-CIMENTO</v>
          </cell>
          <cell r="C3426" t="str">
            <v>UN</v>
          </cell>
          <cell r="D3426">
            <v>112.47</v>
          </cell>
        </row>
        <row r="3427">
          <cell r="A3427" t="str">
            <v>519213</v>
          </cell>
          <cell r="B3427" t="str">
            <v>DIAMETRO 200 MM, FIBRO-CIMENTO</v>
          </cell>
          <cell r="C3427" t="str">
            <v>UN</v>
          </cell>
          <cell r="D3427">
            <v>121.09</v>
          </cell>
        </row>
        <row r="3428">
          <cell r="A3428" t="str">
            <v>519214</v>
          </cell>
          <cell r="B3428" t="str">
            <v>DIAMETRO 150 MM, FERRO FUNDIDO</v>
          </cell>
          <cell r="C3428" t="str">
            <v>UN</v>
          </cell>
          <cell r="D3428">
            <v>129.28</v>
          </cell>
        </row>
        <row r="3429">
          <cell r="A3429" t="str">
            <v>519215</v>
          </cell>
          <cell r="B3429" t="str">
            <v>DIAMETRO 200 MM, FERRO FUNDIDO</v>
          </cell>
          <cell r="C3429" t="str">
            <v>UN</v>
          </cell>
          <cell r="D3429">
            <v>137.97</v>
          </cell>
        </row>
        <row r="3430">
          <cell r="A3430" t="str">
            <v>519216</v>
          </cell>
          <cell r="B3430" t="str">
            <v>DIAMETRO 250 MM, FERRO FUNDIDO</v>
          </cell>
          <cell r="C3430" t="str">
            <v>UN</v>
          </cell>
          <cell r="D3430">
            <v>166.91</v>
          </cell>
        </row>
        <row r="3431">
          <cell r="A3431" t="str">
            <v>519217</v>
          </cell>
          <cell r="B3431" t="str">
            <v>DIAMETRO 150 MM, PVC</v>
          </cell>
          <cell r="C3431" t="str">
            <v>UN</v>
          </cell>
          <cell r="D3431">
            <v>97.82</v>
          </cell>
        </row>
        <row r="3433">
          <cell r="A3433" t="str">
            <v>519300</v>
          </cell>
          <cell r="B3433" t="str">
            <v>RESERVADO PARA SERVICOS DIVERSOS (519301 A 519399)</v>
          </cell>
        </row>
        <row r="3435">
          <cell r="A3435" t="str">
            <v>521000</v>
          </cell>
          <cell r="B3435" t="str">
            <v>SERVICOS REFERENTES A POCOS TUBULARES PROFUNDOS</v>
          </cell>
        </row>
        <row r="3436">
          <cell r="A3436" t="str">
            <v>521100</v>
          </cell>
          <cell r="B3436" t="str">
            <v>RESERVADO PARA SERVICOS REFERENTES A POCOS TUBULARES PROFUNDOS (521101 A 521999)</v>
          </cell>
        </row>
        <row r="3438">
          <cell r="A3438" t="str">
            <v>522000</v>
          </cell>
          <cell r="B3438" t="str">
            <v>SERVICOS ESPECIAIS</v>
          </cell>
        </row>
        <row r="3439">
          <cell r="A3439" t="str">
            <v>522500</v>
          </cell>
          <cell r="B3439" t="str">
            <v>TRAVESSIA - RESERVADO PARA TRAVESSIA (522501 A 522599)</v>
          </cell>
        </row>
        <row r="3441">
          <cell r="A3441" t="str">
            <v>522600</v>
          </cell>
          <cell r="B3441" t="str">
            <v>MAO DE OBRA</v>
          </cell>
        </row>
        <row r="3442">
          <cell r="A3442" t="str">
            <v>522601</v>
          </cell>
          <cell r="B3442" t="str">
            <v>MAO DE OBRA - BROCA DE CONCRETO, DIAM. 15 CM</v>
          </cell>
          <cell r="C3442" t="str">
            <v>M</v>
          </cell>
          <cell r="D3442">
            <v>15.05</v>
          </cell>
        </row>
        <row r="3443">
          <cell r="A3443" t="str">
            <v>522602</v>
          </cell>
          <cell r="B3443" t="str">
            <v>MAO DE OBRA - BROCA DE CONCRETO, DIAMETRO 20 CM</v>
          </cell>
          <cell r="C3443" t="str">
            <v>M</v>
          </cell>
          <cell r="D3443">
            <v>16.489999999999998</v>
          </cell>
        </row>
        <row r="3444">
          <cell r="A3444" t="str">
            <v>522603</v>
          </cell>
          <cell r="B3444" t="str">
            <v>MAO DE OBRA - BROCA DE CONCRETO, DIAM. 25 CM</v>
          </cell>
          <cell r="C3444" t="str">
            <v>M</v>
          </cell>
          <cell r="D3444">
            <v>18.23</v>
          </cell>
        </row>
        <row r="3445">
          <cell r="A3445" t="str">
            <v>522604</v>
          </cell>
          <cell r="B3445" t="str">
            <v>MAO DE OBRA - FORMA DE MADEIRA COMUM</v>
          </cell>
          <cell r="C3445" t="str">
            <v>M2</v>
          </cell>
          <cell r="D3445">
            <v>18.18</v>
          </cell>
        </row>
        <row r="3446">
          <cell r="A3446" t="str">
            <v>522605</v>
          </cell>
          <cell r="B3446" t="str">
            <v>MAO DE OBRA - FORMA PLANA DE MADEIRA ESTRUTURA</v>
          </cell>
          <cell r="C3446" t="str">
            <v>M2</v>
          </cell>
          <cell r="D3446">
            <v>15.66</v>
          </cell>
        </row>
        <row r="3447">
          <cell r="A3447" t="str">
            <v>522606</v>
          </cell>
          <cell r="B3447" t="str">
            <v>MAO DE OBRA - FORMA PLANA DE MADEIRA APARENTE</v>
          </cell>
          <cell r="C3447" t="str">
            <v>M2</v>
          </cell>
          <cell r="D3447">
            <v>15.66</v>
          </cell>
        </row>
        <row r="3448">
          <cell r="A3448" t="str">
            <v>522607</v>
          </cell>
          <cell r="B3448" t="str">
            <v>MAO DE OBRA - ARMACAO ACO CA-50/CA-60</v>
          </cell>
          <cell r="C3448" t="str">
            <v>KG</v>
          </cell>
          <cell r="D3448">
            <v>1.38</v>
          </cell>
        </row>
        <row r="3449">
          <cell r="A3449" t="str">
            <v>522608</v>
          </cell>
          <cell r="B3449" t="str">
            <v>MAO DE OBRA - CONCRETO ESTRUTURAL</v>
          </cell>
          <cell r="C3449" t="str">
            <v>M3</v>
          </cell>
          <cell r="D3449">
            <v>17.32</v>
          </cell>
        </row>
        <row r="3450">
          <cell r="A3450" t="str">
            <v>522609</v>
          </cell>
          <cell r="B3450" t="str">
            <v>MAO DE OBRA - ALVENARIA ELEV., 1/2 TIJOLO COMUM</v>
          </cell>
          <cell r="C3450" t="str">
            <v>M2</v>
          </cell>
          <cell r="D3450">
            <v>22.66</v>
          </cell>
        </row>
        <row r="3451">
          <cell r="A3451" t="str">
            <v>522610</v>
          </cell>
          <cell r="B3451" t="str">
            <v>MAO DE OBRA - ALVENARIA ELEV., 1 TIJOLO COMUM</v>
          </cell>
          <cell r="C3451" t="str">
            <v>M2</v>
          </cell>
          <cell r="D3451">
            <v>37.69</v>
          </cell>
        </row>
        <row r="3452">
          <cell r="A3452" t="str">
            <v>522611</v>
          </cell>
          <cell r="B3452" t="str">
            <v>MAO DE OBRA - ALVENARIA ELEV, 1/2 TIJOLO A VISTA</v>
          </cell>
          <cell r="C3452" t="str">
            <v>M2</v>
          </cell>
          <cell r="D3452">
            <v>30.13</v>
          </cell>
        </row>
        <row r="3453">
          <cell r="A3453" t="str">
            <v>522612</v>
          </cell>
          <cell r="B3453" t="str">
            <v>MAO DE OBRA - ALVENARIA ELEV., 1 TIJOLO A VISTA</v>
          </cell>
          <cell r="C3453" t="str">
            <v>M2</v>
          </cell>
          <cell r="D3453">
            <v>45.16</v>
          </cell>
        </row>
        <row r="3454">
          <cell r="A3454" t="str">
            <v>522613</v>
          </cell>
          <cell r="B3454" t="str">
            <v>MAO DE OBRA - ALVENARIA DE ELEVACAO,TIJOLO CERAMICA,8 FUROS,ESPELHO</v>
          </cell>
          <cell r="C3454" t="str">
            <v>M2</v>
          </cell>
          <cell r="D3454">
            <v>14.6</v>
          </cell>
        </row>
        <row r="3455">
          <cell r="A3455" t="str">
            <v>522614</v>
          </cell>
          <cell r="B3455" t="str">
            <v>MAO DE OBRA - ALVENARIA DE ELEVACAO,TIJOLO CERAMICA,8 FUROS,CHATO</v>
          </cell>
          <cell r="C3455" t="str">
            <v>M2</v>
          </cell>
          <cell r="D3455">
            <v>24.35</v>
          </cell>
        </row>
        <row r="3456">
          <cell r="A3456" t="str">
            <v>522615</v>
          </cell>
          <cell r="B3456" t="str">
            <v>MAO DE OBRA - COBERTURA COM TELHA FRANCESA</v>
          </cell>
          <cell r="C3456" t="str">
            <v>M2</v>
          </cell>
          <cell r="D3456">
            <v>28.51</v>
          </cell>
        </row>
        <row r="3457">
          <cell r="A3457" t="str">
            <v>522616</v>
          </cell>
          <cell r="B3457" t="str">
            <v>MAO DE OBRA - COBERTURA COM TELHA FIBRO CIMENTO ONDULADO</v>
          </cell>
          <cell r="C3457" t="str">
            <v>M2</v>
          </cell>
          <cell r="D3457">
            <v>22.39</v>
          </cell>
        </row>
        <row r="3458">
          <cell r="A3458" t="str">
            <v>522617</v>
          </cell>
          <cell r="B3458" t="str">
            <v>MAO DE OBRA - COBERTURA COM TELHA FIBRO CIMENTO ESTR. L = 49 CM</v>
          </cell>
          <cell r="C3458" t="str">
            <v>M2</v>
          </cell>
          <cell r="D3458">
            <v>9.8800000000000008</v>
          </cell>
        </row>
        <row r="3459">
          <cell r="A3459" t="str">
            <v>522618</v>
          </cell>
          <cell r="B3459" t="str">
            <v>MAO DE OBRA - COBERTURA COM TELHA FIBRO CIMENTO ESTR. L = 90 CM</v>
          </cell>
          <cell r="C3459" t="str">
            <v>M2</v>
          </cell>
          <cell r="D3459">
            <v>10.91</v>
          </cell>
        </row>
        <row r="3460">
          <cell r="A3460" t="str">
            <v>522619</v>
          </cell>
          <cell r="B3460" t="str">
            <v>MAO DE OBRA - LAJE PRE FABRICADA H-8 PARA FORRO COM CAPA DE 3 CM</v>
          </cell>
          <cell r="C3460" t="str">
            <v>M2</v>
          </cell>
          <cell r="D3460">
            <v>18.2</v>
          </cell>
        </row>
        <row r="3461">
          <cell r="A3461" t="str">
            <v>522620</v>
          </cell>
          <cell r="B3461" t="str">
            <v>MAO DE OBRA - PORTA EXTERNA DE CEDRO, 1 FOLHA</v>
          </cell>
          <cell r="C3461" t="str">
            <v>M2</v>
          </cell>
          <cell r="D3461">
            <v>38.07</v>
          </cell>
        </row>
        <row r="3462">
          <cell r="A3462" t="str">
            <v>522621</v>
          </cell>
          <cell r="B3462" t="str">
            <v>MAO DE OBRA - PORTA INTERNA DE CEDRO, 1 FOLHA</v>
          </cell>
          <cell r="C3462" t="str">
            <v>M2</v>
          </cell>
          <cell r="D3462">
            <v>57.26</v>
          </cell>
        </row>
        <row r="3463">
          <cell r="A3463" t="str">
            <v>522622</v>
          </cell>
          <cell r="B3463" t="str">
            <v>MAO DE OBRA - JANELA BASCULANTE DE FERRO</v>
          </cell>
          <cell r="C3463" t="str">
            <v>M2</v>
          </cell>
          <cell r="D3463">
            <v>24.08</v>
          </cell>
        </row>
        <row r="3464">
          <cell r="A3464" t="str">
            <v>522623</v>
          </cell>
          <cell r="B3464" t="str">
            <v>MAO DE OBRA - JANELA CORRER OU MAXIM AIR DE FERRO</v>
          </cell>
          <cell r="C3464" t="str">
            <v>M2</v>
          </cell>
          <cell r="D3464">
            <v>29.63</v>
          </cell>
        </row>
        <row r="3465">
          <cell r="A3465" t="str">
            <v>522624</v>
          </cell>
          <cell r="B3465" t="str">
            <v>MAO DE OBRA - JANELA BASCULANTE DE ALUMINIO</v>
          </cell>
          <cell r="C3465" t="str">
            <v>M2</v>
          </cell>
          <cell r="D3465">
            <v>32.090000000000003</v>
          </cell>
        </row>
        <row r="3466">
          <cell r="A3466" t="str">
            <v>522625</v>
          </cell>
          <cell r="B3466" t="str">
            <v>MAO DE OBRA - JANELA DE CORRER OU MAXIM AIR DE ALUMINIO</v>
          </cell>
          <cell r="C3466" t="str">
            <v>M2</v>
          </cell>
          <cell r="D3466">
            <v>36.96</v>
          </cell>
        </row>
        <row r="3467">
          <cell r="A3467" t="str">
            <v>522626</v>
          </cell>
          <cell r="B3467" t="str">
            <v>MAO DE OBRA - PORTA DE ENTRADA DE ALUMINIO COM 1 FOLHA ABRIR</v>
          </cell>
          <cell r="C3467" t="str">
            <v>M2</v>
          </cell>
          <cell r="D3467">
            <v>32.21</v>
          </cell>
        </row>
        <row r="3468">
          <cell r="A3468" t="str">
            <v>522627</v>
          </cell>
          <cell r="B3468" t="str">
            <v>MAO DE OBRA - FECHADURA PARA PORTA</v>
          </cell>
          <cell r="C3468" t="str">
            <v>UN</v>
          </cell>
          <cell r="D3468">
            <v>2.0299999999999998</v>
          </cell>
        </row>
        <row r="3469">
          <cell r="A3469" t="str">
            <v>522628</v>
          </cell>
          <cell r="B3469" t="str">
            <v>MAO DE OBRA - VIDRO PLANO DUPLO/TRIPLO</v>
          </cell>
          <cell r="C3469" t="str">
            <v>M2</v>
          </cell>
          <cell r="D3469">
            <v>20.239999999999998</v>
          </cell>
        </row>
        <row r="3470">
          <cell r="A3470" t="str">
            <v>522629</v>
          </cell>
          <cell r="B3470" t="str">
            <v>MAO DE OBRA - CHAPISCO</v>
          </cell>
          <cell r="C3470" t="str">
            <v>M2</v>
          </cell>
          <cell r="D3470">
            <v>3.15</v>
          </cell>
        </row>
        <row r="3471">
          <cell r="A3471" t="str">
            <v>522630</v>
          </cell>
          <cell r="B3471" t="str">
            <v>MAO DE OBRA - EMBOCO</v>
          </cell>
          <cell r="C3471" t="str">
            <v>M2</v>
          </cell>
          <cell r="D3471">
            <v>11.86</v>
          </cell>
        </row>
        <row r="3472">
          <cell r="A3472" t="str">
            <v>522631</v>
          </cell>
          <cell r="B3472" t="str">
            <v>MAO DE OBRA - REBOCO</v>
          </cell>
          <cell r="C3472" t="str">
            <v>M2</v>
          </cell>
          <cell r="D3472">
            <v>7.9</v>
          </cell>
        </row>
        <row r="3473">
          <cell r="A3473" t="str">
            <v>522632</v>
          </cell>
          <cell r="B3473" t="str">
            <v>MAO DE OBRA - REVESTIMENTO COM AZULEJO</v>
          </cell>
          <cell r="C3473" t="str">
            <v>M2</v>
          </cell>
          <cell r="D3473">
            <v>31.14</v>
          </cell>
        </row>
        <row r="3474">
          <cell r="A3474" t="str">
            <v>522633</v>
          </cell>
          <cell r="B3474" t="str">
            <v>MAO DE OBRA - EXECUCAO PASSEIO CIMENTADO</v>
          </cell>
          <cell r="C3474" t="str">
            <v>M2</v>
          </cell>
          <cell r="D3474">
            <v>4.92</v>
          </cell>
        </row>
        <row r="3475">
          <cell r="A3475" t="str">
            <v>522634</v>
          </cell>
          <cell r="B3475" t="str">
            <v>MAO DE OBRA - CONTRAPISO DE CONCRETO NAO ESTRUTURAL</v>
          </cell>
          <cell r="C3475" t="str">
            <v>M3</v>
          </cell>
          <cell r="D3475">
            <v>17.32</v>
          </cell>
        </row>
        <row r="3476">
          <cell r="A3476" t="str">
            <v>522635</v>
          </cell>
          <cell r="B3476" t="str">
            <v>MAO DE OBRA - PISO EXTERNO DE CONCRETO NAO ESTRUTURAL</v>
          </cell>
          <cell r="C3476" t="str">
            <v>M3</v>
          </cell>
          <cell r="D3476">
            <v>27.09</v>
          </cell>
        </row>
        <row r="3477">
          <cell r="A3477" t="str">
            <v>522636</v>
          </cell>
          <cell r="B3477" t="str">
            <v>MAO DE OBRA - PISO CIMENTADO LISO</v>
          </cell>
          <cell r="C3477" t="str">
            <v>M2</v>
          </cell>
          <cell r="D3477">
            <v>12.54</v>
          </cell>
        </row>
        <row r="3478">
          <cell r="A3478" t="str">
            <v>522637</v>
          </cell>
          <cell r="B3478" t="str">
            <v>MAO DE OBRA - PISO CERAMICO</v>
          </cell>
          <cell r="C3478" t="str">
            <v>M2</v>
          </cell>
          <cell r="D3478">
            <v>18.559999999999999</v>
          </cell>
        </row>
        <row r="3479">
          <cell r="A3479" t="str">
            <v>522638</v>
          </cell>
          <cell r="B3479" t="str">
            <v>MAO DE OBRA - PISO VINILICO</v>
          </cell>
          <cell r="C3479" t="str">
            <v>M2</v>
          </cell>
          <cell r="D3479">
            <v>12.36</v>
          </cell>
        </row>
        <row r="3480">
          <cell r="A3480" t="str">
            <v>522639</v>
          </cell>
          <cell r="B3480" t="str">
            <v>MAO DE OBRA - PISO DE BORRACHA</v>
          </cell>
          <cell r="C3480" t="str">
            <v>M2</v>
          </cell>
          <cell r="D3480">
            <v>20.81</v>
          </cell>
        </row>
        <row r="3481">
          <cell r="A3481" t="str">
            <v>522640</v>
          </cell>
          <cell r="B3481" t="str">
            <v>MAO DE OBRA - IMPERMEABILIZACAO RIGIDA COM ARGAMASSA</v>
          </cell>
          <cell r="C3481" t="str">
            <v>M2</v>
          </cell>
          <cell r="D3481">
            <v>23.82</v>
          </cell>
        </row>
        <row r="3482">
          <cell r="A3482" t="str">
            <v>522641</v>
          </cell>
          <cell r="B3482" t="str">
            <v>MAO DE OBRA - IMPERMEABILIZACAO BETUMINOSA</v>
          </cell>
          <cell r="C3482" t="str">
            <v>M2</v>
          </cell>
          <cell r="D3482">
            <v>1.94</v>
          </cell>
        </row>
        <row r="3483">
          <cell r="A3483" t="str">
            <v>522642</v>
          </cell>
          <cell r="B3483" t="str">
            <v>MAO DE OBRA - PINTURA A CAL</v>
          </cell>
          <cell r="C3483" t="str">
            <v>M2</v>
          </cell>
          <cell r="D3483">
            <v>2.93</v>
          </cell>
        </row>
        <row r="3484">
          <cell r="A3484" t="str">
            <v>522643</v>
          </cell>
          <cell r="B3484" t="str">
            <v>MAO DE OBRA - PINTURA LATEX, SEM MASSA CORRIDA</v>
          </cell>
          <cell r="C3484" t="str">
            <v>M2</v>
          </cell>
          <cell r="D3484">
            <v>6.31</v>
          </cell>
        </row>
        <row r="3485">
          <cell r="A3485" t="str">
            <v>522644</v>
          </cell>
          <cell r="B3485" t="str">
            <v>MAO DE OBRA - PINTURA LATEX, COM MASSA CORRIDA</v>
          </cell>
          <cell r="C3485" t="str">
            <v>M2</v>
          </cell>
          <cell r="D3485">
            <v>8.81</v>
          </cell>
        </row>
        <row r="3486">
          <cell r="A3486" t="str">
            <v>522645</v>
          </cell>
          <cell r="B3486" t="str">
            <v>MAO DE OBRA - PINTURA A OLEO, SEM MASSA CORRIDA</v>
          </cell>
          <cell r="C3486" t="str">
            <v>M2</v>
          </cell>
          <cell r="D3486">
            <v>5.25</v>
          </cell>
        </row>
        <row r="3487">
          <cell r="A3487" t="str">
            <v>522646</v>
          </cell>
          <cell r="B3487" t="str">
            <v>MAO DE OBRA - PINTURA A OLEO, COM MASSA CORRIDA</v>
          </cell>
          <cell r="C3487" t="str">
            <v>M2</v>
          </cell>
          <cell r="D3487">
            <v>9.49</v>
          </cell>
        </row>
        <row r="3488">
          <cell r="A3488" t="str">
            <v>522647</v>
          </cell>
          <cell r="B3488" t="str">
            <v>MAO DE OBRA - PINTURA ESMALTE, SEM MASSA CORRIDA</v>
          </cell>
          <cell r="C3488" t="str">
            <v>M2</v>
          </cell>
          <cell r="D3488">
            <v>5.25</v>
          </cell>
        </row>
        <row r="3489">
          <cell r="A3489" t="str">
            <v>522648</v>
          </cell>
          <cell r="B3489" t="str">
            <v>MAO DE OBRA - PINTURA ESMALTE, COM MASSA CORRIDA</v>
          </cell>
          <cell r="C3489" t="str">
            <v>M2</v>
          </cell>
          <cell r="D3489">
            <v>9.82</v>
          </cell>
        </row>
        <row r="3490">
          <cell r="A3490" t="str">
            <v>522649</v>
          </cell>
          <cell r="B3490" t="str">
            <v>MAO DE OBRA - PINTURA EM METAL</v>
          </cell>
          <cell r="C3490" t="str">
            <v>M2</v>
          </cell>
          <cell r="D3490">
            <v>11.18</v>
          </cell>
        </row>
        <row r="3492">
          <cell r="A3492" t="str">
            <v>522700</v>
          </cell>
          <cell r="B3492" t="str">
            <v>DIVERSOS</v>
          </cell>
        </row>
        <row r="3493">
          <cell r="A3493" t="str">
            <v>522800</v>
          </cell>
          <cell r="B3493" t="str">
            <v>OBRAS LOCALIZADAS</v>
          </cell>
        </row>
        <row r="3494">
          <cell r="A3494" t="str">
            <v>522801</v>
          </cell>
          <cell r="B3494" t="str">
            <v>CONSTRUCAO DO RESERVATORIO APOIADO DE ALVENARIA 09 M3 - CORPO PADRAO</v>
          </cell>
          <cell r="C3494" t="str">
            <v>GB</v>
          </cell>
          <cell r="D3494">
            <v>10257.49</v>
          </cell>
        </row>
        <row r="3495">
          <cell r="A3495" t="str">
            <v>522802</v>
          </cell>
          <cell r="B3495" t="str">
            <v>CONSTRUCAO DO RESERVATORIO APOIADO DE ALVENARIA 16 M3 - CORPO PADRAO</v>
          </cell>
          <cell r="C3495" t="str">
            <v>GB</v>
          </cell>
          <cell r="D3495">
            <v>11772.41</v>
          </cell>
        </row>
        <row r="3496">
          <cell r="A3496" t="str">
            <v>522803</v>
          </cell>
          <cell r="B3496" t="str">
            <v>CONSTRUCAO DO RESERVATORIO APOIADO DE ALVENARIA 30 M3 - CORPO PADRAO</v>
          </cell>
          <cell r="C3496" t="str">
            <v>GB</v>
          </cell>
          <cell r="D3496">
            <v>26714.65</v>
          </cell>
        </row>
        <row r="3497">
          <cell r="A3497" t="str">
            <v>522804</v>
          </cell>
          <cell r="B3497" t="str">
            <v>CONSTRUCAO DO RESERVATORIO APOIADO DE ALVENARIA 50 M3 - CORPO PADRAO</v>
          </cell>
          <cell r="C3497" t="str">
            <v>GB</v>
          </cell>
          <cell r="D3497">
            <v>37872.29</v>
          </cell>
        </row>
        <row r="3498">
          <cell r="A3498" t="str">
            <v>522805</v>
          </cell>
          <cell r="B3498" t="str">
            <v>CONSTRUCAO DO RESERVATORIO APOIADO DE CONCRETO 50 M3 - CORPO PADRAO</v>
          </cell>
          <cell r="C3498" t="str">
            <v>GB</v>
          </cell>
          <cell r="D3498">
            <v>28964.66</v>
          </cell>
        </row>
        <row r="3499">
          <cell r="A3499" t="str">
            <v>522806</v>
          </cell>
          <cell r="B3499" t="str">
            <v>CONSTRUCAO DO RESERVATORIO APOIADO DE CONCRETO 75 M3 - CORPO PADRAO</v>
          </cell>
          <cell r="C3499" t="str">
            <v>GB</v>
          </cell>
          <cell r="D3499">
            <v>34728.129999999997</v>
          </cell>
        </row>
        <row r="3500">
          <cell r="A3500" t="str">
            <v>522807</v>
          </cell>
          <cell r="B3500" t="str">
            <v>CONSTRUCAO DO RESERVATORIO APOIADO DE CONCRETO 100 M3 - CORPO PADRAO</v>
          </cell>
          <cell r="C3500" t="str">
            <v>GB</v>
          </cell>
          <cell r="D3500">
            <v>41169.879999999997</v>
          </cell>
        </row>
        <row r="3501">
          <cell r="A3501" t="str">
            <v>522808</v>
          </cell>
          <cell r="B3501" t="str">
            <v>CONSTRUCAO DO RESERVATORIO APOIADO DE CONCRETO 150 M3 - CORPO PADRAO</v>
          </cell>
          <cell r="C3501" t="str">
            <v>GB</v>
          </cell>
          <cell r="D3501">
            <v>52163.86</v>
          </cell>
        </row>
        <row r="3502">
          <cell r="A3502" t="str">
            <v>522809</v>
          </cell>
          <cell r="B3502" t="str">
            <v>CONSTRUCAO DO RESERVATORIO APOIADO DE CONCRETO 200 M3 - CORPO PADRAO</v>
          </cell>
          <cell r="C3502" t="str">
            <v>GB</v>
          </cell>
          <cell r="D3502">
            <v>62556.37</v>
          </cell>
        </row>
        <row r="3503">
          <cell r="A3503" t="str">
            <v>522810</v>
          </cell>
          <cell r="B3503" t="str">
            <v>CONSTRUCAO DO RESERVATORIO APOIADO DE CONCRETO 250 M3 - CORPO PADRAO</v>
          </cell>
          <cell r="C3503" t="str">
            <v>GB</v>
          </cell>
          <cell r="D3503">
            <v>75871.64</v>
          </cell>
        </row>
        <row r="3504">
          <cell r="A3504" t="str">
            <v>522811</v>
          </cell>
          <cell r="B3504" t="str">
            <v>CONSTRUCAO DO RESERVATORIO APOIADO DE CONCRETO 300 M3 - CORPO PADRAO</v>
          </cell>
          <cell r="C3504" t="str">
            <v>GB</v>
          </cell>
          <cell r="D3504">
            <v>82708.2</v>
          </cell>
        </row>
        <row r="3505">
          <cell r="A3505" t="str">
            <v>522812</v>
          </cell>
          <cell r="B3505" t="str">
            <v>CONSTRUCAO DO RESERVATORIO APOIADO DE CONCRETO 350 M3 - CORPO PADRAO</v>
          </cell>
          <cell r="C3505" t="str">
            <v>GB</v>
          </cell>
          <cell r="D3505">
            <v>90024.4</v>
          </cell>
        </row>
        <row r="3506">
          <cell r="A3506" t="str">
            <v>522813</v>
          </cell>
          <cell r="B3506" t="str">
            <v>CONSTRUCAO DO RESERVATORIO APOIADO DE CONCRETO 400 M3 - CORPO PADRAO</v>
          </cell>
          <cell r="C3506" t="str">
            <v>GB</v>
          </cell>
          <cell r="D3506">
            <v>99918.09</v>
          </cell>
        </row>
        <row r="3507">
          <cell r="A3507" t="str">
            <v>522814</v>
          </cell>
          <cell r="B3507" t="str">
            <v>CONSTRUCAO DO RESERVATORIO APOIADO DE CONCRETO 450 M3 - CORPO PADRAO</v>
          </cell>
          <cell r="C3507" t="str">
            <v>GB</v>
          </cell>
          <cell r="D3507">
            <v>108090.58</v>
          </cell>
        </row>
        <row r="3508">
          <cell r="A3508" t="str">
            <v>522815</v>
          </cell>
          <cell r="B3508" t="str">
            <v>CONSTRUCAO DO RESERVATORIO APOIADO DE CONCRETO 500 M3 - CORPO PADRAO</v>
          </cell>
          <cell r="C3508" t="str">
            <v>GB</v>
          </cell>
          <cell r="D3508">
            <v>119346.15</v>
          </cell>
        </row>
        <row r="3509">
          <cell r="A3509" t="str">
            <v>522816</v>
          </cell>
          <cell r="B3509" t="str">
            <v>CONSTRUCAO DO RESERVATORIO APOIADO DE CONCRETO 600 M3 - CORPO PADRAO</v>
          </cell>
          <cell r="C3509" t="str">
            <v>GB</v>
          </cell>
          <cell r="D3509">
            <v>134050.56</v>
          </cell>
        </row>
        <row r="3510">
          <cell r="A3510" t="str">
            <v>522817</v>
          </cell>
          <cell r="B3510" t="str">
            <v>CONSTRUCAO DO RESERVATORIO APOIADO DE CONCRETO 700 M3 - CORPO PADRAO</v>
          </cell>
          <cell r="C3510" t="str">
            <v>GB</v>
          </cell>
          <cell r="D3510">
            <v>151112.51</v>
          </cell>
        </row>
        <row r="3511">
          <cell r="A3511" t="str">
            <v>522818</v>
          </cell>
          <cell r="B3511" t="str">
            <v>CONSTRUCAO DO RESERVATORIO APOIADO DE CONCRETO 750 M3 - CORPO PADRAO</v>
          </cell>
          <cell r="C3511" t="str">
            <v>GB</v>
          </cell>
          <cell r="D3511">
            <v>161038.75</v>
          </cell>
        </row>
        <row r="3512">
          <cell r="A3512" t="str">
            <v>522819</v>
          </cell>
          <cell r="B3512" t="str">
            <v>CONSTRUCAO DO RESERVATORIO APOIADO DE CONCRETO 1.000 M3 - CORPO PADRAO</v>
          </cell>
          <cell r="C3512" t="str">
            <v>GB</v>
          </cell>
          <cell r="D3512">
            <v>206295.19</v>
          </cell>
        </row>
        <row r="3513">
          <cell r="A3513" t="str">
            <v>522820</v>
          </cell>
          <cell r="B3513" t="str">
            <v>CONSTRUCAO DO RESERVATORIO APOIADO DE CONCRETO 1.500 M3 - CORPO PADRAO</v>
          </cell>
          <cell r="C3513" t="str">
            <v>GB</v>
          </cell>
          <cell r="D3513">
            <v>277159.67</v>
          </cell>
        </row>
        <row r="3514">
          <cell r="A3514" t="str">
            <v>522821</v>
          </cell>
          <cell r="B3514" t="str">
            <v>CONSTRUCAO DO RESERVATORIO APOIADO DE CONCRETO 2.000 M3 - CORPO PADRAO</v>
          </cell>
          <cell r="C3514" t="str">
            <v>GB</v>
          </cell>
          <cell r="D3514">
            <v>330371.14</v>
          </cell>
        </row>
        <row r="3515">
          <cell r="A3515" t="str">
            <v>522822</v>
          </cell>
          <cell r="B3515" t="str">
            <v>CONSTRUCAO DA ETA 12 L/S - 1 MODULO - CORPO PADRAO</v>
          </cell>
          <cell r="C3515" t="str">
            <v>GB</v>
          </cell>
          <cell r="D3515">
            <v>105958.91</v>
          </cell>
        </row>
        <row r="3516">
          <cell r="A3516" t="str">
            <v>522823</v>
          </cell>
          <cell r="B3516" t="str">
            <v>CONSTRUCAO DA ETA 16 L/S - 1 MODULO - CORPO PADRAO</v>
          </cell>
          <cell r="C3516" t="str">
            <v>GB</v>
          </cell>
          <cell r="D3516">
            <v>124061.28</v>
          </cell>
        </row>
        <row r="3517">
          <cell r="A3517" t="str">
            <v>522824</v>
          </cell>
          <cell r="B3517" t="str">
            <v>CONSTRUCAO DA ETA 20 L/S - 1 MODULO - CORPO PADRAO</v>
          </cell>
          <cell r="C3517" t="str">
            <v>GB</v>
          </cell>
          <cell r="D3517">
            <v>143266.70000000001</v>
          </cell>
        </row>
        <row r="3518">
          <cell r="A3518" t="str">
            <v>522825</v>
          </cell>
          <cell r="B3518" t="str">
            <v>CONSTRUCAO DA ETA 25 L/S - 1 MODULO - CORPO PADRAO</v>
          </cell>
          <cell r="C3518" t="str">
            <v>GB</v>
          </cell>
          <cell r="D3518">
            <v>168047.38</v>
          </cell>
        </row>
        <row r="3519">
          <cell r="A3519" t="str">
            <v>522826</v>
          </cell>
          <cell r="B3519" t="str">
            <v>CONSTRUCAO DA CASA QUIMICA TIPO A - CORPO PADRAO</v>
          </cell>
          <cell r="C3519" t="str">
            <v>GB</v>
          </cell>
          <cell r="D3519">
            <v>81272.72</v>
          </cell>
        </row>
        <row r="3520">
          <cell r="A3520" t="str">
            <v>522827</v>
          </cell>
          <cell r="B3520" t="str">
            <v>CONSTRUCAO DA CASA DE QUIMICA TIPO "B" - CORPO PADRAO</v>
          </cell>
          <cell r="C3520" t="str">
            <v>GB</v>
          </cell>
          <cell r="D3520">
            <v>89442.46</v>
          </cell>
        </row>
        <row r="3521">
          <cell r="A3521" t="str">
            <v>522828</v>
          </cell>
          <cell r="B3521" t="str">
            <v>CONSTRUCAO DO ESCRITORIO TIPO "B" - CORPO PADRAO</v>
          </cell>
          <cell r="C3521" t="str">
            <v>GB</v>
          </cell>
          <cell r="D3521">
            <v>54003.49</v>
          </cell>
        </row>
        <row r="3522">
          <cell r="A3522" t="str">
            <v>522829</v>
          </cell>
          <cell r="B3522" t="str">
            <v>CONSTRUCAO DO ESCRITORIO TIPO "C" - CORPO PADRAO</v>
          </cell>
          <cell r="C3522" t="str">
            <v>GB</v>
          </cell>
          <cell r="D3522">
            <v>54578.33</v>
          </cell>
        </row>
        <row r="3523">
          <cell r="A3523" t="str">
            <v>522830</v>
          </cell>
          <cell r="B3523" t="str">
            <v>CONSTRUCAO DO ESCRITORIO TIPO "J" - CORPO PADRAO</v>
          </cell>
          <cell r="C3523" t="str">
            <v>GB</v>
          </cell>
          <cell r="D3523">
            <v>72206.490000000005</v>
          </cell>
        </row>
        <row r="3524">
          <cell r="A3524" t="str">
            <v>522831</v>
          </cell>
          <cell r="B3524" t="str">
            <v>CONSTRUCAO DA EEA TIPO "A" COM SALA DE HIPOCLORACAO E FLUORETACAO - CORPO PADRAO</v>
          </cell>
          <cell r="C3524" t="str">
            <v>GB</v>
          </cell>
          <cell r="D3524">
            <v>35308.82</v>
          </cell>
        </row>
        <row r="3525">
          <cell r="A3525" t="str">
            <v>522832</v>
          </cell>
          <cell r="B3525" t="str">
            <v>CONSTRUCAO DA EEA TIPO "Q1" - PROF. 2,95 M - CORPO PADRAO</v>
          </cell>
          <cell r="C3525" t="str">
            <v>GB</v>
          </cell>
          <cell r="D3525">
            <v>11301.94</v>
          </cell>
        </row>
        <row r="3526">
          <cell r="A3526" t="str">
            <v>522833</v>
          </cell>
          <cell r="B3526" t="str">
            <v>CONSTRUCAO DA EEE TIPO "AO", PROF. 4,00 M - CORPO PADRAO</v>
          </cell>
          <cell r="C3526" t="str">
            <v>GB</v>
          </cell>
          <cell r="D3526">
            <v>13249.6</v>
          </cell>
        </row>
        <row r="3527">
          <cell r="A3527" t="str">
            <v>522834</v>
          </cell>
          <cell r="B3527" t="str">
            <v>CONSTRUCAO DA EEE TIPO "A1" PROF. 4,50 M - CORPO PADRAO</v>
          </cell>
          <cell r="C3527" t="str">
            <v>GB</v>
          </cell>
          <cell r="D3527">
            <v>17913.8</v>
          </cell>
        </row>
        <row r="3528">
          <cell r="A3528" t="str">
            <v>522835</v>
          </cell>
          <cell r="B3528" t="str">
            <v>CONSTRUCAO DA EEE TIPO "A2" PROF. 5,00 M - CORPO PADRAO</v>
          </cell>
          <cell r="C3528" t="str">
            <v>GB</v>
          </cell>
          <cell r="D3528">
            <v>23934.09</v>
          </cell>
        </row>
        <row r="3529">
          <cell r="A3529" t="str">
            <v>522836</v>
          </cell>
          <cell r="B3529" t="str">
            <v>CONSTRUCAO DA EEE TIPO "A3" PROF. 5,50 M - CORPO PADRAO</v>
          </cell>
          <cell r="C3529" t="str">
            <v>GB</v>
          </cell>
          <cell r="D3529">
            <v>30668.65</v>
          </cell>
        </row>
        <row r="3530">
          <cell r="A3530" t="str">
            <v>522837</v>
          </cell>
          <cell r="B3530" t="str">
            <v>CONSTRUCAO DA EEE TIPO "A4" PROF. 7,50 M - CORPO PADRAO</v>
          </cell>
          <cell r="C3530" t="str">
            <v>GB</v>
          </cell>
          <cell r="D3530">
            <v>51371.31</v>
          </cell>
        </row>
        <row r="3531">
          <cell r="A3531" t="str">
            <v>522838</v>
          </cell>
          <cell r="B3531" t="str">
            <v>CONSTRUCAO DA ETE - FOSSA FILTRO 100 LIGACOES - CORPO PADRAO</v>
          </cell>
          <cell r="C3531" t="str">
            <v>GB</v>
          </cell>
          <cell r="D3531">
            <v>86199.44</v>
          </cell>
        </row>
        <row r="3532">
          <cell r="A3532" t="str">
            <v>522839</v>
          </cell>
          <cell r="B3532" t="str">
            <v>CONSTRUCAO DA ETE - FOSSA FILTRO 150 LIGACOES - CORPO PADRAO</v>
          </cell>
          <cell r="C3532" t="str">
            <v>GB</v>
          </cell>
          <cell r="D3532">
            <v>115777.86</v>
          </cell>
        </row>
        <row r="3533">
          <cell r="A3533" t="str">
            <v>522840</v>
          </cell>
          <cell r="B3533" t="str">
            <v>CONSTRUCAO DA ETE - FOSSA FILTRO 200 LIGACOES - CORPO PADRAO</v>
          </cell>
          <cell r="C3533" t="str">
            <v>GB</v>
          </cell>
          <cell r="D3533">
            <v>139714.67000000001</v>
          </cell>
        </row>
        <row r="3535">
          <cell r="A3535" t="str">
            <v>522900</v>
          </cell>
          <cell r="B3535" t="str">
            <v>RESERVADO PARA SERVICOS ESPECIAIS (522901 A 522999)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s"/>
      <sheetName val="Funding costs"/>
      <sheetName val="Wholesale"/>
      <sheetName val="Retail funding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OMPOSIÇOES-ORDEM ALFABETICA"/>
      <sheetName val="COMPOSIÇOES-ORDEM NÚMERICA"/>
      <sheetName val="RESUMO GERAL DO PROJETO"/>
      <sheetName val="RESUMO"/>
      <sheetName val="1-1"/>
      <sheetName val="2-1"/>
      <sheetName val="3-1"/>
      <sheetName val="3-2"/>
      <sheetName val="3-3"/>
      <sheetName val="3-4"/>
      <sheetName val="4-1"/>
      <sheetName val="4-2"/>
      <sheetName val="4-3"/>
      <sheetName val="4-4"/>
      <sheetName val="4-5"/>
      <sheetName val="4-6"/>
      <sheetName val="4-7"/>
      <sheetName val="4-8"/>
      <sheetName val="4-9"/>
      <sheetName val="4-10"/>
      <sheetName val="5-1"/>
    </sheetNames>
    <sheetDataSet>
      <sheetData sheetId="0" refreshError="1"/>
      <sheetData sheetId="1">
        <row r="8">
          <cell r="A8">
            <v>20000001</v>
          </cell>
          <cell r="B8" t="str">
            <v>LIMPEZA MECANIZADA DO TERRENO INCLUSIVE RASPAGEM, JUNTAMENTO E QUEIMA DO MATERIAL</v>
          </cell>
          <cell r="C8" t="str">
            <v>M2</v>
          </cell>
          <cell r="D8">
            <v>0.12</v>
          </cell>
        </row>
        <row r="9">
          <cell r="A9">
            <v>20000002</v>
          </cell>
          <cell r="B9" t="str">
            <v>RELOCAÇÃO DA ADUTORA COM LEVANTAMENTO PLANIALTIMETRICO DO EIXO, NIVELAMENTO E CONTRANIVELAMENTO GEOMETRICO DO FUNDO DA VALA  DA ESTRADA DE SERVIÇOS E DRENAGENS, FAIXA DA ADUTORA 30M, SEÇÃO TRANSVERSAL DE 20 EM 20M, PERFIL DO EIXO COM ESCALA VERTICAL DE 1:</v>
          </cell>
          <cell r="C9" t="str">
            <v>KM</v>
          </cell>
          <cell r="D9">
            <v>400.68</v>
          </cell>
        </row>
        <row r="10">
          <cell r="A10">
            <v>20000003</v>
          </cell>
          <cell r="B10" t="str">
            <v>PLACA DE IDENTIFICAÇÃO DA OBRA FORNECIMENTO E COLOCAÇÃO</v>
          </cell>
          <cell r="C10" t="str">
            <v>M2</v>
          </cell>
          <cell r="D10">
            <v>45.4</v>
          </cell>
        </row>
        <row r="11">
          <cell r="A11">
            <v>20000004</v>
          </cell>
          <cell r="B11" t="str">
            <v>PLACA DE SINALIZAÇÃO E ADVERTÊNCIA, CONFECÇÃO, TRANSPORTE E INSTALAÇÃO, EM MADEIRA COMPENSADA 8 A 10MM DE ESPESSURA E DIMENSÕES (1X1,50) M2 INCLUINDO REMOÇÃO PARA OUTRO LOCAL DA OBRA</v>
          </cell>
          <cell r="C11" t="str">
            <v>UN</v>
          </cell>
          <cell r="D11">
            <v>93.54</v>
          </cell>
        </row>
        <row r="12">
          <cell r="A12">
            <v>20000005</v>
          </cell>
          <cell r="B12" t="str">
            <v>CERCA DE SINALIZAÇÃO NOTURNA EM TABUAS INCLUINDO CONFECÇÃO, TRANSPORTE, INSTALAÇÃO COM SUPORTE METALICO, BALDE E BASE DE CONCRETO</v>
          </cell>
          <cell r="C12" t="str">
            <v>M</v>
          </cell>
          <cell r="D12">
            <v>9.11</v>
          </cell>
        </row>
        <row r="13">
          <cell r="A13">
            <v>20000006</v>
          </cell>
          <cell r="B13" t="str">
            <v>LOCAÇÃO TOPOGRÁFICA DO EIXO DA ESTRADA</v>
          </cell>
          <cell r="C13" t="str">
            <v>KM</v>
          </cell>
          <cell r="D13">
            <v>126.16</v>
          </cell>
        </row>
        <row r="14">
          <cell r="A14">
            <v>20000007</v>
          </cell>
          <cell r="B14" t="str">
            <v xml:space="preserve">ESCAVAÇÃO E TRANSPORTE C/ LÂMINA DT &lt; 30M - 1A CATEGORIA </v>
          </cell>
          <cell r="C14" t="str">
            <v>M3</v>
          </cell>
          <cell r="D14">
            <v>2.17</v>
          </cell>
        </row>
        <row r="15">
          <cell r="A15">
            <v>20000008</v>
          </cell>
          <cell r="B15" t="str">
            <v xml:space="preserve">CORTE EM MATERIAL DE 1ª CATEGORIA </v>
          </cell>
          <cell r="C15" t="str">
            <v>M3</v>
          </cell>
          <cell r="D15">
            <v>1.24</v>
          </cell>
        </row>
        <row r="16">
          <cell r="A16">
            <v>20000009</v>
          </cell>
          <cell r="B16" t="str">
            <v>ATERRO COMPACTADO COM FORNECIMENTO MATERIAL DE EMPRÉSTIMO</v>
          </cell>
          <cell r="C16" t="str">
            <v>M3</v>
          </cell>
          <cell r="D16">
            <v>6.23</v>
          </cell>
        </row>
        <row r="17">
          <cell r="A17">
            <v>20000010</v>
          </cell>
          <cell r="B17" t="str">
            <v xml:space="preserve">CARGA E DESCARGA DE SOLO </v>
          </cell>
          <cell r="C17" t="str">
            <v>M3</v>
          </cell>
          <cell r="D17">
            <v>2.12</v>
          </cell>
        </row>
        <row r="18">
          <cell r="A18">
            <v>20000011</v>
          </cell>
          <cell r="B18" t="str">
            <v>TRANSPORTE DE SOLO PARA BOTA-FORA</v>
          </cell>
          <cell r="C18" t="str">
            <v>M3.KM</v>
          </cell>
          <cell r="D18">
            <v>1.06</v>
          </cell>
        </row>
        <row r="19">
          <cell r="A19">
            <v>20000012</v>
          </cell>
          <cell r="B19" t="str">
            <v>ESPALHAMENTO DE SOLO EM BOTA FORA</v>
          </cell>
          <cell r="C19" t="str">
            <v>M3</v>
          </cell>
          <cell r="D19">
            <v>0.39</v>
          </cell>
        </row>
        <row r="20">
          <cell r="A20">
            <v>20000013</v>
          </cell>
          <cell r="B20" t="str">
            <v>DESMONTE DE ROCHA</v>
          </cell>
          <cell r="C20" t="str">
            <v>M3</v>
          </cell>
          <cell r="D20">
            <v>37.28</v>
          </cell>
        </row>
        <row r="21">
          <cell r="A21">
            <v>20000014</v>
          </cell>
          <cell r="B21" t="str">
            <v>CARGA E DESCARGA DE ROCHA</v>
          </cell>
          <cell r="C21" t="str">
            <v>M3</v>
          </cell>
          <cell r="D21">
            <v>2.61</v>
          </cell>
        </row>
        <row r="22">
          <cell r="A22">
            <v>20000015</v>
          </cell>
          <cell r="B22" t="str">
            <v>TRANSPORTE DE ROCHA</v>
          </cell>
          <cell r="C22" t="str">
            <v>M3.KM</v>
          </cell>
          <cell r="D22">
            <v>1.25</v>
          </cell>
        </row>
        <row r="23">
          <cell r="A23">
            <v>20000016</v>
          </cell>
          <cell r="B23" t="str">
            <v>ESPALHAMENTO DE ROCHA EM BOTA-FORA</v>
          </cell>
          <cell r="C23" t="str">
            <v>M3</v>
          </cell>
          <cell r="D23">
            <v>0.9</v>
          </cell>
        </row>
        <row r="24">
          <cell r="A24">
            <v>20000017</v>
          </cell>
          <cell r="B24" t="str">
            <v>ESCAVACAO EM JAZIDA DE CASCALHO PARA REVESTIMENTO PRIMARIO</v>
          </cell>
          <cell r="C24" t="str">
            <v>M3</v>
          </cell>
          <cell r="D24">
            <v>2.35</v>
          </cell>
        </row>
        <row r="25">
          <cell r="A25">
            <v>20000018</v>
          </cell>
          <cell r="B25" t="str">
            <v>CARGA E DESCARGA DE SOLO-CASCALHO</v>
          </cell>
          <cell r="C25" t="str">
            <v>M3</v>
          </cell>
          <cell r="D25">
            <v>2.37</v>
          </cell>
        </row>
        <row r="26">
          <cell r="A26">
            <v>20000019</v>
          </cell>
          <cell r="B26" t="str">
            <v>TRANSPORTE DE CASCALHO</v>
          </cell>
          <cell r="C26" t="str">
            <v>M3.KM</v>
          </cell>
          <cell r="D26">
            <v>1.06</v>
          </cell>
        </row>
        <row r="27">
          <cell r="A27">
            <v>20000020</v>
          </cell>
          <cell r="B27" t="str">
            <v>VALETA TRAPEZOIDAL ESCAVADA S/ REVESTIMENTO-CRISTA DE CORTE</v>
          </cell>
          <cell r="C27" t="str">
            <v>M3</v>
          </cell>
          <cell r="D27">
            <v>13.8</v>
          </cell>
        </row>
        <row r="28">
          <cell r="A28">
            <v>20000021</v>
          </cell>
          <cell r="B28" t="str">
            <v>SARJETA TRIANGULAR ESCAVADA S/ REVESTIMENTO-PÉ DE CORTE</v>
          </cell>
          <cell r="C28" t="str">
            <v>M3</v>
          </cell>
          <cell r="D28">
            <v>13.8</v>
          </cell>
        </row>
        <row r="29">
          <cell r="A29">
            <v>20000022</v>
          </cell>
          <cell r="B29" t="str">
            <v>REVESTIMENTO DE SARJETA, VALETA OU DESCIDA D'ÁGUA EM CONCRETO SIMPLES</v>
          </cell>
          <cell r="C29" t="str">
            <v>M3</v>
          </cell>
          <cell r="D29">
            <v>172.02</v>
          </cell>
        </row>
        <row r="30">
          <cell r="A30">
            <v>20000023</v>
          </cell>
          <cell r="B30" t="str">
            <v>REVESTIMENTO VEGETAL COM GRAMA EM LEIVAS</v>
          </cell>
          <cell r="C30" t="str">
            <v>M2</v>
          </cell>
          <cell r="D30">
            <v>9.8000000000000007</v>
          </cell>
        </row>
        <row r="31">
          <cell r="A31">
            <v>20000024</v>
          </cell>
          <cell r="B31" t="str">
            <v>REGULARIZAÇÃO DE SUB-LEITO</v>
          </cell>
          <cell r="C31" t="str">
            <v>M²</v>
          </cell>
          <cell r="D31">
            <v>0.2</v>
          </cell>
        </row>
        <row r="32">
          <cell r="A32">
            <v>20000025</v>
          </cell>
          <cell r="B32" t="str">
            <v>EXECUÇÃO DE REVESTIMENTO PRIMÁRIO-ESPALHAMENTO, COM FORMAÇÃO DO GREIDE E COMPACTAÇÃO</v>
          </cell>
          <cell r="C32" t="str">
            <v>M3</v>
          </cell>
          <cell r="D32">
            <v>11.67</v>
          </cell>
        </row>
        <row r="33">
          <cell r="A33">
            <v>20000026</v>
          </cell>
          <cell r="B33" t="str">
            <v xml:space="preserve">BUEIRO TUBULAR SIMPLES EM CONCRETO ARMADO CA-2, INCLUSIVE BERÇO EM CONCRETO CICLÓPICO  D - 0,60M </v>
          </cell>
          <cell r="C33" t="str">
            <v>M</v>
          </cell>
          <cell r="D33">
            <v>121.82</v>
          </cell>
        </row>
        <row r="34">
          <cell r="A34">
            <v>20000027</v>
          </cell>
          <cell r="B34" t="str">
            <v>BUEIRO TUBULAR SIMPLES EM CONCRETO ARMADO CA-2, INCLUSIVE BERÇO EM CONCRETO CICLÓPICO  D - 0,80M</v>
          </cell>
          <cell r="C34" t="str">
            <v>M</v>
          </cell>
          <cell r="D34">
            <v>198.38</v>
          </cell>
        </row>
        <row r="35">
          <cell r="A35">
            <v>20000028</v>
          </cell>
          <cell r="B35" t="str">
            <v>BUEIRO TUBULAR SIMPLES EM CONCRETO ARMADO CA-2, INCLUSIVE BERÇO EM CONCRETO CICLÓPICO  D - 1,00M</v>
          </cell>
          <cell r="C35" t="str">
            <v>M</v>
          </cell>
          <cell r="D35">
            <v>256.74</v>
          </cell>
        </row>
        <row r="36">
          <cell r="A36">
            <v>20000029</v>
          </cell>
          <cell r="B36" t="str">
            <v>BUEIRO TUBULAR SIMPLES EM CONCRETO ARMADO CA-2, INCLUSIVE BERÇO EM CONCRETO CICLÓPICO  D - 1,20M</v>
          </cell>
          <cell r="C36" t="str">
            <v>M</v>
          </cell>
          <cell r="D36">
            <v>386.73</v>
          </cell>
        </row>
        <row r="37">
          <cell r="A37">
            <v>20000030</v>
          </cell>
          <cell r="B37" t="str">
            <v>BUEIRO TUBULAR DUPLO EM CONCRETO ARMADO CA-2, INCLUSIVE BERÇO EM CONCRETO CICLÓPICO  D - 1,00M</v>
          </cell>
          <cell r="C37" t="str">
            <v>M</v>
          </cell>
          <cell r="D37">
            <v>487.11</v>
          </cell>
        </row>
        <row r="38">
          <cell r="A38">
            <v>20000031</v>
          </cell>
          <cell r="B38" t="str">
            <v>BUEIRO TUBULAR DUPLO EM CONCRETO ARMADO CA-2, INCLUSIVE BERÇO EM CONCRETO CICLÓPICO  D - 1,20M</v>
          </cell>
          <cell r="C38" t="str">
            <v>M</v>
          </cell>
          <cell r="D38">
            <v>747.55</v>
          </cell>
        </row>
        <row r="39">
          <cell r="A39">
            <v>20000032</v>
          </cell>
          <cell r="B39" t="str">
            <v>BOCA DE BUEIRO SIMPLES EM CONCRETO CICLÓPICO, TESTADA, ALAS, CALÇADA E REGULARIZAÇÃO DO TERRENO D -0,60M</v>
          </cell>
          <cell r="C39" t="str">
            <v>UN</v>
          </cell>
          <cell r="D39">
            <v>334.31</v>
          </cell>
        </row>
        <row r="40">
          <cell r="A40">
            <v>20000033</v>
          </cell>
          <cell r="B40" t="str">
            <v>BOCA DE BUEIRO SIMPLES EM CONCRETO CICLÓPICO, TESTADA, ALAS, CALÇADA E REGULARIZAÇÃO DO TERRENO D - 0,80M</v>
          </cell>
          <cell r="C40" t="str">
            <v>UN</v>
          </cell>
          <cell r="D40">
            <v>602.70000000000005</v>
          </cell>
        </row>
        <row r="41">
          <cell r="A41">
            <v>20000034</v>
          </cell>
          <cell r="B41" t="str">
            <v>BOCA DE BUEIRO SIMPLES EM CONCRETO CICLÓPICO, TESTADA, ALAS, CALÇADA E REGULARIZAÇÃO DO TERRENO D - 1,00M</v>
          </cell>
          <cell r="C41" t="str">
            <v>UN</v>
          </cell>
          <cell r="D41">
            <v>947.62</v>
          </cell>
        </row>
        <row r="42">
          <cell r="A42">
            <v>20000035</v>
          </cell>
          <cell r="B42" t="str">
            <v>BOCA DE BUEIRO SIMPLES EM CONCRETO CICLÓPICO, TESTADA, ALAS, CALÇADA E REGULARIZAÇÃO DO TERRENO D - 1,20M</v>
          </cell>
          <cell r="C42" t="str">
            <v>UN</v>
          </cell>
          <cell r="D42">
            <v>1242.3599999999999</v>
          </cell>
        </row>
        <row r="43">
          <cell r="A43">
            <v>20000036</v>
          </cell>
          <cell r="B43" t="str">
            <v>BOCA DE BUEIRO DUPLA EM CONCRETO CICLÓPICO, TESTADA, ALAS, CALÇADA E REGULARIZAÇÃO DO TERRENO D - 1,00M</v>
          </cell>
          <cell r="C43" t="str">
            <v>UN</v>
          </cell>
          <cell r="D43">
            <v>1200.3</v>
          </cell>
        </row>
        <row r="44">
          <cell r="A44">
            <v>20000037</v>
          </cell>
          <cell r="B44" t="str">
            <v>BOCA DE BUEIRO DUPLA EM CONCRETO CICLÓPICO, TESTADA, ALAS, CALÇADA E REGULARIZAÇÃO DO TERRENO D - 1,20M</v>
          </cell>
          <cell r="C44" t="str">
            <v>UN</v>
          </cell>
          <cell r="D44">
            <v>1742.25</v>
          </cell>
        </row>
        <row r="45">
          <cell r="A45">
            <v>20000038</v>
          </cell>
          <cell r="B45" t="str">
            <v xml:space="preserve">CONCRETO ARMADO PARA BLOCO DE APOIO E DE ANCORAGEM, INCLUSIVE FORMA, AÇO E ESCORAMENTO </v>
          </cell>
          <cell r="C45" t="str">
            <v>M3</v>
          </cell>
          <cell r="D45">
            <v>537.26</v>
          </cell>
        </row>
        <row r="46">
          <cell r="A46">
            <v>20000039</v>
          </cell>
          <cell r="B46" t="str">
            <v xml:space="preserve">CAIXA PARA VENTOSA OU DESCARGA NAS DIMENSÕES DE PROJETO INCLUSIVE REVESTIMENTOS ENTERNOS E EXTERNOS, FUNDO EM CONCRETO FCK= 15 MPA E TAMPA EM CONCRETO ARMADO </v>
          </cell>
          <cell r="C46" t="str">
            <v>UN</v>
          </cell>
          <cell r="D46">
            <v>534.61</v>
          </cell>
        </row>
        <row r="47">
          <cell r="A47">
            <v>20000040</v>
          </cell>
          <cell r="B47" t="str">
            <v xml:space="preserve">EXECUÇÃO DE TRAVESSIA SOB ESTRADA DE FERRO TIPO TUNNEL LINER EM BUEIRO ARMCO OU SIMILAR DN 2,00M </v>
          </cell>
          <cell r="C47" t="str">
            <v>M</v>
          </cell>
          <cell r="D47">
            <v>2857.5</v>
          </cell>
        </row>
        <row r="48">
          <cell r="A48">
            <v>20000041</v>
          </cell>
          <cell r="B48" t="str">
            <v>ESCAVAÇÃO MECANIZADA DE VALAS EM SOLO DE QUALQUER NATUREZA, EXCETO ROCHA EM PROFUNDIDADE DE 0 A 6,00M</v>
          </cell>
          <cell r="C48" t="str">
            <v>M3</v>
          </cell>
          <cell r="D48">
            <v>4.7</v>
          </cell>
        </row>
        <row r="49">
          <cell r="A49">
            <v>20000042</v>
          </cell>
          <cell r="B49" t="str">
            <v>ESCAVAÇÃO MANUAL DE VALAS EM SOLO DE QUALQUER NATUREZA, EXCETO ROCHA EM PROFUNDIDADE DE 0 A 6,00M</v>
          </cell>
          <cell r="C49" t="str">
            <v>M3</v>
          </cell>
          <cell r="D49">
            <v>13.34</v>
          </cell>
        </row>
        <row r="50">
          <cell r="A50">
            <v>20000043</v>
          </cell>
          <cell r="B50" t="str">
            <v>LASTRO DE AREIA: FORNECIMENTO, ESPALHAMENTO E ADENSAMENTO</v>
          </cell>
          <cell r="C50" t="str">
            <v>M3</v>
          </cell>
          <cell r="D50">
            <v>16.79</v>
          </cell>
        </row>
        <row r="51">
          <cell r="A51">
            <v>20000044</v>
          </cell>
          <cell r="B51" t="str">
            <v>ESCAVAÇÃO DE SOLO EM JAZIDA COM TRATOR</v>
          </cell>
          <cell r="C51" t="str">
            <v>M3</v>
          </cell>
          <cell r="D51">
            <v>2.17</v>
          </cell>
        </row>
        <row r="52">
          <cell r="A52">
            <v>20000045</v>
          </cell>
          <cell r="B52" t="str">
            <v>ESCAVAÇÃO E CARGA EM LODO</v>
          </cell>
          <cell r="C52" t="str">
            <v>M3</v>
          </cell>
          <cell r="D52">
            <v>4.62</v>
          </cell>
        </row>
        <row r="53">
          <cell r="A53">
            <v>20000046</v>
          </cell>
          <cell r="B53" t="str">
            <v xml:space="preserve">ATERRO COM AREIA: FORNECIMENTO, ESPALHAMENTO E ADENSAMENTO </v>
          </cell>
          <cell r="C53" t="str">
            <v>M3</v>
          </cell>
          <cell r="D53">
            <v>16.79</v>
          </cell>
        </row>
        <row r="54">
          <cell r="A54">
            <v>20000047</v>
          </cell>
          <cell r="B54" t="str">
            <v>ESCAVAÇÃO MECANICA EM VALA DE ROCHA COM UTILIZAÇÃO DE EXPLOSIVOS, PERFURATRIZ PNEUMATICA, CARGA E TRANSPORTE ATÉ 30M</v>
          </cell>
          <cell r="C54" t="str">
            <v>M3</v>
          </cell>
          <cell r="D54">
            <v>37.28</v>
          </cell>
        </row>
        <row r="55">
          <cell r="A55">
            <v>20000048</v>
          </cell>
          <cell r="B55" t="str">
            <v>ESCAVAÇÃO DE VALA EM ROCHA A FRIO, INCLUINDO REGULARIZAÇÃO, CARGA E TRANSPORTE ATÉ 30M</v>
          </cell>
          <cell r="C55" t="str">
            <v>M3</v>
          </cell>
          <cell r="D55">
            <v>49.81</v>
          </cell>
        </row>
        <row r="56">
          <cell r="A56">
            <v>20000049</v>
          </cell>
          <cell r="B56" t="str">
            <v>ESCORAMENTO COM ESTACA PRANCHA DE AÇO 1/4"</v>
          </cell>
          <cell r="C56" t="str">
            <v>M2</v>
          </cell>
          <cell r="D56">
            <v>42.73</v>
          </cell>
        </row>
        <row r="57">
          <cell r="A57">
            <v>20000050</v>
          </cell>
          <cell r="B57" t="str">
            <v>ESCORAMENTO CONTINUO DE MADEIRA</v>
          </cell>
          <cell r="C57" t="str">
            <v>M2</v>
          </cell>
          <cell r="D57">
            <v>13.61</v>
          </cell>
        </row>
        <row r="58">
          <cell r="A58">
            <v>20000051</v>
          </cell>
          <cell r="B58" t="str">
            <v>ESCORAMENTO DESCONTINUO DE MADEIRA</v>
          </cell>
          <cell r="C58" t="str">
            <v>M2</v>
          </cell>
          <cell r="D58">
            <v>10.34</v>
          </cell>
        </row>
        <row r="59">
          <cell r="A59">
            <v>20000052</v>
          </cell>
          <cell r="B59" t="str">
            <v>COMPACTAÇÃO MECANICA DE REATERRO DE VALA COM LANÇAMENTO, ESPALHAMENTO MANUAL EM CAMADAS DE 0,15M COM CONTROLE DE GRAU DE COMPACTAÇÃO &gt; 95% DE PROCTOR NORMAL</v>
          </cell>
          <cell r="C59" t="str">
            <v>M3</v>
          </cell>
          <cell r="D59">
            <v>5.94</v>
          </cell>
        </row>
        <row r="60">
          <cell r="A60">
            <v>20000053</v>
          </cell>
          <cell r="B60" t="str">
            <v>CARGA E DESCARGA-SOLO</v>
          </cell>
          <cell r="C60" t="str">
            <v>M³</v>
          </cell>
          <cell r="D60">
            <v>2.12</v>
          </cell>
        </row>
        <row r="61">
          <cell r="A61">
            <v>20000054</v>
          </cell>
          <cell r="B61" t="str">
            <v>CARGA E DESCARGA - ROCHA</v>
          </cell>
          <cell r="C61" t="str">
            <v>M4</v>
          </cell>
          <cell r="D61">
            <v>2.61</v>
          </cell>
        </row>
        <row r="62">
          <cell r="A62">
            <v>20000055</v>
          </cell>
          <cell r="B62" t="str">
            <v>TRANSPORTE DE MATERIAL ESCAVADO-SOLO</v>
          </cell>
          <cell r="C62" t="str">
            <v>M³.KM</v>
          </cell>
          <cell r="D62">
            <v>1.06</v>
          </cell>
        </row>
        <row r="63">
          <cell r="A63">
            <v>20000056</v>
          </cell>
          <cell r="B63" t="str">
            <v>TRANSPORTE DE MATERIAL ESCAVADO - ROCHA</v>
          </cell>
          <cell r="C63" t="str">
            <v>M3.KM</v>
          </cell>
          <cell r="D63">
            <v>1.25</v>
          </cell>
        </row>
        <row r="64">
          <cell r="A64">
            <v>20000057</v>
          </cell>
          <cell r="B64" t="str">
            <v xml:space="preserve">TRANSPORTE E DESCARGA DE MATERIAL ESCAVADO - LODO </v>
          </cell>
          <cell r="C64" t="str">
            <v>M3.KM</v>
          </cell>
          <cell r="D64">
            <v>1.27</v>
          </cell>
        </row>
        <row r="65">
          <cell r="A65">
            <v>20000058</v>
          </cell>
          <cell r="B65" t="str">
            <v>ESPALHAMENTO DE SOLO EM BOTA-FORA</v>
          </cell>
          <cell r="C65" t="str">
            <v>M3</v>
          </cell>
          <cell r="D65">
            <v>0.39</v>
          </cell>
        </row>
        <row r="66">
          <cell r="A66">
            <v>20000059</v>
          </cell>
          <cell r="B66" t="str">
            <v>ESPALHAMENTO DE ROCHA EM BOTA FORA</v>
          </cell>
          <cell r="C66" t="str">
            <v>M3</v>
          </cell>
          <cell r="D66">
            <v>0.9</v>
          </cell>
        </row>
        <row r="67">
          <cell r="A67">
            <v>20000060</v>
          </cell>
          <cell r="B67" t="str">
            <v xml:space="preserve">ASSENTAMENTO DE TUBULAÇÃO EXECUTADA EM TRECHO ENTERRADO CHAPAS SOLDADAS DE AÇO CARBONO DN 900 COM PROTEÇÃO CONTRA CORROSÃO, ATRAVÉS DE PINTURA INTERNA COM ESMALTE DE ALCATRÃO E EXTERNAMENTE COM PINTURA DE ESMALTE DE ALCATRÃO USANDO-SE LÃ DE VIDRO OU JUTA </v>
          </cell>
          <cell r="C67" t="str">
            <v>M</v>
          </cell>
          <cell r="D67">
            <v>68.3</v>
          </cell>
        </row>
        <row r="68">
          <cell r="A68">
            <v>20000061</v>
          </cell>
          <cell r="B68" t="str">
            <v>ASSENTAMENTO DE TUBULAÇÃO EXECUTADA EM TRECHO AEREO CHAPAS SOLDADAS DE AÇO CARBONO DN 900, CARGA, DESCARGA, ENFILEIRAMENTO E TRANSPORTE DO LOCAL DE ESTOCAGEM ATÉ O PONTO DE APLICAÇÃO</v>
          </cell>
          <cell r="C68" t="str">
            <v>M</v>
          </cell>
          <cell r="D68">
            <v>88.75</v>
          </cell>
        </row>
        <row r="69">
          <cell r="A69">
            <v>20000062</v>
          </cell>
          <cell r="B69" t="str">
            <v xml:space="preserve">PROTEÇÃO INTERNA CONTRA CORROSÃO, ATRAVÉS DE PINTURA INTERNA COM ESMALTE DE ALCATRÃO USANDO-SE LÃ DE VIDRO OU JUTA COMO ELEMENTO DE ARMADURA PARA O REVESTIMENTO BETUMINOSO </v>
          </cell>
          <cell r="C69" t="str">
            <v>M²</v>
          </cell>
          <cell r="D69">
            <v>20</v>
          </cell>
        </row>
        <row r="70">
          <cell r="A70">
            <v>20000063</v>
          </cell>
          <cell r="B70" t="str">
            <v xml:space="preserve">PROTEÇÃO EXTERNA CONTRA CORROSÃO, ATRAVÉS DE PINTURA INTERNA COM ESMALTE DE ALCATRÃO USANDO-SE LÃ DE VIDRO OU JUTA COMO ELEMENTO DE ARMADURA PARA O REVESTIMENTO BETUMINOSO </v>
          </cell>
          <cell r="C70" t="str">
            <v>M²</v>
          </cell>
          <cell r="D70">
            <v>30</v>
          </cell>
        </row>
        <row r="71">
          <cell r="A71">
            <v>20000064</v>
          </cell>
          <cell r="B71" t="str">
            <v xml:space="preserve">FORNECIMENTO E MONTAGENS DE JUNTA DRESSER DN 900MM </v>
          </cell>
          <cell r="C71" t="str">
            <v xml:space="preserve">CJ </v>
          </cell>
          <cell r="D71">
            <v>3499.67</v>
          </cell>
        </row>
        <row r="72">
          <cell r="A72">
            <v>20000065</v>
          </cell>
          <cell r="B72" t="str">
            <v xml:space="preserve">EXECUÇÃO DE SERVIÇOS DE PROTEÇÃO CATODICA </v>
          </cell>
          <cell r="C72" t="str">
            <v>KM</v>
          </cell>
          <cell r="D72">
            <v>2180</v>
          </cell>
        </row>
        <row r="73">
          <cell r="A73">
            <v>20000066</v>
          </cell>
          <cell r="B73" t="str">
            <v>CORTE EM MATERIAL DE 1ª CATEGORIA X 2,51</v>
          </cell>
          <cell r="C73" t="str">
            <v>M3</v>
          </cell>
          <cell r="D73">
            <v>1.24</v>
          </cell>
        </row>
        <row r="74">
          <cell r="A74">
            <v>20000067</v>
          </cell>
          <cell r="B74" t="str">
            <v>ESCAVAÇÃO E TRANSPORTE C/ LÂMINA DT &lt; 30M - 1A CATEGORIA X 1,72</v>
          </cell>
          <cell r="C74" t="str">
            <v>M3</v>
          </cell>
          <cell r="D74">
            <v>2.17</v>
          </cell>
        </row>
        <row r="75">
          <cell r="A75">
            <v>20000068</v>
          </cell>
          <cell r="B75" t="str">
            <v xml:space="preserve">REVESTIMENTO C/ CASCALHO </v>
          </cell>
          <cell r="C75" t="str">
            <v>M³</v>
          </cell>
          <cell r="D75">
            <v>11.67</v>
          </cell>
        </row>
        <row r="76">
          <cell r="A76">
            <v>20000069</v>
          </cell>
          <cell r="B76" t="str">
            <v>DESMONTE EM TERRA COMPACTADA (1ª CATEGORIA) UTILIZANDO EQUIPAMENTO ADEQUADO, INCLUINDO TRANSPORTE MECANICO ATÉ 30 M</v>
          </cell>
          <cell r="C76" t="str">
            <v>M³</v>
          </cell>
          <cell r="D76">
            <v>2.17</v>
          </cell>
        </row>
        <row r="77">
          <cell r="A77">
            <v>20000070</v>
          </cell>
          <cell r="B77" t="str">
            <v>DESMONTE EM ROCHA BRANDA OU ROCHA EM DECOMPOSIÇÃO (3ª CATEGORIA) UTILIZANDO EXPLOSIVOS E PERFURATRIZ PNEUMÁTICA, INCLUINDO TRANSPORTE ATÉ 30 M</v>
          </cell>
          <cell r="C77" t="str">
            <v>M³</v>
          </cell>
          <cell r="D77">
            <v>37.28</v>
          </cell>
        </row>
        <row r="78">
          <cell r="A78">
            <v>20000071</v>
          </cell>
          <cell r="B78" t="str">
            <v>ESGOTAMENTO COM CONJUNTO MOTO BOMBA</v>
          </cell>
          <cell r="C78" t="str">
            <v>H</v>
          </cell>
          <cell r="D78">
            <v>2.13</v>
          </cell>
        </row>
        <row r="79">
          <cell r="A79">
            <v>20000072</v>
          </cell>
          <cell r="B79" t="str">
            <v xml:space="preserve">ESCORAMENTO CONTINUO </v>
          </cell>
          <cell r="C79" t="str">
            <v>M²</v>
          </cell>
          <cell r="D79">
            <v>13.61</v>
          </cell>
        </row>
        <row r="80">
          <cell r="A80">
            <v>20000073</v>
          </cell>
          <cell r="B80" t="str">
            <v>ATERRO/REATERRO DE ÁREA COMPACTADO COM PLACAS COMPACTADORA COM CONTROLE DO GRAU DE COMPACTAÇÃO</v>
          </cell>
          <cell r="C80" t="str">
            <v>M3</v>
          </cell>
          <cell r="D80">
            <v>5.94</v>
          </cell>
        </row>
        <row r="81">
          <cell r="A81">
            <v>20000074</v>
          </cell>
          <cell r="B81" t="str">
            <v>LASTRO DE CONCRETO NÃO ESTRUTURAL CONSUMO MÍNIMO DE 150 KG/M3, PREPARO E LANÇAMENTO</v>
          </cell>
          <cell r="C81" t="str">
            <v>M3</v>
          </cell>
          <cell r="D81">
            <v>144.52000000000001</v>
          </cell>
        </row>
        <row r="82">
          <cell r="A82">
            <v>20000075</v>
          </cell>
          <cell r="B82" t="str">
            <v>FORMA PLANA EM TÁBUA COMUM PARA FUNDAÇÃO</v>
          </cell>
          <cell r="C82" t="str">
            <v>M²</v>
          </cell>
          <cell r="D82">
            <v>19.89</v>
          </cell>
        </row>
        <row r="83">
          <cell r="A83">
            <v>20000076</v>
          </cell>
          <cell r="B83" t="str">
            <v>CONCRETO ESTRUTURAL, FCK = 250 KG/CM², PREPARO E LANÇAMENTO</v>
          </cell>
          <cell r="C83" t="str">
            <v>M³</v>
          </cell>
          <cell r="D83">
            <v>209.37</v>
          </cell>
        </row>
        <row r="84">
          <cell r="A84">
            <v>20000077</v>
          </cell>
          <cell r="B84" t="str">
            <v>FORMA PLANA EM CHAPA COMPENSADA PLASTIFICADA, ESTRUTURAL, E = 12 MM</v>
          </cell>
          <cell r="C84" t="str">
            <v>M²</v>
          </cell>
          <cell r="D84">
            <v>27.84</v>
          </cell>
        </row>
        <row r="85">
          <cell r="A85">
            <v>20000078</v>
          </cell>
          <cell r="B85" t="str">
            <v>CIMBRAMENTO</v>
          </cell>
          <cell r="C85" t="str">
            <v>M³</v>
          </cell>
          <cell r="D85">
            <v>11.35</v>
          </cell>
        </row>
        <row r="86">
          <cell r="A86">
            <v>20000079</v>
          </cell>
          <cell r="B86" t="str">
            <v>AÇO CA-50 (A OU B)</v>
          </cell>
          <cell r="C86" t="str">
            <v>KG</v>
          </cell>
          <cell r="D86">
            <v>2.29</v>
          </cell>
        </row>
        <row r="87">
          <cell r="A87">
            <v>20000080</v>
          </cell>
          <cell r="B87" t="str">
            <v>APOIOS MÓVEIS EM CHAPA DE AÇO E BORRACHA DE NEOPRENE</v>
          </cell>
          <cell r="C87" t="str">
            <v>M³</v>
          </cell>
          <cell r="D87">
            <v>138</v>
          </cell>
        </row>
        <row r="88">
          <cell r="A88">
            <v>20000081</v>
          </cell>
          <cell r="B88" t="str">
            <v xml:space="preserve">GUARDACORPO EM TUBOS DE 11/2" PINTADO COM BASE ANTICORROSIVA E PINTURA A ÓLEO EM DUAS DEMÃOS </v>
          </cell>
          <cell r="C88" t="str">
            <v>M</v>
          </cell>
          <cell r="D88">
            <v>39.22</v>
          </cell>
        </row>
        <row r="89">
          <cell r="A89">
            <v>20000082</v>
          </cell>
          <cell r="B89" t="str">
            <v xml:space="preserve">FORNECIMENTO E CRAVAÇÃO DE CAMISA METÁLICA E DEMAIS SERVIÇOS NECESSÁRIOS </v>
          </cell>
          <cell r="C89" t="str">
            <v>M</v>
          </cell>
          <cell r="D89">
            <v>650.94000000000005</v>
          </cell>
        </row>
        <row r="90">
          <cell r="A90">
            <v>20000083</v>
          </cell>
          <cell r="B90" t="str">
            <v xml:space="preserve">EXECUÇÃO DE ALVENARIA DE PEDRA PARA BUEIRO COM FORNECIMENTO DE MÃO DE OBRA, MATERIAIS E TRANSPORTE CONFORME PROJETO </v>
          </cell>
          <cell r="C90" t="str">
            <v>M3</v>
          </cell>
          <cell r="D90">
            <v>111.77</v>
          </cell>
        </row>
        <row r="91">
          <cell r="A91">
            <v>20000084</v>
          </cell>
          <cell r="B91" t="str">
            <v xml:space="preserve">LASTRO DE CONCRETO NÃO ESTRUTURAL PARA BLOCOS DE APOIO E DE ANCORAGEM </v>
          </cell>
          <cell r="C91" t="str">
            <v>M3</v>
          </cell>
          <cell r="D91">
            <v>144.52000000000001</v>
          </cell>
        </row>
        <row r="92">
          <cell r="A92">
            <v>20000085</v>
          </cell>
          <cell r="B92" t="str">
            <v xml:space="preserve">FORMA PLANA EM TABUA COMUM PARA BLOCOS DE APOIO E DE ANCORAGEM </v>
          </cell>
          <cell r="C92" t="str">
            <v>M2</v>
          </cell>
          <cell r="D92">
            <v>19.89</v>
          </cell>
        </row>
        <row r="93">
          <cell r="A93">
            <v>20000086</v>
          </cell>
          <cell r="B93" t="str">
            <v>EXECUÇÃO DE TRAVESSIA SOB ESTRADA DE RODAGEM TIPO TUNNEL LINER EM BUEIRO ARMICO OU SIMILAR DN 2,00M</v>
          </cell>
          <cell r="C93" t="str">
            <v>M</v>
          </cell>
          <cell r="D93">
            <v>2048.1999999999998</v>
          </cell>
        </row>
        <row r="94">
          <cell r="A94">
            <v>20000087</v>
          </cell>
          <cell r="B94" t="str">
            <v>ASSENTAMENTO DE TUBULAÇÃO EXECUTADA EM TRECHO ENTERRADO CHAPAS SOLDADAS DE AÇO CARBONO DN 800 COM PROTEÇÃO CONTRA CORROSÃO, ATRAVÉS DE PINTURA INTERNA COM ESMALTE DE ALCATRÃO E EXTERNAMENTE COM PINTURA DE ESMALTE DE ALCATRÃO USANDO-SE LÃ DE VIDRO OU JUNTA</v>
          </cell>
          <cell r="C94" t="str">
            <v>M</v>
          </cell>
          <cell r="D94">
            <v>58.44</v>
          </cell>
        </row>
        <row r="95">
          <cell r="A95">
            <v>20000088</v>
          </cell>
          <cell r="B95" t="str">
            <v>ASSENTAMENTO DE TUBULAÇÃO EXECUTADA EM TRECHO AEREO CHAPAS SOLDADAS DE AÇO CARBONO DN 800, CARGA, DESCARGA, ENFILEIRAMENTO E TRANSPORTE DO LOCAL DE ESTOCAGEM ATÉ O PONTO DE APLICAÇÃO</v>
          </cell>
          <cell r="C95" t="str">
            <v>M</v>
          </cell>
          <cell r="D95">
            <v>75.959999999999994</v>
          </cell>
        </row>
        <row r="96">
          <cell r="A96">
            <v>20000089</v>
          </cell>
          <cell r="B96" t="str">
            <v xml:space="preserve">FORNECIMENTO E MONTAGENS DE JUNTA DRESSER DN 800MM </v>
          </cell>
          <cell r="C96" t="str">
            <v xml:space="preserve">CJ </v>
          </cell>
          <cell r="D96">
            <v>3138.68</v>
          </cell>
        </row>
        <row r="97">
          <cell r="A97">
            <v>20000090</v>
          </cell>
          <cell r="B97" t="str">
            <v>ESCAVAÇÃO MANUAL DE ÁREA EM SOLO DE QUALQUER NATUREZA, EXCETO ROCHA</v>
          </cell>
          <cell r="C97" t="str">
            <v>M3</v>
          </cell>
          <cell r="D97">
            <v>13.34</v>
          </cell>
        </row>
        <row r="98">
          <cell r="A98">
            <v>20000091</v>
          </cell>
          <cell r="B98" t="str">
            <v xml:space="preserve">ESCAVAÇÃO MECANIZADA </v>
          </cell>
          <cell r="C98" t="str">
            <v>M³</v>
          </cell>
          <cell r="D98">
            <v>4.7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Equipamentos"/>
      <sheetName val="Materiais"/>
      <sheetName val="Mão de Obra"/>
      <sheetName val="Instalação e manutenção de cant"/>
      <sheetName val="Mobilização e desmob. de equip."/>
      <sheetName val="Mob. e desmob. de equip."/>
      <sheetName val="desmat. destoc 0,15m"/>
      <sheetName val="Esc. carga transp DMT 1000 a 12"/>
      <sheetName val="Compactação aterro 100%"/>
      <sheetName val="Dependências da área técnica"/>
      <sheetName val="Preparação área de estoc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"/>
      <sheetName val="desmat. destoc 0,15m"/>
      <sheetName val="desmat. destoc 0,15 a 0,30m"/>
      <sheetName val="ECT DMT 50m"/>
      <sheetName val="ECT DMT 50-200m"/>
      <sheetName val="ECT DMT 200-400m "/>
      <sheetName val="ECT DMT 400-600m  "/>
      <sheetName val="ECT DMT 600-800m"/>
      <sheetName val="ECT DMT 800-1000m "/>
      <sheetName val="ECT DMT 1000-1200m "/>
      <sheetName val="ECT DMT 1200-1400m"/>
      <sheetName val="ECT DMT 1400-1600m "/>
      <sheetName val="ECT DMT 1600-1800m"/>
      <sheetName val="ECT DMT 1800-2000m"/>
      <sheetName val="ECT DMT 2000-3000m "/>
      <sheetName val="ECT DMT 3000-5000m"/>
      <sheetName val="Compactação Aterro 95%"/>
      <sheetName val="Compactação Aterro 100% "/>
      <sheetName val="Compactação  botafora"/>
      <sheetName val="Alvenaria pedra argam"/>
      <sheetName val="Alvenaria tijolo"/>
      <sheetName val="AUXILIAR Dentes BDTC 1,00m "/>
      <sheetName val="AUXILIAR Dentes BDTC 1,20m "/>
      <sheetName val="AUXILIAR Dentes BSTC 0,60m"/>
      <sheetName val="AUXILIAR Dentes BSTC 0,80m "/>
      <sheetName val="AUXILIAR Dentes BSTC 1,00m "/>
      <sheetName val="AUXILIAR Dentes BSTC 1,20m  "/>
      <sheetName val="Usinagem CBUQ"/>
      <sheetName val="Forma comum"/>
      <sheetName val="Forma compensada resinada"/>
      <sheetName val="AUXILIAR Concreto magro"/>
      <sheetName val="AUXILIAR Concreto 10 MPa"/>
      <sheetName val="AUXILIAR Concreto 12 MPa"/>
      <sheetName val="AUXILIAR Concreto 15 MPa"/>
      <sheetName val="Concr. estr. 18 MPa Convencio"/>
      <sheetName val="AUXILIAR Concreto 22 MPa"/>
      <sheetName val="AUXILIAR Concreto 18 MPa"/>
      <sheetName val="AUXILIAR Ciclópico 12 MPa"/>
      <sheetName val="AUXILIAR Argamassa 1-3"/>
      <sheetName val="AUXILIAR Argamassa 1-4"/>
      <sheetName val="Fabricação balizador"/>
      <sheetName val="Concreto 18 MPa (mourão)"/>
      <sheetName val="Mourão esticador cerca"/>
      <sheetName val="Mourão suporte cerca"/>
      <sheetName val="AUXILIAR tubo perfurado"/>
      <sheetName val="AUXILIAR tubo poroso"/>
      <sheetName val="AUXILIAR tubo d=30cm"/>
      <sheetName val="AUXILIAR tubo d=60cm "/>
      <sheetName val="AUXILIAR tubo d=80cm"/>
      <sheetName val="AUXILIAR tubo d=1,0m "/>
      <sheetName val="AUXILIAR tubo d=1,20m"/>
      <sheetName val="Confecção Placa sinalização"/>
      <sheetName val="Confecção suporte placa sinal"/>
      <sheetName val="AUXILIAR lastro brita"/>
      <sheetName val="Compactação  manual"/>
      <sheetName val="Reaterro e compactação"/>
      <sheetName val="Escavação mecanica e reaterro"/>
      <sheetName val="Valeta VPC 01"/>
      <sheetName val="Valeta VPA 01"/>
      <sheetName val="Dreno DPS 01"/>
      <sheetName val="Dreno DPS 02"/>
      <sheetName val="Dreno DPS 07"/>
      <sheetName val="Dreno DPS 08"/>
      <sheetName val="Boca saída dreno BSD 01"/>
      <sheetName val="Boca saída dreno BSD 02"/>
      <sheetName val="Sarjeta STC 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 MATERIAIS TOTAIS"/>
      <sheetName val="RESUMO"/>
      <sheetName val="1-1"/>
      <sheetName val="2-1"/>
      <sheetName val="2-2"/>
      <sheetName val="2-3"/>
      <sheetName val="2-4"/>
      <sheetName val="3-1"/>
      <sheetName val="3-2"/>
      <sheetName val="3-3"/>
      <sheetName val="3-4"/>
      <sheetName val="3-5"/>
      <sheetName val="3-6"/>
      <sheetName val="3-7"/>
      <sheetName val="3-8"/>
      <sheetName val="3-9"/>
      <sheetName val="3-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ERVIÇOS SABESP"/>
      <sheetName val="MAT ( ITAJOBI )"/>
      <sheetName val="RESUMO ( ITAJOBI )"/>
      <sheetName val="PLANILHA ( ITAJOBI )"/>
      <sheetName val="MEM ( DRENAGEM LAGOAS )"/>
      <sheetName val="REVISÃO 1"/>
      <sheetName val="RESUMO MEM"/>
      <sheetName val="MEM ( EEE )"/>
      <sheetName val="MEM ( CT )"/>
      <sheetName val="MEM ( GUARITA )"/>
      <sheetName val="MEM ( DESAR )"/>
      <sheetName val="MEM ( LAGOAS )"/>
      <sheetName val="MEM ( ENT &amp; SAIDA EFL )"/>
      <sheetName val="MEM ( EMB 01)"/>
      <sheetName val="MEM ( EMT 01 )"/>
      <sheetName val="MEM ( LR 01, ENT &amp; SAÍDA EFL )"/>
      <sheetName val="MEM ( ESGOTO )"/>
      <sheetName val="MEM ( TC DN 300 )"/>
      <sheetName val="MEM ( GERAL )"/>
    </sheetNames>
    <sheetDataSet>
      <sheetData sheetId="0">
        <row r="2">
          <cell r="B2" t="str">
            <v>N° DO    PREÇO</v>
          </cell>
          <cell r="C2" t="str">
            <v>ESPECIFICAÇÃO DO SERVIÇO</v>
          </cell>
          <cell r="D2" t="str">
            <v>UNID.</v>
          </cell>
          <cell r="E2" t="str">
            <v>SABESP 06</v>
          </cell>
        </row>
        <row r="3">
          <cell r="B3" t="str">
            <v>010000</v>
          </cell>
          <cell r="C3" t="str">
            <v>CANTEIRO DE OBRAS</v>
          </cell>
        </row>
        <row r="5">
          <cell r="B5" t="str">
            <v>020000</v>
          </cell>
          <cell r="C5" t="str">
            <v>SERVICOS TECNICOS</v>
          </cell>
        </row>
        <row r="6">
          <cell r="B6" t="str">
            <v>020101</v>
          </cell>
          <cell r="C6" t="str">
            <v>DETALHAMENTO DE PROJETO</v>
          </cell>
          <cell r="D6" t="str">
            <v>M</v>
          </cell>
          <cell r="E6">
            <v>4.58</v>
          </cell>
        </row>
        <row r="8">
          <cell r="B8" t="str">
            <v>020200</v>
          </cell>
          <cell r="C8" t="str">
            <v>LOCACAO E CADASTRO</v>
          </cell>
        </row>
        <row r="9">
          <cell r="B9" t="str">
            <v>020201</v>
          </cell>
          <cell r="C9" t="str">
            <v>LOCACAO DE REDES DE ESGOTO</v>
          </cell>
          <cell r="D9" t="str">
            <v>M</v>
          </cell>
          <cell r="E9">
            <v>0.34</v>
          </cell>
        </row>
        <row r="10">
          <cell r="B10" t="str">
            <v>020202</v>
          </cell>
          <cell r="C10" t="str">
            <v>LOCACAO DE ADUTORAS, COLETORES  TRONCO E INTERCEPTORES</v>
          </cell>
          <cell r="D10" t="str">
            <v>M</v>
          </cell>
          <cell r="E10">
            <v>0.51</v>
          </cell>
        </row>
        <row r="11">
          <cell r="B11" t="str">
            <v>020204</v>
          </cell>
          <cell r="C11" t="str">
            <v>LOCACAO E ACOMPANHAMENTO TOPOGRAFICO DE OBRAS ESPECIAIS</v>
          </cell>
          <cell r="D11" t="str">
            <v>DIA</v>
          </cell>
          <cell r="E11">
            <v>357.37</v>
          </cell>
        </row>
        <row r="12">
          <cell r="B12" t="str">
            <v>020205</v>
          </cell>
          <cell r="C12" t="str">
            <v>CADASTRO DE REDES</v>
          </cell>
          <cell r="D12" t="str">
            <v>M</v>
          </cell>
          <cell r="E12">
            <v>0.87</v>
          </cell>
        </row>
        <row r="13">
          <cell r="B13" t="str">
            <v>020206</v>
          </cell>
          <cell r="C13" t="str">
            <v>CADASTRO DE ADUTORAS, COLETORES TRONCOS E INTERCEPTORES</v>
          </cell>
          <cell r="D13" t="str">
            <v>M</v>
          </cell>
          <cell r="E13">
            <v>1.86</v>
          </cell>
        </row>
        <row r="14">
          <cell r="B14" t="str">
            <v>020207</v>
          </cell>
          <cell r="C14" t="str">
            <v>CADASTRO DE LIGACOES</v>
          </cell>
          <cell r="D14" t="str">
            <v>UN</v>
          </cell>
          <cell r="E14">
            <v>6.57</v>
          </cell>
        </row>
        <row r="16">
          <cell r="B16" t="str">
            <v>030000</v>
          </cell>
          <cell r="C16" t="str">
            <v>SERVICOS PRELIMINARES</v>
          </cell>
        </row>
        <row r="17">
          <cell r="B17" t="str">
            <v>030100</v>
          </cell>
          <cell r="C17" t="str">
            <v>TRANSITO E SEGURANCA</v>
          </cell>
        </row>
        <row r="18">
          <cell r="B18" t="str">
            <v>030101</v>
          </cell>
          <cell r="C18" t="str">
            <v>SINALIZACAO DE TRANSITO</v>
          </cell>
          <cell r="D18" t="str">
            <v>M</v>
          </cell>
          <cell r="E18">
            <v>1.75</v>
          </cell>
        </row>
        <row r="19">
          <cell r="B19" t="str">
            <v>030102</v>
          </cell>
          <cell r="C19" t="str">
            <v>TAPUME CONTINUO EM CHAPAS DE MADEIRA OU DE ACO -  SEM ILUMINACAO DE SEGURANCA</v>
          </cell>
          <cell r="D19" t="str">
            <v>M</v>
          </cell>
          <cell r="E19">
            <v>3.01</v>
          </cell>
        </row>
        <row r="20">
          <cell r="B20" t="str">
            <v>030103</v>
          </cell>
          <cell r="C20" t="str">
            <v>TAPUME CONTINUO EM CHAPAS DE MADEIRA OU DE ACO -  COM ILUMINACAO DE SEGURANCA</v>
          </cell>
          <cell r="D20" t="str">
            <v>M</v>
          </cell>
          <cell r="E20">
            <v>4.78</v>
          </cell>
        </row>
        <row r="21">
          <cell r="B21" t="str">
            <v>030104</v>
          </cell>
          <cell r="C21" t="str">
            <v>TAPUME DE CHAPA DE MADEIRA COMPENSADA</v>
          </cell>
          <cell r="D21" t="str">
            <v>M2</v>
          </cell>
          <cell r="E21">
            <v>37.1</v>
          </cell>
        </row>
        <row r="23">
          <cell r="B23" t="str">
            <v>030200</v>
          </cell>
          <cell r="C23" t="str">
            <v>PASSADICOS E TRAVESSIAS</v>
          </cell>
        </row>
        <row r="24">
          <cell r="B24" t="str">
            <v>030201</v>
          </cell>
          <cell r="C24" t="str">
            <v>PASSADICOS DE MADEIRA PARA PEDESTRES</v>
          </cell>
          <cell r="D24" t="str">
            <v>M2</v>
          </cell>
          <cell r="E24">
            <v>43.94</v>
          </cell>
        </row>
        <row r="25">
          <cell r="B25" t="str">
            <v>030202</v>
          </cell>
          <cell r="C25" t="str">
            <v>TRAVESSIA DE MADEIRA PARA VEICULOS</v>
          </cell>
          <cell r="D25" t="str">
            <v>M2</v>
          </cell>
          <cell r="E25">
            <v>37.380000000000003</v>
          </cell>
        </row>
        <row r="26">
          <cell r="B26" t="str">
            <v>030203</v>
          </cell>
          <cell r="C26" t="str">
            <v>TRAVESSIA DE CHAPA METALICA PARA VEICULOS - E=1"</v>
          </cell>
          <cell r="D26" t="str">
            <v>M2</v>
          </cell>
          <cell r="E26">
            <v>117.33</v>
          </cell>
        </row>
        <row r="27">
          <cell r="B27" t="str">
            <v>030204</v>
          </cell>
          <cell r="C27" t="str">
            <v>TRAVESSIA DE CHAPA METALICA PARA VEICULOS - E=5/8"</v>
          </cell>
          <cell r="D27" t="str">
            <v>M2</v>
          </cell>
          <cell r="E27">
            <v>80.81</v>
          </cell>
        </row>
        <row r="29">
          <cell r="B29" t="str">
            <v>030300</v>
          </cell>
          <cell r="C29" t="str">
            <v>SUSTENTACAO DE ESTRUTURAS</v>
          </cell>
        </row>
        <row r="30">
          <cell r="B30" t="str">
            <v>030301</v>
          </cell>
          <cell r="C30" t="str">
            <v>ESCORAMENTO DE POSTES</v>
          </cell>
          <cell r="D30" t="str">
            <v>UN</v>
          </cell>
          <cell r="E30">
            <v>61.37</v>
          </cell>
        </row>
        <row r="31">
          <cell r="B31" t="str">
            <v>030302</v>
          </cell>
          <cell r="C31" t="str">
            <v>SUSTENTACAO DE TUBULACOES EXISTENTES - PRANCHAS DE PEROBA</v>
          </cell>
          <cell r="D31" t="str">
            <v>M3</v>
          </cell>
          <cell r="E31">
            <v>1050.8</v>
          </cell>
        </row>
        <row r="32">
          <cell r="B32" t="str">
            <v>030303</v>
          </cell>
          <cell r="C32" t="str">
            <v>SUSTENTACAO DE TUBULACOES EXISTENTES - PERFIS METALICOS</v>
          </cell>
          <cell r="D32" t="str">
            <v>T</v>
          </cell>
          <cell r="E32">
            <v>530.30999999999995</v>
          </cell>
        </row>
        <row r="34">
          <cell r="B34" t="str">
            <v>030400</v>
          </cell>
          <cell r="C34" t="str">
            <v>ATERRO DE FOSSA</v>
          </cell>
        </row>
        <row r="35">
          <cell r="B35" t="str">
            <v>030401</v>
          </cell>
          <cell r="C35" t="str">
            <v>ATERRO DE FOSSA</v>
          </cell>
          <cell r="D35" t="str">
            <v>M3</v>
          </cell>
          <cell r="E35">
            <v>9.17</v>
          </cell>
        </row>
        <row r="36">
          <cell r="B36" t="str">
            <v>030402</v>
          </cell>
          <cell r="C36" t="str">
            <v>ATERRO DE FOSSA COM EXECUCAO DE VIGA DE CONCRETO PARA BERCO DE TUBULACAO</v>
          </cell>
          <cell r="D36" t="str">
            <v>M3</v>
          </cell>
          <cell r="E36">
            <v>64.19</v>
          </cell>
        </row>
        <row r="38">
          <cell r="B38" t="str">
            <v>030500</v>
          </cell>
          <cell r="C38" t="str">
            <v>DESMATAMENTO E LIMPEZA</v>
          </cell>
        </row>
        <row r="39">
          <cell r="B39" t="str">
            <v>030501</v>
          </cell>
          <cell r="C39" t="str">
            <v>CORTE DE ARVORE COM DESTOCAMENTO</v>
          </cell>
          <cell r="D39" t="str">
            <v>UN</v>
          </cell>
          <cell r="E39">
            <v>8.57</v>
          </cell>
        </row>
        <row r="40">
          <cell r="B40" t="str">
            <v>030502</v>
          </cell>
          <cell r="C40" t="str">
            <v>ROCADA E CAPINA</v>
          </cell>
          <cell r="D40" t="str">
            <v>M2</v>
          </cell>
          <cell r="E40">
            <v>1.36</v>
          </cell>
        </row>
        <row r="42">
          <cell r="B42" t="str">
            <v>040000</v>
          </cell>
          <cell r="C42" t="str">
            <v>MOVIMENTO DE TERRA</v>
          </cell>
        </row>
        <row r="43">
          <cell r="B43" t="str">
            <v>040100</v>
          </cell>
          <cell r="C43" t="str">
            <v>ESCAVACAO EM GERAL</v>
          </cell>
        </row>
        <row r="44">
          <cell r="B44" t="str">
            <v>040101</v>
          </cell>
          <cell r="C44" t="str">
            <v>REMOCAO DE TERRA VEGETAL</v>
          </cell>
          <cell r="D44" t="str">
            <v>M2</v>
          </cell>
          <cell r="E44">
            <v>0.83</v>
          </cell>
        </row>
        <row r="45">
          <cell r="B45" t="str">
            <v>040102</v>
          </cell>
          <cell r="C45" t="str">
            <v>ESCAVACAO DE AREAS, MECANIZADA, QUALQUER TERRENO, EXCETO ROCHA</v>
          </cell>
          <cell r="D45" t="str">
            <v>M3</v>
          </cell>
          <cell r="E45">
            <v>4.21</v>
          </cell>
        </row>
        <row r="46">
          <cell r="B46" t="str">
            <v>040103</v>
          </cell>
          <cell r="C46" t="str">
            <v>ESCAVACAO SUBMERSA (DRAGAGEM)</v>
          </cell>
          <cell r="D46" t="str">
            <v>M3</v>
          </cell>
          <cell r="E46">
            <v>29.26</v>
          </cell>
        </row>
        <row r="47">
          <cell r="B47" t="str">
            <v>040104</v>
          </cell>
          <cell r="C47" t="str">
            <v>ESCAVACAO DE JAZIDAS DE SOLO</v>
          </cell>
          <cell r="D47" t="str">
            <v>M3</v>
          </cell>
          <cell r="E47">
            <v>5.71</v>
          </cell>
        </row>
        <row r="48">
          <cell r="B48" t="str">
            <v>040105</v>
          </cell>
          <cell r="C48" t="str">
            <v>ESCAVACAO EM ROCHA DURA COM EXPLOSIVO</v>
          </cell>
          <cell r="D48" t="str">
            <v>M3</v>
          </cell>
          <cell r="E48">
            <v>56.67</v>
          </cell>
        </row>
        <row r="49">
          <cell r="B49" t="str">
            <v>040106</v>
          </cell>
          <cell r="C49" t="str">
            <v>ESCAVACAO EM ROCHA BRANDA OU MOLEDO A FRIO</v>
          </cell>
          <cell r="D49" t="str">
            <v>M3</v>
          </cell>
          <cell r="E49">
            <v>103.55</v>
          </cell>
        </row>
        <row r="51">
          <cell r="B51" t="str">
            <v>040200</v>
          </cell>
          <cell r="C51" t="str">
            <v>ESCAVACAO MANUAL, QUALQUER TERRENO EXCETO ROCHA, DE AREAS, VALAS, POCOS E CAVAS</v>
          </cell>
        </row>
        <row r="52">
          <cell r="B52" t="str">
            <v>040201</v>
          </cell>
          <cell r="C52" t="str">
            <v>ATE 2,00 M DE PROFUNDIDADE</v>
          </cell>
          <cell r="D52" t="str">
            <v>M3</v>
          </cell>
          <cell r="E52">
            <v>25.61</v>
          </cell>
        </row>
        <row r="53">
          <cell r="B53" t="str">
            <v>040202</v>
          </cell>
          <cell r="C53" t="str">
            <v>ALEM DE 2,00 M ATE 4,00 M DE PROFUNDIDADE</v>
          </cell>
          <cell r="D53" t="str">
            <v>M3</v>
          </cell>
          <cell r="E53">
            <v>29.81</v>
          </cell>
        </row>
        <row r="54">
          <cell r="B54" t="str">
            <v>040203</v>
          </cell>
          <cell r="C54" t="str">
            <v>ALEM DE 4,00 M ATE 6,00 M DE PROFUNDIDADE</v>
          </cell>
          <cell r="D54" t="str">
            <v>M3</v>
          </cell>
          <cell r="E54">
            <v>33.979999999999997</v>
          </cell>
        </row>
        <row r="56">
          <cell r="B56" t="str">
            <v>040300</v>
          </cell>
          <cell r="C56" t="str">
            <v>ESCAVACAO MANUAL, QQ TERRENO EXCETO ROCHA PARA EXECUCAO DE ESTACAO ELEVATORIA EM ADUELAS SUCESSIVAS</v>
          </cell>
        </row>
        <row r="57">
          <cell r="B57" t="str">
            <v>040301</v>
          </cell>
          <cell r="C57" t="str">
            <v>ATE 2,00 M DE PROFUNDIDADE</v>
          </cell>
          <cell r="D57" t="str">
            <v>M3</v>
          </cell>
          <cell r="E57">
            <v>44.56</v>
          </cell>
        </row>
        <row r="58">
          <cell r="B58" t="str">
            <v>040302</v>
          </cell>
          <cell r="C58" t="str">
            <v>ALEM DE 2,00 M ATE 4,00 M DE PROFUNDIDADE</v>
          </cell>
          <cell r="D58" t="str">
            <v>M3</v>
          </cell>
          <cell r="E58">
            <v>52.92</v>
          </cell>
        </row>
        <row r="59">
          <cell r="B59" t="str">
            <v>040303</v>
          </cell>
          <cell r="C59" t="str">
            <v>ALEM DE 4,00 M ATE 6,00 M DE PROFUNDIDADE</v>
          </cell>
          <cell r="D59" t="str">
            <v>M3</v>
          </cell>
          <cell r="E59">
            <v>65.430000000000007</v>
          </cell>
        </row>
        <row r="60">
          <cell r="B60" t="str">
            <v>040304</v>
          </cell>
          <cell r="C60" t="str">
            <v>ALEM DE 6,00 M ATE 8,00 M DE PROFUNDIDADE</v>
          </cell>
          <cell r="D60" t="str">
            <v>M3</v>
          </cell>
          <cell r="E60">
            <v>86.34</v>
          </cell>
        </row>
        <row r="62">
          <cell r="B62" t="str">
            <v>040400</v>
          </cell>
          <cell r="C62" t="str">
            <v>ESCAVACAO DE VALAS - REDES DE DISTRIBUICAO</v>
          </cell>
        </row>
        <row r="63">
          <cell r="B63" t="str">
            <v>040401</v>
          </cell>
          <cell r="C63" t="str">
            <v>ADICIONAL DE PRECO PARA ESCAVACAO EM ROCHA, PROFUNDIDADE ATE  1,50 M</v>
          </cell>
          <cell r="D63" t="str">
            <v>M3</v>
          </cell>
          <cell r="E63">
            <v>53.78</v>
          </cell>
        </row>
        <row r="64">
          <cell r="B64" t="str">
            <v>040402</v>
          </cell>
          <cell r="C64" t="str">
            <v>ADICIONAL DE PRECO PARA ESCAVACAO MANUAL, PROFUNDIDADE ATE 1,50 M</v>
          </cell>
          <cell r="D64" t="str">
            <v>M3</v>
          </cell>
          <cell r="E64">
            <v>16.05</v>
          </cell>
        </row>
        <row r="65">
          <cell r="B65" t="str">
            <v>040403</v>
          </cell>
          <cell r="C65" t="str">
            <v>ESCAVACAO QUALQUER TERRENO EXCETO ROCHA,  PROFUNDIDADE DE 1,50 M ATE 3,00 M</v>
          </cell>
          <cell r="D65" t="str">
            <v>M3</v>
          </cell>
          <cell r="E65">
            <v>6.07</v>
          </cell>
        </row>
        <row r="67">
          <cell r="B67" t="str">
            <v>040500</v>
          </cell>
          <cell r="C67" t="str">
            <v>ESCAVACAO DE VALAS, QUALQUER TERRENO, EXCETO ROCHA - REDES COLETORAS</v>
          </cell>
        </row>
        <row r="68">
          <cell r="B68" t="str">
            <v>040501</v>
          </cell>
          <cell r="C68" t="str">
            <v>ATE 2,00 M DE PROFUNDIDADE (A)</v>
          </cell>
          <cell r="D68" t="str">
            <v>M3</v>
          </cell>
          <cell r="E68">
            <v>4.72</v>
          </cell>
        </row>
        <row r="69">
          <cell r="B69" t="str">
            <v>040502</v>
          </cell>
          <cell r="C69" t="str">
            <v>ATE 3,00 M DE PROFUNDIDADE (A)</v>
          </cell>
          <cell r="D69" t="str">
            <v>M3</v>
          </cell>
          <cell r="E69">
            <v>5.22</v>
          </cell>
        </row>
        <row r="70">
          <cell r="B70" t="str">
            <v>040503</v>
          </cell>
          <cell r="C70" t="str">
            <v>ATE 4,00 M DE PROFUNDIDADE (A)</v>
          </cell>
          <cell r="D70" t="str">
            <v>M3</v>
          </cell>
          <cell r="E70">
            <v>6.01</v>
          </cell>
        </row>
        <row r="71">
          <cell r="B71" t="str">
            <v>040504</v>
          </cell>
          <cell r="C71" t="str">
            <v>ATE 6,00 M DE PROFUNDIDADE (A)</v>
          </cell>
          <cell r="D71" t="str">
            <v>M3</v>
          </cell>
          <cell r="E71">
            <v>8.93</v>
          </cell>
        </row>
        <row r="72">
          <cell r="B72" t="str">
            <v>040505</v>
          </cell>
          <cell r="C72" t="str">
            <v>ATE 8,00 M DE PROFUNDIDADE (A)</v>
          </cell>
          <cell r="D72" t="str">
            <v>M3</v>
          </cell>
          <cell r="E72">
            <v>14.55</v>
          </cell>
        </row>
        <row r="73">
          <cell r="B73" t="str">
            <v>040531</v>
          </cell>
          <cell r="C73" t="str">
            <v>ATE 2,00 M DE PROFUNDIDADE (B)</v>
          </cell>
          <cell r="D73" t="str">
            <v>M3</v>
          </cell>
          <cell r="E73">
            <v>3.8</v>
          </cell>
        </row>
        <row r="74">
          <cell r="B74" t="str">
            <v>040532</v>
          </cell>
          <cell r="C74" t="str">
            <v>ATE 3,00 M DE PROFUNDIDADE (B)</v>
          </cell>
          <cell r="D74" t="str">
            <v>M3</v>
          </cell>
          <cell r="E74">
            <v>4.21</v>
          </cell>
        </row>
        <row r="75">
          <cell r="B75" t="str">
            <v>040533</v>
          </cell>
          <cell r="C75" t="str">
            <v>ATE 4,00 M DE PROFUNDIDADE (B)</v>
          </cell>
          <cell r="D75" t="str">
            <v>M3</v>
          </cell>
          <cell r="E75">
            <v>4.82</v>
          </cell>
        </row>
        <row r="76">
          <cell r="B76" t="str">
            <v>040534</v>
          </cell>
          <cell r="C76" t="str">
            <v>ATE 6,00 M DE PROFUNDIDADE (B)</v>
          </cell>
          <cell r="D76" t="str">
            <v>M3</v>
          </cell>
          <cell r="E76">
            <v>7.16</v>
          </cell>
        </row>
        <row r="77">
          <cell r="B77" t="str">
            <v>040535</v>
          </cell>
          <cell r="C77" t="str">
            <v>ATE 8,00 M DE PROFUNDIDADE (B)</v>
          </cell>
          <cell r="D77" t="str">
            <v>M3</v>
          </cell>
          <cell r="E77">
            <v>11.65</v>
          </cell>
        </row>
        <row r="78">
          <cell r="B78" t="str">
            <v>040551</v>
          </cell>
          <cell r="C78" t="str">
            <v>ATE 2,00 M DE PROFUNDIDADE (C)</v>
          </cell>
          <cell r="D78" t="str">
            <v>M3</v>
          </cell>
          <cell r="E78">
            <v>2.36</v>
          </cell>
        </row>
        <row r="79">
          <cell r="B79" t="str">
            <v>040552</v>
          </cell>
          <cell r="C79" t="str">
            <v>ATE 3,00 M DE PROFUNDIDADE (C)</v>
          </cell>
          <cell r="D79" t="str">
            <v>M3</v>
          </cell>
          <cell r="E79">
            <v>2.6</v>
          </cell>
        </row>
        <row r="80">
          <cell r="B80" t="str">
            <v>040553</v>
          </cell>
          <cell r="C80" t="str">
            <v>ATE 4,00 M DE PROFUNDIDADE (C)</v>
          </cell>
          <cell r="D80" t="str">
            <v>M3</v>
          </cell>
          <cell r="E80">
            <v>3</v>
          </cell>
        </row>
        <row r="81">
          <cell r="B81" t="str">
            <v>040554</v>
          </cell>
          <cell r="C81" t="str">
            <v>ATE 6,00 M DE PROFUNDIDADE (C)</v>
          </cell>
          <cell r="D81" t="str">
            <v>M3</v>
          </cell>
          <cell r="E81">
            <v>4.45</v>
          </cell>
        </row>
        <row r="82">
          <cell r="B82" t="str">
            <v>040555</v>
          </cell>
          <cell r="C82" t="str">
            <v>ATE 8,00 M DE PROFUNDIDADE (C)</v>
          </cell>
          <cell r="D82" t="str">
            <v>M3</v>
          </cell>
          <cell r="E82">
            <v>7.28</v>
          </cell>
        </row>
        <row r="84">
          <cell r="B84" t="str">
            <v>040600</v>
          </cell>
          <cell r="C84" t="str">
            <v>ESCAV.DE VALAS,QQ TERRENO EXCETO ROCHA-ADUTORAS,COLETORES TRONCO,INTERCEPTORES,EMISSARIOS E GALERIAS</v>
          </cell>
        </row>
        <row r="85">
          <cell r="B85" t="str">
            <v>040601</v>
          </cell>
          <cell r="C85" t="str">
            <v>ATE 2,00M DE PROFUNDIDADE (A)</v>
          </cell>
          <cell r="D85" t="str">
            <v>M3</v>
          </cell>
          <cell r="E85">
            <v>3.76</v>
          </cell>
        </row>
        <row r="86">
          <cell r="B86" t="str">
            <v>040602</v>
          </cell>
          <cell r="C86" t="str">
            <v>ALEM DE 2,00 M ATE 4,00 M DE PROFUNDIDADE (A)</v>
          </cell>
          <cell r="D86" t="str">
            <v>M3</v>
          </cell>
          <cell r="E86">
            <v>5.47</v>
          </cell>
        </row>
        <row r="87">
          <cell r="B87" t="str">
            <v>040603</v>
          </cell>
          <cell r="C87" t="str">
            <v>ALEM DE 4,00 M ATE 6,00 M DE PROFUNDIDADE (A)</v>
          </cell>
          <cell r="D87" t="str">
            <v>M3</v>
          </cell>
          <cell r="E87">
            <v>12.24</v>
          </cell>
        </row>
        <row r="88">
          <cell r="B88" t="str">
            <v>040604</v>
          </cell>
          <cell r="C88" t="str">
            <v>ALEM DE 6,00 M ATE 8,00 M DE PROFUNDIDADE (A)</v>
          </cell>
          <cell r="D88" t="str">
            <v>M3</v>
          </cell>
          <cell r="E88">
            <v>21.38</v>
          </cell>
        </row>
        <row r="89">
          <cell r="B89" t="str">
            <v>040631</v>
          </cell>
          <cell r="C89" t="str">
            <v>ATE 2,00 M DE PROFUNDIDADE (B)</v>
          </cell>
          <cell r="D89" t="str">
            <v>M3</v>
          </cell>
          <cell r="E89">
            <v>3.04</v>
          </cell>
        </row>
        <row r="90">
          <cell r="B90" t="str">
            <v>040632</v>
          </cell>
          <cell r="C90" t="str">
            <v>ALEM DE 2,00 M ATE 4,00 M DE PROFUNDIDADE (B)</v>
          </cell>
          <cell r="D90" t="str">
            <v>M3</v>
          </cell>
          <cell r="E90">
            <v>4.4000000000000004</v>
          </cell>
        </row>
        <row r="91">
          <cell r="B91" t="str">
            <v>040633</v>
          </cell>
          <cell r="C91" t="str">
            <v>ALEM 4,00 M ATE 6,00 M DE PROFUNDIDADE (B)</v>
          </cell>
          <cell r="D91" t="str">
            <v>M3</v>
          </cell>
          <cell r="E91">
            <v>9.82</v>
          </cell>
        </row>
        <row r="92">
          <cell r="B92" t="str">
            <v>040634</v>
          </cell>
          <cell r="C92" t="str">
            <v>ALEM DE 6,00 M ATE 8,00 M DE PROFUNDIDADE (B)</v>
          </cell>
          <cell r="D92" t="str">
            <v>M3</v>
          </cell>
          <cell r="E92">
            <v>17.14</v>
          </cell>
        </row>
        <row r="93">
          <cell r="B93" t="str">
            <v>040651</v>
          </cell>
          <cell r="C93" t="str">
            <v>ATE 2,00 M DE PROFUNDIDADE (C)</v>
          </cell>
          <cell r="D93" t="str">
            <v>M3</v>
          </cell>
          <cell r="E93">
            <v>1.88</v>
          </cell>
        </row>
        <row r="94">
          <cell r="B94" t="str">
            <v>040652</v>
          </cell>
          <cell r="C94" t="str">
            <v>ALEM DE 2,00 M ATE 4,00 M DE PROFUNDIDADE (C)</v>
          </cell>
          <cell r="D94" t="str">
            <v>M3</v>
          </cell>
          <cell r="E94">
            <v>2.75</v>
          </cell>
        </row>
        <row r="95">
          <cell r="B95" t="str">
            <v>040653</v>
          </cell>
          <cell r="C95" t="str">
            <v>ALEM DE 4,00 M ATE 6,00 M DE PROFUNDIDADE (C)</v>
          </cell>
          <cell r="D95" t="str">
            <v>M3</v>
          </cell>
          <cell r="E95">
            <v>6.13</v>
          </cell>
        </row>
        <row r="96">
          <cell r="B96" t="str">
            <v>040654</v>
          </cell>
          <cell r="C96" t="str">
            <v>ALEM DE 6,00 M ATE 8,00 M DE PROFUNDIDADE (C)</v>
          </cell>
          <cell r="D96" t="str">
            <v>M3</v>
          </cell>
          <cell r="E96">
            <v>10.69</v>
          </cell>
        </row>
        <row r="98">
          <cell r="B98" t="str">
            <v>040700</v>
          </cell>
          <cell r="C98" t="str">
            <v>ESCAVACAO MECANICA,QUALQUER TERRENO EXCETO ROCHA  DE POCOS E CAVAS</v>
          </cell>
        </row>
        <row r="99">
          <cell r="B99" t="str">
            <v>040701</v>
          </cell>
          <cell r="C99" t="str">
            <v>ATE 2,00M DE PROFUNDIDADE</v>
          </cell>
          <cell r="D99" t="str">
            <v>M3</v>
          </cell>
          <cell r="E99">
            <v>4.45</v>
          </cell>
        </row>
        <row r="100">
          <cell r="B100" t="str">
            <v>040702</v>
          </cell>
          <cell r="C100" t="str">
            <v>ALEM DE 2,00 M ATE 4,00 M DE PROFUNDIDADE</v>
          </cell>
          <cell r="D100" t="str">
            <v>M3</v>
          </cell>
          <cell r="E100">
            <v>6.47</v>
          </cell>
        </row>
        <row r="101">
          <cell r="B101" t="str">
            <v>040703</v>
          </cell>
          <cell r="C101" t="str">
            <v>ALEM DE 4,00 M ATE 6,00 M DE PROFUNDIDADE</v>
          </cell>
          <cell r="D101" t="str">
            <v>M3</v>
          </cell>
          <cell r="E101">
            <v>14.63</v>
          </cell>
        </row>
        <row r="102">
          <cell r="B102" t="str">
            <v>040704</v>
          </cell>
          <cell r="C102" t="str">
            <v>ALEM DE 6,00 M ATE 8,00 M DE PROFUNDIDADE</v>
          </cell>
          <cell r="D102" t="str">
            <v>M3</v>
          </cell>
          <cell r="E102">
            <v>25.58</v>
          </cell>
        </row>
        <row r="104">
          <cell r="B104" t="str">
            <v>040800</v>
          </cell>
          <cell r="C104" t="str">
            <v>ATERROS E RECOBRIMENTOS ESPECIAIS DE VALAS,CAVAS E POCOS</v>
          </cell>
        </row>
        <row r="105">
          <cell r="B105" t="str">
            <v>040801</v>
          </cell>
          <cell r="C105" t="str">
            <v>ADICIONAL DE PRECO PARA COMPACTACAO COM GC MAIOR OU IGUAL 95% PN, PROFUNDIDADE DA VALA ATE 1,50M (A)</v>
          </cell>
          <cell r="D105" t="str">
            <v>M3</v>
          </cell>
          <cell r="E105">
            <v>4.25</v>
          </cell>
        </row>
        <row r="106">
          <cell r="B106" t="str">
            <v>040802</v>
          </cell>
          <cell r="C106" t="str">
            <v>ATERRO COMPACTADO SEM CONTROLE DE GC (A)</v>
          </cell>
          <cell r="D106" t="str">
            <v>M3</v>
          </cell>
          <cell r="E106">
            <v>7.18</v>
          </cell>
        </row>
        <row r="107">
          <cell r="B107" t="str">
            <v>040803</v>
          </cell>
          <cell r="C107" t="str">
            <v>ATERRO COMPACTADO COM GC MAIOR OU IGUAL 95 % PN (A)</v>
          </cell>
          <cell r="D107" t="str">
            <v>M3</v>
          </cell>
          <cell r="E107">
            <v>11.43</v>
          </cell>
        </row>
        <row r="108">
          <cell r="B108" t="str">
            <v>040804</v>
          </cell>
          <cell r="C108" t="str">
            <v>ATERRO COM AREIA (A)</v>
          </cell>
          <cell r="D108" t="str">
            <v>M3</v>
          </cell>
          <cell r="E108">
            <v>72.77</v>
          </cell>
        </row>
        <row r="109">
          <cell r="B109" t="str">
            <v>040805</v>
          </cell>
          <cell r="C109" t="str">
            <v>ENVOLTORIA COM AREIA (A)</v>
          </cell>
          <cell r="D109" t="str">
            <v>M3</v>
          </cell>
          <cell r="E109">
            <v>76.39</v>
          </cell>
        </row>
        <row r="110">
          <cell r="B110" t="str">
            <v>040806</v>
          </cell>
          <cell r="C110" t="str">
            <v>ENVOLTORIA DE CIMENTO E AREIA (A)</v>
          </cell>
          <cell r="D110" t="str">
            <v>M3</v>
          </cell>
          <cell r="E110">
            <v>166.54</v>
          </cell>
        </row>
        <row r="111">
          <cell r="B111" t="str">
            <v>040831</v>
          </cell>
          <cell r="C111" t="str">
            <v>ADICIONAL DE PRECO PARA COMPACTACAO COM GC MAIOR OU IGUAL 95% PN, PROFUNDIDADE DA VALA ATE 1,50M (B)</v>
          </cell>
          <cell r="D111" t="str">
            <v>M3</v>
          </cell>
          <cell r="E111">
            <v>3.41</v>
          </cell>
        </row>
        <row r="112">
          <cell r="B112" t="str">
            <v>040832</v>
          </cell>
          <cell r="C112" t="str">
            <v>ATERRO COMPACTADO SEM CONTROLE DE GC (B)</v>
          </cell>
          <cell r="D112" t="str">
            <v>M3</v>
          </cell>
          <cell r="E112">
            <v>5.73</v>
          </cell>
        </row>
        <row r="113">
          <cell r="B113" t="str">
            <v>040833</v>
          </cell>
          <cell r="C113" t="str">
            <v>ATERRO COMPACTADO COM GC MAIOR OU IGUAL 95% PN (B)</v>
          </cell>
          <cell r="D113" t="str">
            <v>M3</v>
          </cell>
          <cell r="E113">
            <v>9.1300000000000008</v>
          </cell>
        </row>
        <row r="114">
          <cell r="B114" t="str">
            <v>040834</v>
          </cell>
          <cell r="C114" t="str">
            <v>ATERRO COM AREIA (B)</v>
          </cell>
          <cell r="D114" t="str">
            <v>M3</v>
          </cell>
          <cell r="E114">
            <v>74.459999999999994</v>
          </cell>
        </row>
        <row r="115">
          <cell r="B115" t="str">
            <v>040835</v>
          </cell>
          <cell r="C115" t="str">
            <v>ENVOLTORIA COM AREIA (B)</v>
          </cell>
          <cell r="D115" t="str">
            <v>M3</v>
          </cell>
          <cell r="E115">
            <v>73.56</v>
          </cell>
        </row>
        <row r="116">
          <cell r="B116" t="str">
            <v>040836</v>
          </cell>
          <cell r="C116" t="str">
            <v>ENVOLTORIA DE CIMENTO COM AREIA (B)</v>
          </cell>
          <cell r="D116" t="str">
            <v>M3</v>
          </cell>
          <cell r="E116">
            <v>152.57</v>
          </cell>
        </row>
        <row r="117">
          <cell r="B117" t="str">
            <v>040851</v>
          </cell>
          <cell r="C117" t="str">
            <v>ADICIONAL DE PRECO PARA COMPACTACAO COM GC MAIOR OU IGUAL 95% PN, PROFUNDIDADE DA VALA ATE 1,50M (C)</v>
          </cell>
          <cell r="D117" t="str">
            <v>M3</v>
          </cell>
          <cell r="E117">
            <v>2.12</v>
          </cell>
        </row>
        <row r="118">
          <cell r="B118" t="str">
            <v>040852</v>
          </cell>
          <cell r="C118" t="str">
            <v>ATERRO COMPACTADO SEM CONTROLE DE GC (C)</v>
          </cell>
          <cell r="D118" t="str">
            <v>M3</v>
          </cell>
          <cell r="E118">
            <v>3.56</v>
          </cell>
        </row>
        <row r="119">
          <cell r="B119" t="str">
            <v>040853</v>
          </cell>
          <cell r="C119" t="str">
            <v>ATERRO COMPACTADO COM GC MAIOR OU IGUAL A 95% PN (C)</v>
          </cell>
          <cell r="D119" t="str">
            <v>M3</v>
          </cell>
          <cell r="E119">
            <v>5.69</v>
          </cell>
        </row>
        <row r="120">
          <cell r="B120" t="str">
            <v>040854</v>
          </cell>
          <cell r="C120" t="str">
            <v>ATERRO COM AREIA (C)</v>
          </cell>
          <cell r="D120" t="str">
            <v>M3</v>
          </cell>
          <cell r="E120">
            <v>67.55</v>
          </cell>
        </row>
        <row r="121">
          <cell r="B121" t="str">
            <v>040855</v>
          </cell>
          <cell r="C121" t="str">
            <v>ENVOLTORIA COM AREIA (C)</v>
          </cell>
          <cell r="D121" t="str">
            <v>M3</v>
          </cell>
          <cell r="E121">
            <v>69.34</v>
          </cell>
        </row>
        <row r="122">
          <cell r="B122" t="str">
            <v>040856</v>
          </cell>
          <cell r="C122" t="str">
            <v>ENVOLTORIA DE CIMENTO E AREIA (C)</v>
          </cell>
          <cell r="D122" t="str">
            <v>M3</v>
          </cell>
          <cell r="E122">
            <v>131.63</v>
          </cell>
        </row>
        <row r="124">
          <cell r="B124" t="str">
            <v>040900</v>
          </cell>
          <cell r="C124" t="str">
            <v>MACICOS COMPACTADOS E COMPACTACAO DE AREAS</v>
          </cell>
        </row>
        <row r="125">
          <cell r="B125" t="str">
            <v>040901</v>
          </cell>
          <cell r="C125" t="str">
            <v>COMPACTACAO MECANIZADA DE AREAS COM GC MAIOR OU IGUAL 95 % PN</v>
          </cell>
          <cell r="D125" t="str">
            <v>M3</v>
          </cell>
          <cell r="E125">
            <v>3.85</v>
          </cell>
        </row>
        <row r="126">
          <cell r="B126" t="str">
            <v>040902</v>
          </cell>
          <cell r="C126" t="str">
            <v>COMPACTACAO MECANIZADA DE AREAS SEM CONTROLE DE GC</v>
          </cell>
          <cell r="D126" t="str">
            <v>M3</v>
          </cell>
          <cell r="E126">
            <v>1.87</v>
          </cell>
        </row>
        <row r="127">
          <cell r="B127" t="str">
            <v>040903</v>
          </cell>
          <cell r="C127" t="str">
            <v>MACICO DE TERRA (BARRAGENS)</v>
          </cell>
          <cell r="D127" t="str">
            <v>M3</v>
          </cell>
          <cell r="E127">
            <v>4.72</v>
          </cell>
        </row>
        <row r="128">
          <cell r="B128" t="str">
            <v>040904</v>
          </cell>
          <cell r="C128" t="str">
            <v>FILTRO DE AREIA</v>
          </cell>
          <cell r="D128" t="str">
            <v>M3</v>
          </cell>
          <cell r="E128">
            <v>98.08</v>
          </cell>
        </row>
        <row r="129">
          <cell r="B129" t="str">
            <v>040905</v>
          </cell>
          <cell r="C129" t="str">
            <v>FILTRO DE TRANSICAO</v>
          </cell>
          <cell r="D129" t="str">
            <v>M3</v>
          </cell>
          <cell r="E129">
            <v>94.88</v>
          </cell>
        </row>
        <row r="130">
          <cell r="B130" t="str">
            <v>040906</v>
          </cell>
          <cell r="C130" t="str">
            <v>MACICO DE ENROCAMENTO</v>
          </cell>
          <cell r="D130" t="str">
            <v>M3</v>
          </cell>
          <cell r="E130">
            <v>108.02</v>
          </cell>
        </row>
        <row r="131">
          <cell r="B131" t="str">
            <v>040907</v>
          </cell>
          <cell r="C131" t="str">
            <v>ENSECADEIRA COM SACOS DE AREIA (COM FORNECIMENTO DE AREIA)</v>
          </cell>
          <cell r="D131" t="str">
            <v>M3</v>
          </cell>
          <cell r="E131">
            <v>364.77</v>
          </cell>
        </row>
        <row r="132">
          <cell r="B132" t="str">
            <v>040908</v>
          </cell>
          <cell r="C132" t="str">
            <v>ENSECADEIRA COM SACOS (SEM FORNECIMENTO DE AREIA)</v>
          </cell>
          <cell r="D132" t="str">
            <v>M3</v>
          </cell>
          <cell r="E132">
            <v>307.42</v>
          </cell>
        </row>
        <row r="134">
          <cell r="B134" t="str">
            <v>041000</v>
          </cell>
          <cell r="C134" t="str">
            <v>CARGA, TRANSPORTE E DESCARGA</v>
          </cell>
        </row>
        <row r="135">
          <cell r="B135" t="str">
            <v>041001</v>
          </cell>
          <cell r="C135" t="str">
            <v>CARGA E DESCARGA DE SOLO (A)</v>
          </cell>
          <cell r="D135" t="str">
            <v>M3</v>
          </cell>
          <cell r="E135">
            <v>2.79</v>
          </cell>
        </row>
        <row r="136">
          <cell r="B136" t="str">
            <v>041002</v>
          </cell>
          <cell r="C136" t="str">
            <v>TRANSPORTE DE MATERIAL ESCAVADO - SOLO (A)</v>
          </cell>
          <cell r="D136" t="str">
            <v>M3XKM</v>
          </cell>
          <cell r="E136">
            <v>1.1299999999999999</v>
          </cell>
        </row>
        <row r="137">
          <cell r="B137" t="str">
            <v>041003</v>
          </cell>
          <cell r="C137" t="str">
            <v>CARGA E DESCARGA DE ROCHA (A)</v>
          </cell>
          <cell r="D137" t="str">
            <v>M3</v>
          </cell>
          <cell r="E137">
            <v>3.35</v>
          </cell>
        </row>
        <row r="138">
          <cell r="B138" t="str">
            <v>041004</v>
          </cell>
          <cell r="C138" t="str">
            <v>TRANSPORTE DE MATERIAL ESCAVADO - ROCHA (A)</v>
          </cell>
          <cell r="D138" t="str">
            <v>M3XKM</v>
          </cell>
          <cell r="E138">
            <v>1.7</v>
          </cell>
        </row>
        <row r="139">
          <cell r="B139" t="str">
            <v>041031</v>
          </cell>
          <cell r="C139" t="str">
            <v>CARGA E DESCARGA DE SOLO (B)</v>
          </cell>
          <cell r="D139" t="str">
            <v>M3</v>
          </cell>
          <cell r="E139">
            <v>2.2200000000000002</v>
          </cell>
        </row>
        <row r="140">
          <cell r="B140" t="str">
            <v>041032</v>
          </cell>
          <cell r="C140" t="str">
            <v>TRANSPORTE DE MATERIAL ESCAVADO - SOLO (B)</v>
          </cell>
          <cell r="D140" t="str">
            <v>M3XKM</v>
          </cell>
          <cell r="E140">
            <v>0.9</v>
          </cell>
        </row>
        <row r="141">
          <cell r="B141" t="str">
            <v>041033</v>
          </cell>
          <cell r="C141" t="str">
            <v>CARGA E DESCARGA DE ROCHA (B)</v>
          </cell>
          <cell r="D141" t="str">
            <v>M3</v>
          </cell>
          <cell r="E141">
            <v>2.66</v>
          </cell>
        </row>
        <row r="142">
          <cell r="B142" t="str">
            <v>041034</v>
          </cell>
          <cell r="C142" t="str">
            <v>TRANSPORTE DE MATERIAL ESCAVADO - ROCHA (B)</v>
          </cell>
          <cell r="D142" t="str">
            <v>M3XKM</v>
          </cell>
          <cell r="E142">
            <v>1.35</v>
          </cell>
        </row>
        <row r="143">
          <cell r="B143" t="str">
            <v>041051</v>
          </cell>
          <cell r="C143" t="str">
            <v>CARGA E DESCARGA DE SOLO (C)</v>
          </cell>
          <cell r="D143" t="str">
            <v>M3</v>
          </cell>
          <cell r="E143">
            <v>1.36</v>
          </cell>
        </row>
        <row r="144">
          <cell r="B144" t="str">
            <v>041052</v>
          </cell>
          <cell r="C144" t="str">
            <v>TRANSPORTE DE MATERIAL ESCAVADO - SOLO (C)</v>
          </cell>
          <cell r="D144" t="str">
            <v>M3XKM</v>
          </cell>
          <cell r="E144">
            <v>0.55000000000000004</v>
          </cell>
        </row>
        <row r="145">
          <cell r="B145" t="str">
            <v>041053</v>
          </cell>
          <cell r="C145" t="str">
            <v>CARGA E DESCARGA DE ROCHA (C)</v>
          </cell>
          <cell r="D145" t="str">
            <v>M3</v>
          </cell>
          <cell r="E145">
            <v>1.66</v>
          </cell>
        </row>
        <row r="146">
          <cell r="B146" t="str">
            <v>041054</v>
          </cell>
          <cell r="C146" t="str">
            <v>TRANSPORTE DE MATERIAL ESCAVADO - ROCHA (C)</v>
          </cell>
          <cell r="D146" t="str">
            <v>M3XKM</v>
          </cell>
          <cell r="E146">
            <v>0.85</v>
          </cell>
        </row>
        <row r="148">
          <cell r="B148" t="str">
            <v>050000</v>
          </cell>
          <cell r="C148" t="str">
            <v>ESCORAMENTOS</v>
          </cell>
        </row>
        <row r="149">
          <cell r="B149" t="str">
            <v>050100</v>
          </cell>
          <cell r="C149" t="str">
            <v>ESTRUTURAS DE ESCORAMENTO - MADEIRA</v>
          </cell>
        </row>
        <row r="150">
          <cell r="B150" t="str">
            <v>050101</v>
          </cell>
          <cell r="C150" t="str">
            <v>PONTALETEAMENTO (A)</v>
          </cell>
          <cell r="D150" t="str">
            <v>M2</v>
          </cell>
          <cell r="E150">
            <v>5.01</v>
          </cell>
        </row>
        <row r="151">
          <cell r="B151" t="str">
            <v>050102</v>
          </cell>
          <cell r="C151" t="str">
            <v>ESCORAMENTO DESCONTINUO (A)</v>
          </cell>
          <cell r="D151" t="str">
            <v>M2</v>
          </cell>
          <cell r="E151">
            <v>13.36</v>
          </cell>
        </row>
        <row r="152">
          <cell r="B152" t="str">
            <v>050103</v>
          </cell>
          <cell r="C152" t="str">
            <v>ESCORAMENTO CONTINUO (A)</v>
          </cell>
          <cell r="D152" t="str">
            <v>M2</v>
          </cell>
          <cell r="E152">
            <v>20.72</v>
          </cell>
        </row>
        <row r="153">
          <cell r="B153" t="str">
            <v>050104</v>
          </cell>
          <cell r="C153" t="str">
            <v>ESCORAMENTO ESPECIAL (A)</v>
          </cell>
          <cell r="D153" t="str">
            <v>M2</v>
          </cell>
          <cell r="E153">
            <v>40.130000000000003</v>
          </cell>
        </row>
        <row r="154">
          <cell r="B154" t="str">
            <v>050131</v>
          </cell>
          <cell r="C154" t="str">
            <v>PONTALETEAMENTO (B)</v>
          </cell>
          <cell r="D154" t="str">
            <v>M2</v>
          </cell>
          <cell r="E154">
            <v>4.54</v>
          </cell>
        </row>
        <row r="155">
          <cell r="B155" t="str">
            <v>050132</v>
          </cell>
          <cell r="C155" t="str">
            <v>ESCORAMENTO DESCONTINUO (B)</v>
          </cell>
          <cell r="D155" t="str">
            <v>M2</v>
          </cell>
          <cell r="E155">
            <v>12.1</v>
          </cell>
        </row>
        <row r="156">
          <cell r="B156" t="str">
            <v>050133</v>
          </cell>
          <cell r="C156" t="str">
            <v>ESCORAMENTO CONTINUO (B)</v>
          </cell>
          <cell r="D156" t="str">
            <v>M2</v>
          </cell>
          <cell r="E156">
            <v>18.829999999999998</v>
          </cell>
        </row>
        <row r="157">
          <cell r="B157" t="str">
            <v>050134</v>
          </cell>
          <cell r="C157" t="str">
            <v>ESCORAMENTO ESPECIAL (B)</v>
          </cell>
          <cell r="D157" t="str">
            <v>M2</v>
          </cell>
          <cell r="E157">
            <v>36.479999999999997</v>
          </cell>
        </row>
        <row r="158">
          <cell r="B158" t="str">
            <v>050151</v>
          </cell>
          <cell r="C158" t="str">
            <v>PONTALETEAMENTO (C)</v>
          </cell>
          <cell r="D158" t="str">
            <v>M2</v>
          </cell>
          <cell r="E158">
            <v>3.8</v>
          </cell>
        </row>
        <row r="159">
          <cell r="B159" t="str">
            <v>050152</v>
          </cell>
          <cell r="C159" t="str">
            <v>ESCORAMENTO DESCONTINUO (C)</v>
          </cell>
          <cell r="D159" t="str">
            <v>M2</v>
          </cell>
          <cell r="E159">
            <v>10.210000000000001</v>
          </cell>
        </row>
        <row r="160">
          <cell r="B160" t="str">
            <v>050153</v>
          </cell>
          <cell r="C160" t="str">
            <v>ESCORAMENTO CONTINUO (C)</v>
          </cell>
          <cell r="D160" t="str">
            <v>M2</v>
          </cell>
          <cell r="E160">
            <v>15.98</v>
          </cell>
        </row>
        <row r="161">
          <cell r="B161" t="str">
            <v>050154</v>
          </cell>
          <cell r="C161" t="str">
            <v>ESCORAMENTO ESPECIAL (C)</v>
          </cell>
          <cell r="D161" t="str">
            <v>M2</v>
          </cell>
          <cell r="E161">
            <v>31.04</v>
          </cell>
        </row>
        <row r="163">
          <cell r="B163" t="str">
            <v>050200</v>
          </cell>
          <cell r="C163" t="str">
            <v>ESTRUTURAS DE ESCORAMENTO METALICO - MADEIRA PARA VALAS</v>
          </cell>
        </row>
        <row r="164">
          <cell r="B164" t="str">
            <v>050201</v>
          </cell>
          <cell r="C164" t="str">
            <v>ESCORAMENTO COM 1 QUADRO  - LONGARINAS E ESTRONCAS METALICAS (A)</v>
          </cell>
          <cell r="D164" t="str">
            <v>M2</v>
          </cell>
          <cell r="E164">
            <v>87.8</v>
          </cell>
        </row>
        <row r="165">
          <cell r="B165" t="str">
            <v>050202</v>
          </cell>
          <cell r="C165" t="str">
            <v>ESCORAMENTO COM 2 QUADROS - LONGARINAS E ESTRONCAS METALICAS (A)</v>
          </cell>
          <cell r="D165" t="str">
            <v>M2</v>
          </cell>
          <cell r="E165">
            <v>92.4</v>
          </cell>
        </row>
        <row r="166">
          <cell r="B166" t="str">
            <v>050203</v>
          </cell>
          <cell r="C166" t="str">
            <v>ESCORAMENTO COM 3 QUADROS - LONGARINAS E ENTRONCAS METALICAS (A)</v>
          </cell>
          <cell r="D166" t="str">
            <v>M2</v>
          </cell>
          <cell r="E166">
            <v>99.25</v>
          </cell>
        </row>
        <row r="167">
          <cell r="B167" t="str">
            <v>050204</v>
          </cell>
          <cell r="C167" t="str">
            <v>ESCORAMENTO COM 1 QUADRO - ESTRONCAS DE MADEIRA SEM LONGARINAS (A)</v>
          </cell>
          <cell r="D167" t="str">
            <v>M2</v>
          </cell>
          <cell r="E167">
            <v>71.42</v>
          </cell>
        </row>
        <row r="168">
          <cell r="B168" t="str">
            <v>050205</v>
          </cell>
          <cell r="C168" t="str">
            <v>ESCORAMENTO COM 2 QUADROS - ESTRONCAS DE MADEIRA SEM LONGARINAS (A)</v>
          </cell>
          <cell r="D168" t="str">
            <v>M2</v>
          </cell>
          <cell r="E168">
            <v>75.94</v>
          </cell>
        </row>
        <row r="169">
          <cell r="B169" t="str">
            <v>050206</v>
          </cell>
          <cell r="C169" t="str">
            <v>ESCORAMENTO COM 3 QUADROS - ESTRONCAS DE MADEIRA SEM LONGARINAS (A)</v>
          </cell>
          <cell r="D169" t="str">
            <v>M2</v>
          </cell>
          <cell r="E169">
            <v>81.52</v>
          </cell>
        </row>
        <row r="170">
          <cell r="B170" t="str">
            <v>050231</v>
          </cell>
          <cell r="C170" t="str">
            <v>ESCORAMENTO COM 1 QUADRO - LONGARINAS E ESTRONCAS METALICAS (B)</v>
          </cell>
          <cell r="D170" t="str">
            <v>M2</v>
          </cell>
          <cell r="E170">
            <v>76.28</v>
          </cell>
        </row>
        <row r="171">
          <cell r="B171" t="str">
            <v>050232</v>
          </cell>
          <cell r="C171" t="str">
            <v>ESCORAMENTO COM 2 QUADROS - LONGARINAS E ESTRONCAS METALICAS (B)</v>
          </cell>
          <cell r="D171" t="str">
            <v>M2</v>
          </cell>
          <cell r="E171">
            <v>80.11</v>
          </cell>
        </row>
        <row r="172">
          <cell r="B172" t="str">
            <v>050233</v>
          </cell>
          <cell r="C172" t="str">
            <v>ESCORAMENTO COM 3 QUADROS - LONGARINAS E ESTRONCAS METALICAS (B)</v>
          </cell>
          <cell r="D172" t="str">
            <v>M2</v>
          </cell>
          <cell r="E172">
            <v>86.17</v>
          </cell>
        </row>
        <row r="173">
          <cell r="B173" t="str">
            <v>050234</v>
          </cell>
          <cell r="C173" t="str">
            <v>ESCORAMENTO COM 1 QUADRO - ESTRONCAS DE MADEIRA SEM LONGARINAS (B)</v>
          </cell>
          <cell r="D173" t="str">
            <v>M2</v>
          </cell>
          <cell r="E173">
            <v>61.61</v>
          </cell>
        </row>
        <row r="174">
          <cell r="B174" t="str">
            <v>050235</v>
          </cell>
          <cell r="C174" t="str">
            <v>ESCORAMENTO COM 2 QUADROS - ESTRONCAS DE MADEIRA SEM LONGARINAS (B)</v>
          </cell>
          <cell r="D174" t="str">
            <v>M2</v>
          </cell>
          <cell r="E174">
            <v>65.430000000000007</v>
          </cell>
        </row>
        <row r="175">
          <cell r="B175" t="str">
            <v>050236</v>
          </cell>
          <cell r="C175" t="str">
            <v>ESCORAMENTO COM 3 QUADROS - ESTRONCAS DE MADEIRA SEM LONGARINAS (B)</v>
          </cell>
          <cell r="D175" t="str">
            <v>M2</v>
          </cell>
          <cell r="E175">
            <v>70.14</v>
          </cell>
        </row>
        <row r="176">
          <cell r="B176" t="str">
            <v>050251</v>
          </cell>
          <cell r="C176" t="str">
            <v>ESCORAMENTO COM 1 QUADRO - LONGARINAS E ESTRONCAS METALICAS (C)</v>
          </cell>
          <cell r="D176" t="str">
            <v>M2</v>
          </cell>
          <cell r="E176">
            <v>58.9</v>
          </cell>
        </row>
        <row r="177">
          <cell r="B177" t="str">
            <v>050252</v>
          </cell>
          <cell r="C177" t="str">
            <v>ESCORAMENTO COM 2 QUADROS - LONGARINAS E ESTRONCAS METALICAS (C)</v>
          </cell>
          <cell r="D177" t="str">
            <v>M2</v>
          </cell>
          <cell r="E177">
            <v>61.77</v>
          </cell>
        </row>
        <row r="178">
          <cell r="B178" t="str">
            <v>050253</v>
          </cell>
          <cell r="C178" t="str">
            <v>ESCORAMENTO COM 3 QUADROS - LONGARINAS E ESTRONCAS METALICAS (C)</v>
          </cell>
          <cell r="D178" t="str">
            <v>M2</v>
          </cell>
          <cell r="E178">
            <v>66.47</v>
          </cell>
        </row>
        <row r="179">
          <cell r="B179" t="str">
            <v>050254</v>
          </cell>
          <cell r="C179" t="str">
            <v>ESCORAMENTO COM 1 QUADRO - ESTRONCAS DE MADEIRA SEM LONGARINAS (C)</v>
          </cell>
          <cell r="D179" t="str">
            <v>M2</v>
          </cell>
          <cell r="E179">
            <v>46.97</v>
          </cell>
        </row>
        <row r="180">
          <cell r="B180" t="str">
            <v>050255</v>
          </cell>
          <cell r="C180" t="str">
            <v>ESCORAMENTO COM 2 QUADROS - ESTRONCAS DE MADEIRA SEM LONGARINAS (C)</v>
          </cell>
          <cell r="D180" t="str">
            <v>M2</v>
          </cell>
          <cell r="E180">
            <v>49.66</v>
          </cell>
        </row>
        <row r="181">
          <cell r="B181" t="str">
            <v>050256</v>
          </cell>
          <cell r="C181" t="str">
            <v>ESCORAMENTO COM 3 QUADROS - ESTRONCAS DE MADEIRA SEM LONGARINAS (C)</v>
          </cell>
          <cell r="D181" t="str">
            <v>M2</v>
          </cell>
          <cell r="E181">
            <v>52.58</v>
          </cell>
        </row>
        <row r="183">
          <cell r="B183" t="str">
            <v>050300</v>
          </cell>
          <cell r="C183" t="str">
            <v>ESTRUTURAS DE ESCORAMENTO METALICO - MADEIRA PARA POCOS E CAVAS</v>
          </cell>
        </row>
        <row r="184">
          <cell r="B184" t="str">
            <v>050301</v>
          </cell>
          <cell r="C184" t="str">
            <v>ESCORAMENTO COM 1 QUADRO  - LONGARINAS E ESTRONCAS METALICAS</v>
          </cell>
          <cell r="D184" t="str">
            <v>M2</v>
          </cell>
          <cell r="E184">
            <v>109.36</v>
          </cell>
        </row>
        <row r="185">
          <cell r="B185" t="str">
            <v>050302</v>
          </cell>
          <cell r="C185" t="str">
            <v>ESCORAMENTO COM 2 QUADROS - LONGARINAS E ENTRONCAS METALICAS</v>
          </cell>
          <cell r="D185" t="str">
            <v>M2</v>
          </cell>
          <cell r="E185">
            <v>114.67</v>
          </cell>
        </row>
        <row r="186">
          <cell r="B186" t="str">
            <v>050303</v>
          </cell>
          <cell r="C186" t="str">
            <v>ESCORAMENTO COM 3 QUADROS - LONGARINAS E ESTRONCAS METALICAS</v>
          </cell>
          <cell r="D186" t="str">
            <v>M2</v>
          </cell>
          <cell r="E186">
            <v>122.57</v>
          </cell>
        </row>
        <row r="188">
          <cell r="B188" t="str">
            <v>050400</v>
          </cell>
          <cell r="C188" t="str">
            <v>SERVICOS E  ELEMENTOS ADICIONAIS AS ESTRUTURAS DE ESCORAMENTO EM MADEIRA E METALICO - MADEIRA</v>
          </cell>
        </row>
        <row r="189">
          <cell r="B189" t="str">
            <v>050401</v>
          </cell>
          <cell r="C189" t="str">
            <v>MATERIAL PERDIDO - MADEIRA</v>
          </cell>
          <cell r="D189" t="str">
            <v>M3</v>
          </cell>
          <cell r="E189">
            <v>360.2</v>
          </cell>
        </row>
        <row r="190">
          <cell r="B190" t="str">
            <v>050402</v>
          </cell>
          <cell r="C190" t="str">
            <v>MATERIAL PERDIDO - METALICO</v>
          </cell>
          <cell r="D190" t="str">
            <v>KG</v>
          </cell>
          <cell r="E190">
            <v>1.05</v>
          </cell>
        </row>
        <row r="191">
          <cell r="B191" t="str">
            <v>050403</v>
          </cell>
          <cell r="C191" t="str">
            <v>MATERIAL PERDIDO - ESTRONCA DE EUCALIPTO</v>
          </cell>
          <cell r="D191" t="str">
            <v>M</v>
          </cell>
          <cell r="E191">
            <v>3.36</v>
          </cell>
        </row>
        <row r="193">
          <cell r="B193" t="str">
            <v>050500</v>
          </cell>
          <cell r="C193" t="str">
            <v>ESTRUTURAS DE CIMBRAMENTO</v>
          </cell>
        </row>
        <row r="194">
          <cell r="B194" t="str">
            <v>050501</v>
          </cell>
          <cell r="C194" t="str">
            <v>CIMBRAMENTO DE MADEIRA</v>
          </cell>
          <cell r="D194" t="str">
            <v>M3</v>
          </cell>
          <cell r="E194">
            <v>25.36</v>
          </cell>
        </row>
        <row r="195">
          <cell r="B195" t="str">
            <v>050502</v>
          </cell>
          <cell r="C195" t="str">
            <v>CIMBRAMENTO TUBULAR</v>
          </cell>
          <cell r="D195" t="str">
            <v>M3XME</v>
          </cell>
          <cell r="E195">
            <v>9.68</v>
          </cell>
        </row>
        <row r="197">
          <cell r="B197" t="str">
            <v>060000</v>
          </cell>
          <cell r="C197" t="str">
            <v>ESGOTAMENTOS</v>
          </cell>
        </row>
        <row r="198">
          <cell r="B198" t="str">
            <v>060100</v>
          </cell>
          <cell r="C198" t="str">
            <v>AGUAS SUPERFICIAIS</v>
          </cell>
        </row>
        <row r="199">
          <cell r="B199" t="str">
            <v>060101</v>
          </cell>
          <cell r="C199" t="str">
            <v>ESGOTAMENTO COM BOMBAS DE SUPERFICIE OU SUBMERSAS</v>
          </cell>
          <cell r="D199" t="str">
            <v>HPXH</v>
          </cell>
          <cell r="E199">
            <v>1.25</v>
          </cell>
        </row>
        <row r="201">
          <cell r="B201" t="str">
            <v>060200</v>
          </cell>
          <cell r="C201" t="str">
            <v>REBAIXAMENTO DE LENCOL FREATICO</v>
          </cell>
        </row>
        <row r="203">
          <cell r="B203" t="str">
            <v>060300</v>
          </cell>
          <cell r="C203" t="str">
            <v>MEIA CANA DE CONCRETO</v>
          </cell>
        </row>
        <row r="204">
          <cell r="B204" t="str">
            <v>060301</v>
          </cell>
          <cell r="C204" t="str">
            <v>MEIA CANA DE CONCRETO, DIAMETRO 200 MM</v>
          </cell>
          <cell r="D204" t="str">
            <v>M</v>
          </cell>
          <cell r="E204">
            <v>19.239999999999998</v>
          </cell>
        </row>
        <row r="205">
          <cell r="B205" t="str">
            <v>060302</v>
          </cell>
          <cell r="C205" t="str">
            <v>MEIA CANA DE CONCRETO, DIAMETRO 300 MM</v>
          </cell>
          <cell r="D205" t="str">
            <v>M</v>
          </cell>
          <cell r="E205">
            <v>22.84</v>
          </cell>
        </row>
        <row r="206">
          <cell r="B206" t="str">
            <v>060303</v>
          </cell>
          <cell r="C206" t="str">
            <v>MEIA CANA DE CONCRETO, DIAMETRO 400 MM</v>
          </cell>
          <cell r="D206" t="str">
            <v>M</v>
          </cell>
          <cell r="E206">
            <v>31.38</v>
          </cell>
        </row>
        <row r="207">
          <cell r="B207" t="str">
            <v>060304</v>
          </cell>
          <cell r="C207" t="str">
            <v>MEIA CANA DE CONCRETO, DIAMETRO 500 MM</v>
          </cell>
          <cell r="D207" t="str">
            <v>M</v>
          </cell>
          <cell r="E207">
            <v>43.11</v>
          </cell>
        </row>
        <row r="208">
          <cell r="B208" t="str">
            <v>060305</v>
          </cell>
          <cell r="C208" t="str">
            <v>MEIA CANA DE CONCRETO, DIAMETRO 600 MM</v>
          </cell>
          <cell r="D208" t="str">
            <v>M</v>
          </cell>
          <cell r="E208">
            <v>54.35</v>
          </cell>
        </row>
        <row r="210">
          <cell r="B210" t="str">
            <v>060400</v>
          </cell>
          <cell r="C210" t="str">
            <v>DRENAGEM SUBTERRANEA</v>
          </cell>
        </row>
        <row r="211">
          <cell r="B211" t="str">
            <v>060401</v>
          </cell>
          <cell r="C211" t="str">
            <v>DRENAGEM COM TUBOS DE PVC</v>
          </cell>
          <cell r="D211" t="str">
            <v>M</v>
          </cell>
          <cell r="E211">
            <v>23.6</v>
          </cell>
        </row>
        <row r="212">
          <cell r="B212" t="str">
            <v>060402</v>
          </cell>
          <cell r="C212" t="str">
            <v>DRENAGEM COM TUBOS CERAMICOS</v>
          </cell>
          <cell r="D212" t="str">
            <v>M</v>
          </cell>
          <cell r="E212">
            <v>37.97</v>
          </cell>
        </row>
        <row r="213">
          <cell r="B213" t="str">
            <v>060403</v>
          </cell>
          <cell r="C213" t="str">
            <v>DRENAGEM COM TUBOS DE CONCRETO</v>
          </cell>
          <cell r="D213" t="str">
            <v>M</v>
          </cell>
          <cell r="E213">
            <v>41.72</v>
          </cell>
        </row>
        <row r="214">
          <cell r="B214" t="str">
            <v>060404</v>
          </cell>
          <cell r="C214" t="str">
            <v>DRENAGEM COM MANTA NAO TECIDA DE POLIESTER</v>
          </cell>
          <cell r="D214" t="str">
            <v>M2</v>
          </cell>
          <cell r="E214">
            <v>4.3</v>
          </cell>
        </row>
        <row r="215">
          <cell r="B215" t="str">
            <v>060405</v>
          </cell>
          <cell r="C215" t="str">
            <v>DRENO VERTICAL DE PEDRISCO</v>
          </cell>
          <cell r="D215" t="str">
            <v>M</v>
          </cell>
          <cell r="E215">
            <v>13.3</v>
          </cell>
        </row>
        <row r="217">
          <cell r="B217" t="str">
            <v>060500</v>
          </cell>
          <cell r="C217" t="str">
            <v>DRENAGEM COM CALHA</v>
          </cell>
        </row>
        <row r="218">
          <cell r="B218" t="str">
            <v>060501</v>
          </cell>
          <cell r="C218" t="str">
            <v>DRENAGEM COM CANALETE 49 OU 45</v>
          </cell>
          <cell r="D218" t="str">
            <v>M</v>
          </cell>
          <cell r="E218">
            <v>21.55</v>
          </cell>
        </row>
        <row r="220">
          <cell r="B220" t="str">
            <v>070000</v>
          </cell>
          <cell r="C220" t="str">
            <v>OBRAS DE CONTENCAO</v>
          </cell>
        </row>
        <row r="221">
          <cell r="B221" t="str">
            <v>070100</v>
          </cell>
          <cell r="C221" t="str">
            <v>PROTECOES</v>
          </cell>
        </row>
        <row r="222">
          <cell r="B222" t="str">
            <v>070101</v>
          </cell>
          <cell r="C222" t="str">
            <v>PROTECAO COM PEDRA DE MAO SEM MANTA</v>
          </cell>
          <cell r="D222" t="str">
            <v>M3</v>
          </cell>
          <cell r="E222">
            <v>195.07</v>
          </cell>
        </row>
        <row r="223">
          <cell r="B223" t="str">
            <v>070102</v>
          </cell>
          <cell r="C223" t="str">
            <v>PROTECAO COM PEDRA DE MAO E MANTA</v>
          </cell>
          <cell r="D223" t="str">
            <v>M3</v>
          </cell>
          <cell r="E223">
            <v>201.12</v>
          </cell>
        </row>
        <row r="224">
          <cell r="B224" t="str">
            <v>070103</v>
          </cell>
          <cell r="C224" t="str">
            <v>PROTECAO COM GABIOES</v>
          </cell>
          <cell r="D224" t="str">
            <v>M3</v>
          </cell>
          <cell r="E224">
            <v>336.59</v>
          </cell>
        </row>
        <row r="225">
          <cell r="B225" t="str">
            <v>070104</v>
          </cell>
          <cell r="C225" t="str">
            <v>PROTECAO COM MANTA NAO TECIDA DE POLIESTER</v>
          </cell>
          <cell r="D225" t="str">
            <v>KG</v>
          </cell>
          <cell r="E225">
            <v>18.62</v>
          </cell>
        </row>
        <row r="226">
          <cell r="B226" t="str">
            <v>070105</v>
          </cell>
          <cell r="C226" t="str">
            <v>PROTECAO COM PINTURA BETUMINOSA</v>
          </cell>
          <cell r="D226" t="str">
            <v>M2</v>
          </cell>
          <cell r="E226">
            <v>17.22</v>
          </cell>
        </row>
        <row r="228">
          <cell r="B228" t="str">
            <v>080000</v>
          </cell>
          <cell r="C228" t="str">
            <v>FUNDACOES E ESTRUTURAS</v>
          </cell>
        </row>
        <row r="229">
          <cell r="B229" t="str">
            <v>080100</v>
          </cell>
          <cell r="C229" t="str">
            <v>ESTACAS</v>
          </cell>
        </row>
        <row r="230">
          <cell r="B230" t="str">
            <v>080101</v>
          </cell>
          <cell r="C230" t="str">
            <v>ESTACA DE EUCALIPTO (COM CASCA), DIAMETRO 20 CM</v>
          </cell>
          <cell r="D230" t="str">
            <v>M</v>
          </cell>
          <cell r="E230">
            <v>29</v>
          </cell>
        </row>
        <row r="231">
          <cell r="B231" t="str">
            <v>080102</v>
          </cell>
          <cell r="C231" t="str">
            <v>ESTACA DE EUCALIPTO (COM CASCA), DIAMETRO 25 CM</v>
          </cell>
          <cell r="D231" t="str">
            <v>M</v>
          </cell>
          <cell r="E231">
            <v>37.89</v>
          </cell>
        </row>
        <row r="232">
          <cell r="B232" t="str">
            <v>080103</v>
          </cell>
          <cell r="C232" t="str">
            <v>ESTACA DE EUCALIPTO (COM CASCA), DIAMETRO 30 CM</v>
          </cell>
          <cell r="D232" t="str">
            <v>M</v>
          </cell>
          <cell r="E232">
            <v>52.12</v>
          </cell>
        </row>
        <row r="233">
          <cell r="B233" t="str">
            <v>080104</v>
          </cell>
          <cell r="C233" t="str">
            <v>ESTACA DE CONCRETO, CAPACIDADE 20 T</v>
          </cell>
          <cell r="D233" t="str">
            <v>M</v>
          </cell>
          <cell r="E233">
            <v>48.82</v>
          </cell>
        </row>
        <row r="234">
          <cell r="B234" t="str">
            <v>080105</v>
          </cell>
          <cell r="C234" t="str">
            <v>ESTACA DE CONCRETO, CAPACIDADE 30 T</v>
          </cell>
          <cell r="D234" t="str">
            <v>M</v>
          </cell>
          <cell r="E234">
            <v>57.77</v>
          </cell>
        </row>
        <row r="235">
          <cell r="B235" t="str">
            <v>080106</v>
          </cell>
          <cell r="C235" t="str">
            <v>ESTACA DE CONCRETO, CAPACIDADE 40 T</v>
          </cell>
          <cell r="D235" t="str">
            <v>M</v>
          </cell>
          <cell r="E235">
            <v>69.02</v>
          </cell>
        </row>
        <row r="236">
          <cell r="B236" t="str">
            <v>080107</v>
          </cell>
          <cell r="C236" t="str">
            <v>ESTACA DE CONCRETO, CAPACIDADE 60 T</v>
          </cell>
          <cell r="D236" t="str">
            <v>M</v>
          </cell>
          <cell r="E236">
            <v>86.76</v>
          </cell>
        </row>
        <row r="237">
          <cell r="B237" t="str">
            <v>080108</v>
          </cell>
          <cell r="C237" t="str">
            <v>ESTACA DE CONCRETO, CAPACIDADE 80 T</v>
          </cell>
          <cell r="D237" t="str">
            <v>M</v>
          </cell>
          <cell r="E237">
            <v>128.69</v>
          </cell>
        </row>
        <row r="239">
          <cell r="B239" t="str">
            <v>080200</v>
          </cell>
          <cell r="C239" t="str">
            <v>BROCAS DE CONCRETO</v>
          </cell>
        </row>
        <row r="240">
          <cell r="B240" t="str">
            <v>080201</v>
          </cell>
          <cell r="C240" t="str">
            <v>BROCA DE CONCRETO, DIAMETRO 15 CM</v>
          </cell>
          <cell r="D240" t="str">
            <v>M</v>
          </cell>
          <cell r="E240">
            <v>24.28</v>
          </cell>
        </row>
        <row r="241">
          <cell r="B241" t="str">
            <v>080202</v>
          </cell>
          <cell r="C241" t="str">
            <v>BROCA DE CONCRETO, DIAMETRO 20 CM</v>
          </cell>
          <cell r="D241" t="str">
            <v>M</v>
          </cell>
          <cell r="E241">
            <v>30.85</v>
          </cell>
        </row>
        <row r="242">
          <cell r="B242" t="str">
            <v>080203</v>
          </cell>
          <cell r="C242" t="str">
            <v>BROCA DE CONCRETO, DIAMETRO 25 CM</v>
          </cell>
          <cell r="D242" t="str">
            <v>M</v>
          </cell>
          <cell r="E242">
            <v>42.18</v>
          </cell>
        </row>
        <row r="244">
          <cell r="B244" t="str">
            <v>080300</v>
          </cell>
          <cell r="C244" t="str">
            <v>TUBULOES</v>
          </cell>
        </row>
        <row r="245">
          <cell r="B245" t="str">
            <v>080301</v>
          </cell>
          <cell r="C245" t="str">
            <v>ESCAVACAO PARA TUBULAO - FUSTE</v>
          </cell>
          <cell r="D245" t="str">
            <v>M3</v>
          </cell>
          <cell r="E245">
            <v>197.31</v>
          </cell>
        </row>
        <row r="246">
          <cell r="B246" t="str">
            <v>080302</v>
          </cell>
          <cell r="C246" t="str">
            <v>ESCAVACAO PARA TUBULAO - BASE</v>
          </cell>
          <cell r="D246" t="str">
            <v>M3</v>
          </cell>
          <cell r="E246">
            <v>265.93</v>
          </cell>
        </row>
        <row r="248">
          <cell r="B248" t="str">
            <v>080400</v>
          </cell>
          <cell r="C248" t="str">
            <v>LASTROS</v>
          </cell>
        </row>
        <row r="249">
          <cell r="B249" t="str">
            <v>080401</v>
          </cell>
          <cell r="C249" t="str">
            <v>LASTRO DE AREIA (A)</v>
          </cell>
          <cell r="D249" t="str">
            <v>M3</v>
          </cell>
          <cell r="E249">
            <v>106.25</v>
          </cell>
        </row>
        <row r="250">
          <cell r="B250" t="str">
            <v>080402</v>
          </cell>
          <cell r="C250" t="str">
            <v>LASTRO DE PEDRA BRITADA (A)</v>
          </cell>
          <cell r="D250" t="str">
            <v>M3</v>
          </cell>
          <cell r="E250">
            <v>106.18</v>
          </cell>
        </row>
        <row r="251">
          <cell r="B251" t="str">
            <v>080403</v>
          </cell>
          <cell r="C251" t="str">
            <v>LASTRO DE PEDRA DE MAO (A)</v>
          </cell>
          <cell r="D251" t="str">
            <v>M3</v>
          </cell>
          <cell r="E251">
            <v>103.27</v>
          </cell>
        </row>
        <row r="252">
          <cell r="B252" t="str">
            <v>080404</v>
          </cell>
          <cell r="C252" t="str">
            <v>TAPETE DE ARGAMASSA (A)</v>
          </cell>
          <cell r="D252" t="str">
            <v>M3</v>
          </cell>
          <cell r="E252">
            <v>307.32</v>
          </cell>
        </row>
        <row r="253">
          <cell r="B253" t="str">
            <v>080431</v>
          </cell>
          <cell r="C253" t="str">
            <v>LASTRO DE AREIA (B)</v>
          </cell>
          <cell r="D253" t="str">
            <v>M3</v>
          </cell>
          <cell r="E253">
            <v>97.43</v>
          </cell>
        </row>
        <row r="254">
          <cell r="B254" t="str">
            <v>080432</v>
          </cell>
          <cell r="C254" t="str">
            <v>LASTRO DE PEDRA BRITADA (B)</v>
          </cell>
          <cell r="D254" t="str">
            <v>M3</v>
          </cell>
          <cell r="E254">
            <v>95.68</v>
          </cell>
        </row>
        <row r="255">
          <cell r="B255" t="str">
            <v>080433</v>
          </cell>
          <cell r="C255" t="str">
            <v>LASTRO DE PEDRA DE MAO (B)</v>
          </cell>
          <cell r="D255" t="str">
            <v>M3</v>
          </cell>
          <cell r="E255">
            <v>93.23</v>
          </cell>
        </row>
        <row r="256">
          <cell r="B256" t="str">
            <v>080434</v>
          </cell>
          <cell r="C256" t="str">
            <v>TAPETE DE ARGAMASSA (B)</v>
          </cell>
          <cell r="D256" t="str">
            <v>M3</v>
          </cell>
          <cell r="E256">
            <v>265.48</v>
          </cell>
        </row>
        <row r="257">
          <cell r="B257" t="str">
            <v>080451</v>
          </cell>
          <cell r="C257" t="str">
            <v>LASTRO DE AREIA (C)</v>
          </cell>
          <cell r="D257" t="str">
            <v>M3</v>
          </cell>
          <cell r="E257">
            <v>84.18</v>
          </cell>
        </row>
        <row r="258">
          <cell r="B258" t="str">
            <v>080452</v>
          </cell>
          <cell r="C258" t="str">
            <v>LASTRO DE PEDRA BRITADA (C)</v>
          </cell>
          <cell r="D258" t="str">
            <v>M3</v>
          </cell>
          <cell r="E258">
            <v>79.95</v>
          </cell>
        </row>
        <row r="259">
          <cell r="B259" t="str">
            <v>080453</v>
          </cell>
          <cell r="C259" t="str">
            <v>LASTRO DE PEDRA DE MAO (C)</v>
          </cell>
          <cell r="D259" t="str">
            <v>M3</v>
          </cell>
          <cell r="E259">
            <v>78.2</v>
          </cell>
        </row>
        <row r="260">
          <cell r="B260" t="str">
            <v>080454</v>
          </cell>
          <cell r="C260" t="str">
            <v>TAPETE DE ARGAMASSA (C)</v>
          </cell>
          <cell r="D260" t="str">
            <v>M3</v>
          </cell>
          <cell r="E260">
            <v>202.71</v>
          </cell>
        </row>
        <row r="262">
          <cell r="B262" t="str">
            <v>080500</v>
          </cell>
          <cell r="C262" t="str">
            <v>LASTRO PARA ASSENTAMENTO DE TUBOS E PECAS</v>
          </cell>
        </row>
        <row r="263">
          <cell r="B263" t="str">
            <v>080501</v>
          </cell>
          <cell r="C263" t="str">
            <v>PARA TUBOS E PECAS, DIAMETRO 100 MM (A)</v>
          </cell>
          <cell r="D263" t="str">
            <v>M</v>
          </cell>
          <cell r="E263">
            <v>16.100000000000001</v>
          </cell>
        </row>
        <row r="264">
          <cell r="B264" t="str">
            <v>080502</v>
          </cell>
          <cell r="C264" t="str">
            <v>PARA TUBOS E PECAS, DIAMETRO 150 MM (A)</v>
          </cell>
          <cell r="D264" t="str">
            <v>M</v>
          </cell>
          <cell r="E264">
            <v>16.89</v>
          </cell>
        </row>
        <row r="265">
          <cell r="B265" t="str">
            <v>080503</v>
          </cell>
          <cell r="C265" t="str">
            <v>PARA TUBOS E PECAS, DIAMETRO 175 MM (A)</v>
          </cell>
          <cell r="D265" t="str">
            <v>M</v>
          </cell>
          <cell r="E265">
            <v>17.3</v>
          </cell>
        </row>
        <row r="266">
          <cell r="B266" t="str">
            <v>080504</v>
          </cell>
          <cell r="C266" t="str">
            <v>PARA TUBOS E PECAS, DIAMETRO 200 MM (A)</v>
          </cell>
          <cell r="D266" t="str">
            <v>M</v>
          </cell>
          <cell r="E266">
            <v>17.68</v>
          </cell>
        </row>
        <row r="267">
          <cell r="B267" t="str">
            <v>080505</v>
          </cell>
          <cell r="C267" t="str">
            <v>PARA TUBOS E PECAS, DIAMETRO 250 MM (A)</v>
          </cell>
          <cell r="D267" t="str">
            <v>M</v>
          </cell>
          <cell r="E267">
            <v>18.48</v>
          </cell>
        </row>
        <row r="268">
          <cell r="B268" t="str">
            <v>080506</v>
          </cell>
          <cell r="C268" t="str">
            <v>PARA TUBOS E PECAS, DIAMETRO 300 MM (A)</v>
          </cell>
          <cell r="D268" t="str">
            <v>M</v>
          </cell>
          <cell r="E268">
            <v>19.28</v>
          </cell>
        </row>
        <row r="269">
          <cell r="B269" t="str">
            <v>080507</v>
          </cell>
          <cell r="C269" t="str">
            <v>PARA TUBOS E PECAS, DIAMETRO 350 MM (A)</v>
          </cell>
          <cell r="D269" t="str">
            <v>M</v>
          </cell>
          <cell r="E269">
            <v>20.079999999999998</v>
          </cell>
        </row>
        <row r="270">
          <cell r="B270" t="str">
            <v>080508</v>
          </cell>
          <cell r="C270" t="str">
            <v>PARA TUBOS E PECAS, DIAMETRO 375 MM (A)</v>
          </cell>
          <cell r="D270" t="str">
            <v>M</v>
          </cell>
          <cell r="E270">
            <v>20.56</v>
          </cell>
        </row>
        <row r="271">
          <cell r="B271" t="str">
            <v>080509</v>
          </cell>
          <cell r="C271" t="str">
            <v>PARA TUBOS E PECAS, DIAMETRO 400 MM (A)</v>
          </cell>
          <cell r="D271" t="str">
            <v>M</v>
          </cell>
          <cell r="E271">
            <v>20.88</v>
          </cell>
        </row>
        <row r="272">
          <cell r="B272" t="str">
            <v>080510</v>
          </cell>
          <cell r="C272" t="str">
            <v>PARA TUBOS E PECAS, DIAMETRO 450 MM (A)</v>
          </cell>
          <cell r="D272" t="str">
            <v>M</v>
          </cell>
          <cell r="E272">
            <v>21.67</v>
          </cell>
        </row>
        <row r="273">
          <cell r="B273" t="str">
            <v>080531</v>
          </cell>
          <cell r="C273" t="str">
            <v>PARA TUBOS E PECAS, DIAM. 100 MM (B)</v>
          </cell>
          <cell r="D273" t="str">
            <v>M</v>
          </cell>
          <cell r="E273">
            <v>14.04</v>
          </cell>
        </row>
        <row r="274">
          <cell r="B274" t="str">
            <v>080532</v>
          </cell>
          <cell r="C274" t="str">
            <v>PARA TUBOS E PECAS, DIAM. 150 MM (B)</v>
          </cell>
          <cell r="D274" t="str">
            <v>M</v>
          </cell>
          <cell r="E274">
            <v>14.76</v>
          </cell>
        </row>
        <row r="275">
          <cell r="B275" t="str">
            <v>080533</v>
          </cell>
          <cell r="C275" t="str">
            <v>PARA TUBOS E PECAS, DIAM. 175 MM (B)</v>
          </cell>
          <cell r="D275" t="str">
            <v>M</v>
          </cell>
          <cell r="E275">
            <v>15.12</v>
          </cell>
        </row>
        <row r="276">
          <cell r="B276" t="str">
            <v>080534</v>
          </cell>
          <cell r="C276" t="str">
            <v>PARA TUBOS E PECAS, DIAM. 200 MM (B)</v>
          </cell>
          <cell r="D276" t="str">
            <v>M</v>
          </cell>
          <cell r="E276">
            <v>15.48</v>
          </cell>
        </row>
        <row r="277">
          <cell r="B277" t="str">
            <v>080535</v>
          </cell>
          <cell r="C277" t="str">
            <v>PARA TUBOS E PECAS, DIAM. 250 MM (B)</v>
          </cell>
          <cell r="D277" t="str">
            <v>M</v>
          </cell>
          <cell r="E277">
            <v>16.190000000000001</v>
          </cell>
        </row>
        <row r="278">
          <cell r="B278" t="str">
            <v>080536</v>
          </cell>
          <cell r="C278" t="str">
            <v>PARA TUBOS E PECAS, DIAM. 300 MM (B)</v>
          </cell>
          <cell r="D278" t="str">
            <v>M</v>
          </cell>
          <cell r="E278">
            <v>16.899999999999999</v>
          </cell>
        </row>
        <row r="279">
          <cell r="B279" t="str">
            <v>080537</v>
          </cell>
          <cell r="C279" t="str">
            <v>PARA TUBOS E PECAS, DIAM. 350 MM (B)</v>
          </cell>
          <cell r="D279" t="str">
            <v>M</v>
          </cell>
          <cell r="E279">
            <v>17.62</v>
          </cell>
        </row>
        <row r="280">
          <cell r="B280" t="str">
            <v>080538</v>
          </cell>
          <cell r="C280" t="str">
            <v>PARA TUBOS E PECAS, DIAM. 375 MM (B)</v>
          </cell>
          <cell r="D280" t="str">
            <v>M</v>
          </cell>
          <cell r="E280">
            <v>18.059999999999999</v>
          </cell>
        </row>
        <row r="281">
          <cell r="B281" t="str">
            <v>080539</v>
          </cell>
          <cell r="C281" t="str">
            <v>PARA TUBOS E PECAS, DIAM. 400 MM (B)</v>
          </cell>
          <cell r="D281" t="str">
            <v>M</v>
          </cell>
          <cell r="E281">
            <v>18.34</v>
          </cell>
        </row>
        <row r="282">
          <cell r="B282" t="str">
            <v>080540</v>
          </cell>
          <cell r="C282" t="str">
            <v>PARA TUBOS E PECAS, DIAM. 450 MM (B)</v>
          </cell>
          <cell r="D282" t="str">
            <v>M</v>
          </cell>
          <cell r="E282">
            <v>19.05</v>
          </cell>
        </row>
        <row r="283">
          <cell r="B283" t="str">
            <v>080551</v>
          </cell>
          <cell r="C283" t="str">
            <v>PARA TUBOS E PECAS, DIAM. 100 MM (C)</v>
          </cell>
          <cell r="D283" t="str">
            <v>M</v>
          </cell>
          <cell r="E283">
            <v>10.95</v>
          </cell>
        </row>
        <row r="284">
          <cell r="B284" t="str">
            <v>080552</v>
          </cell>
          <cell r="C284" t="str">
            <v>PARA TUBOS E PECAS, DIAM. 150 MM (C)</v>
          </cell>
          <cell r="D284" t="str">
            <v>M</v>
          </cell>
          <cell r="E284">
            <v>11.55</v>
          </cell>
        </row>
        <row r="285">
          <cell r="B285" t="str">
            <v>080553</v>
          </cell>
          <cell r="C285" t="str">
            <v>PARA TUBOS E PECAS, DIAM. 175 MM (C)</v>
          </cell>
          <cell r="D285" t="str">
            <v>M</v>
          </cell>
          <cell r="E285">
            <v>11.86</v>
          </cell>
        </row>
        <row r="286">
          <cell r="B286" t="str">
            <v>080554</v>
          </cell>
          <cell r="C286" t="str">
            <v>PARA TUBOS E PECAS, DIAM. 200 MM (C)</v>
          </cell>
          <cell r="D286" t="str">
            <v>M</v>
          </cell>
          <cell r="E286">
            <v>12.15</v>
          </cell>
        </row>
        <row r="287">
          <cell r="B287" t="str">
            <v>080555</v>
          </cell>
          <cell r="C287" t="str">
            <v>PARA TUBOS E PECAS, DIAM. 250 MM (C)</v>
          </cell>
          <cell r="D287" t="str">
            <v>M</v>
          </cell>
          <cell r="E287">
            <v>12.75</v>
          </cell>
        </row>
        <row r="288">
          <cell r="B288" t="str">
            <v>080556</v>
          </cell>
          <cell r="C288" t="str">
            <v>PARA TUBOS E PECAS, DIAM. 300 MM (C)</v>
          </cell>
          <cell r="D288" t="str">
            <v>M</v>
          </cell>
          <cell r="E288">
            <v>13.35</v>
          </cell>
        </row>
        <row r="289">
          <cell r="B289" t="str">
            <v>080557</v>
          </cell>
          <cell r="C289" t="str">
            <v>PARA TUBOS E PECAS, DIAM. 350 MM (C)</v>
          </cell>
          <cell r="D289" t="str">
            <v>M</v>
          </cell>
          <cell r="E289">
            <v>13.95</v>
          </cell>
        </row>
        <row r="290">
          <cell r="B290" t="str">
            <v>080558</v>
          </cell>
          <cell r="C290" t="str">
            <v>PARA TUBOS E PECAS, DIAM. 375 MM (C)</v>
          </cell>
          <cell r="D290" t="str">
            <v>M</v>
          </cell>
          <cell r="E290">
            <v>14.31</v>
          </cell>
        </row>
        <row r="291">
          <cell r="B291" t="str">
            <v>080559</v>
          </cell>
          <cell r="C291" t="str">
            <v>PARA TUBOS E PECAS, DIAM. 400 MM (C)</v>
          </cell>
          <cell r="D291" t="str">
            <v>M</v>
          </cell>
          <cell r="E291">
            <v>14.55</v>
          </cell>
        </row>
        <row r="292">
          <cell r="B292" t="str">
            <v>080560</v>
          </cell>
          <cell r="C292" t="str">
            <v>PARA TUBOS E PECAS, DIAM. 450 MM (C)</v>
          </cell>
          <cell r="D292" t="str">
            <v>M</v>
          </cell>
          <cell r="E292">
            <v>15.14</v>
          </cell>
        </row>
        <row r="294">
          <cell r="B294" t="str">
            <v>080600</v>
          </cell>
          <cell r="C294" t="str">
            <v>LASTRO, LAJE E BERCO PARA ASSENTAMENTO DE TUBOS E PECAS</v>
          </cell>
        </row>
        <row r="295">
          <cell r="B295" t="str">
            <v>080601</v>
          </cell>
          <cell r="C295" t="str">
            <v>PARA TUBOS E PECAS, DIAMETRO 100 MM (A)</v>
          </cell>
          <cell r="D295" t="str">
            <v>M</v>
          </cell>
          <cell r="E295">
            <v>43.65</v>
          </cell>
        </row>
        <row r="296">
          <cell r="B296" t="str">
            <v>080602</v>
          </cell>
          <cell r="C296" t="str">
            <v>PARA TUBOS E PECAS, DIAMETRO 150 MM (A)</v>
          </cell>
          <cell r="D296" t="str">
            <v>M</v>
          </cell>
          <cell r="E296">
            <v>44.86</v>
          </cell>
        </row>
        <row r="297">
          <cell r="B297" t="str">
            <v>080603</v>
          </cell>
          <cell r="C297" t="str">
            <v>PARA TUBOS E PECAS, DIAMETRO 175 MM (A)</v>
          </cell>
          <cell r="D297" t="str">
            <v>M</v>
          </cell>
          <cell r="E297">
            <v>49.68</v>
          </cell>
        </row>
        <row r="298">
          <cell r="B298" t="str">
            <v>080604</v>
          </cell>
          <cell r="C298" t="str">
            <v>PARA TUBOS E PECAS, DIAMETRO 200 MM (A)</v>
          </cell>
          <cell r="D298" t="str">
            <v>M</v>
          </cell>
          <cell r="E298">
            <v>52.8</v>
          </cell>
        </row>
        <row r="299">
          <cell r="B299" t="str">
            <v>080605</v>
          </cell>
          <cell r="C299" t="str">
            <v>PARA TUBOS E PECAS, DIAMETRO 250 MM (A)</v>
          </cell>
          <cell r="D299" t="str">
            <v>M</v>
          </cell>
          <cell r="E299">
            <v>56.48</v>
          </cell>
        </row>
        <row r="300">
          <cell r="B300" t="str">
            <v>080606</v>
          </cell>
          <cell r="C300" t="str">
            <v>PARA TUBOS E PECAS, DIAMETRO 300 MM (A)</v>
          </cell>
          <cell r="D300" t="str">
            <v>M</v>
          </cell>
          <cell r="E300">
            <v>64.099999999999994</v>
          </cell>
        </row>
        <row r="301">
          <cell r="B301" t="str">
            <v>080607</v>
          </cell>
          <cell r="C301" t="str">
            <v>PARA TUBOS E PECAS, DIAMETRO 350 MM (A)</v>
          </cell>
          <cell r="D301" t="str">
            <v>M</v>
          </cell>
          <cell r="E301">
            <v>67.790000000000006</v>
          </cell>
        </row>
        <row r="302">
          <cell r="B302" t="str">
            <v>080608</v>
          </cell>
          <cell r="C302" t="str">
            <v>PARA TUBOS E PECAS, DIAMETRO 375 MM (A)</v>
          </cell>
          <cell r="D302" t="str">
            <v>M</v>
          </cell>
          <cell r="E302">
            <v>73.400000000000006</v>
          </cell>
        </row>
        <row r="303">
          <cell r="B303" t="str">
            <v>080609</v>
          </cell>
          <cell r="C303" t="str">
            <v>PARA TUBOS E PECAS, DIAMETRO 400 MM (A)</v>
          </cell>
          <cell r="D303" t="str">
            <v>M</v>
          </cell>
          <cell r="E303">
            <v>75.3</v>
          </cell>
        </row>
        <row r="304">
          <cell r="B304" t="str">
            <v>080610</v>
          </cell>
          <cell r="C304" t="str">
            <v>PARA TUBOS E PECAS, DIAMETRO 450 MM (A)</v>
          </cell>
          <cell r="D304" t="str">
            <v>M</v>
          </cell>
          <cell r="E304">
            <v>83.32</v>
          </cell>
        </row>
        <row r="305">
          <cell r="B305" t="str">
            <v>080631</v>
          </cell>
          <cell r="C305" t="str">
            <v>PARA TUBOS E PECAS, DIAM. 100 MM (B)</v>
          </cell>
          <cell r="D305" t="str">
            <v>M</v>
          </cell>
          <cell r="E305">
            <v>39.67</v>
          </cell>
        </row>
        <row r="306">
          <cell r="B306" t="str">
            <v>080632</v>
          </cell>
          <cell r="C306" t="str">
            <v>PARA TUBOS E PECAS, DIAM. 150 MM (B)</v>
          </cell>
          <cell r="D306" t="str">
            <v>M</v>
          </cell>
          <cell r="E306">
            <v>40.79</v>
          </cell>
        </row>
        <row r="307">
          <cell r="B307" t="str">
            <v>080633</v>
          </cell>
          <cell r="C307" t="str">
            <v>PARA TUBOS E PECAS, DIAM. 175 MM (B)</v>
          </cell>
          <cell r="D307" t="str">
            <v>M</v>
          </cell>
          <cell r="E307">
            <v>45.16</v>
          </cell>
        </row>
        <row r="308">
          <cell r="B308" t="str">
            <v>080634</v>
          </cell>
          <cell r="C308" t="str">
            <v>PARA TUBOS E PECAS, DIAM. 200 MM (B)</v>
          </cell>
          <cell r="D308" t="str">
            <v>M</v>
          </cell>
          <cell r="E308">
            <v>48.09</v>
          </cell>
        </row>
        <row r="309">
          <cell r="B309" t="str">
            <v>080635</v>
          </cell>
          <cell r="C309" t="str">
            <v>PARA TUBOS E PECAS, DIAM. 250 MM (B)</v>
          </cell>
          <cell r="D309" t="str">
            <v>M</v>
          </cell>
          <cell r="E309">
            <v>51.55</v>
          </cell>
        </row>
        <row r="310">
          <cell r="B310" t="str">
            <v>080636</v>
          </cell>
          <cell r="C310" t="str">
            <v>PARA TUBOS E PECAS, DIAM. 300 MM (B)</v>
          </cell>
          <cell r="D310" t="str">
            <v>M</v>
          </cell>
          <cell r="E310">
            <v>58.66</v>
          </cell>
        </row>
        <row r="311">
          <cell r="B311" t="str">
            <v>080637</v>
          </cell>
          <cell r="C311" t="str">
            <v>PARA TUBOS E PECAS, DIAM. 350 MM (B)</v>
          </cell>
          <cell r="D311" t="str">
            <v>M</v>
          </cell>
          <cell r="E311">
            <v>62.09</v>
          </cell>
        </row>
        <row r="312">
          <cell r="B312" t="str">
            <v>080638</v>
          </cell>
          <cell r="C312" t="str">
            <v>PARA TUBOS E PECAS, DIAM. 375 MM (B)</v>
          </cell>
          <cell r="D312" t="str">
            <v>M</v>
          </cell>
          <cell r="E312">
            <v>67.36</v>
          </cell>
        </row>
        <row r="313">
          <cell r="B313" t="str">
            <v>080639</v>
          </cell>
          <cell r="C313" t="str">
            <v>PARA TUBOS E PECAS, DIAM. 400 MM (B)</v>
          </cell>
          <cell r="D313" t="str">
            <v>M</v>
          </cell>
          <cell r="E313">
            <v>69.14</v>
          </cell>
        </row>
        <row r="314">
          <cell r="B314" t="str">
            <v>080640</v>
          </cell>
          <cell r="C314" t="str">
            <v>PARA TUBOS E PECAS, DIAM. 450 MM (B)</v>
          </cell>
          <cell r="D314" t="str">
            <v>M</v>
          </cell>
          <cell r="E314">
            <v>76.63</v>
          </cell>
        </row>
        <row r="315">
          <cell r="B315" t="str">
            <v>080651</v>
          </cell>
          <cell r="C315" t="str">
            <v>PARA TUBOS E PECAS, DIAM. 100 MM (C)</v>
          </cell>
          <cell r="D315" t="str">
            <v>M</v>
          </cell>
          <cell r="E315">
            <v>33.79</v>
          </cell>
        </row>
        <row r="316">
          <cell r="B316" t="str">
            <v>080652</v>
          </cell>
          <cell r="C316" t="str">
            <v>PARA TUBOS E PECAS, DIAM. 150 MM (C)</v>
          </cell>
          <cell r="D316" t="str">
            <v>M</v>
          </cell>
          <cell r="E316">
            <v>33.630000000000003</v>
          </cell>
        </row>
        <row r="317">
          <cell r="B317" t="str">
            <v>080653</v>
          </cell>
          <cell r="C317" t="str">
            <v>PARA TUBOS E PECAS, DIAM. 175 MM (C)</v>
          </cell>
          <cell r="D317" t="str">
            <v>M</v>
          </cell>
          <cell r="E317">
            <v>38.5</v>
          </cell>
        </row>
        <row r="318">
          <cell r="B318" t="str">
            <v>080654</v>
          </cell>
          <cell r="C318" t="str">
            <v>PARA TUBOS E PECAS, DIAM. 200 MM (C)</v>
          </cell>
          <cell r="D318" t="str">
            <v>M</v>
          </cell>
          <cell r="E318">
            <v>41.13</v>
          </cell>
        </row>
        <row r="319">
          <cell r="B319" t="str">
            <v>080655</v>
          </cell>
          <cell r="C319" t="str">
            <v>PARA TUBOS E PECAS, DIAM. 250 MM (C)</v>
          </cell>
          <cell r="D319" t="str">
            <v>M</v>
          </cell>
          <cell r="E319">
            <v>44.23</v>
          </cell>
        </row>
        <row r="320">
          <cell r="B320" t="str">
            <v>080656</v>
          </cell>
          <cell r="C320" t="str">
            <v>PARA TUBOS E PECAS, DIAM. 300 MM (C)</v>
          </cell>
          <cell r="D320" t="str">
            <v>M</v>
          </cell>
          <cell r="E320">
            <v>50.65</v>
          </cell>
        </row>
        <row r="321">
          <cell r="B321" t="str">
            <v>080657</v>
          </cell>
          <cell r="C321" t="str">
            <v>PARA TUBOS E PECAS, DIAM. 350 MM (C)</v>
          </cell>
          <cell r="D321" t="str">
            <v>M</v>
          </cell>
          <cell r="E321">
            <v>53.74</v>
          </cell>
        </row>
        <row r="322">
          <cell r="B322" t="str">
            <v>080658</v>
          </cell>
          <cell r="C322" t="str">
            <v>PARA TUBOS E PECAS, DIAM. 375 MM (C)</v>
          </cell>
          <cell r="D322" t="str">
            <v>M</v>
          </cell>
          <cell r="E322">
            <v>58.48</v>
          </cell>
        </row>
        <row r="323">
          <cell r="B323" t="str">
            <v>080659</v>
          </cell>
          <cell r="C323" t="str">
            <v>PARA TUBOS E PECAS, DIAM. 400 MM (C)</v>
          </cell>
          <cell r="D323" t="str">
            <v>M</v>
          </cell>
          <cell r="E323">
            <v>60.08</v>
          </cell>
        </row>
        <row r="324">
          <cell r="B324" t="str">
            <v>080660</v>
          </cell>
          <cell r="C324" t="str">
            <v>PARA TUBOS E PECAS, DIAM. 450 MM (C)</v>
          </cell>
          <cell r="D324" t="str">
            <v>M</v>
          </cell>
          <cell r="E324">
            <v>66.849999999999994</v>
          </cell>
        </row>
        <row r="326">
          <cell r="B326" t="str">
            <v>080700</v>
          </cell>
          <cell r="C326" t="str">
            <v>ANCORAGEM PARA REDES</v>
          </cell>
        </row>
        <row r="327">
          <cell r="B327" t="str">
            <v>080701</v>
          </cell>
          <cell r="C327" t="str">
            <v>PONTALETE DE PEROBA</v>
          </cell>
          <cell r="D327" t="str">
            <v>UN</v>
          </cell>
          <cell r="E327">
            <v>28.47</v>
          </cell>
        </row>
        <row r="329">
          <cell r="B329" t="str">
            <v>080800</v>
          </cell>
          <cell r="C329" t="str">
            <v>ANCORAGEM EM CONCRETO PARA PECAS</v>
          </cell>
        </row>
        <row r="330">
          <cell r="B330" t="str">
            <v>080801</v>
          </cell>
          <cell r="C330" t="str">
            <v>CAP E PLUG, DIAMETRO 150 MM</v>
          </cell>
          <cell r="D330" t="str">
            <v>UN</v>
          </cell>
          <cell r="E330">
            <v>26.09</v>
          </cell>
        </row>
        <row r="331">
          <cell r="B331" t="str">
            <v>080802</v>
          </cell>
          <cell r="C331" t="str">
            <v>CAP E PLUG, DIAMETRO 200 MM</v>
          </cell>
          <cell r="D331" t="str">
            <v>UN</v>
          </cell>
          <cell r="E331">
            <v>36.619999999999997</v>
          </cell>
        </row>
        <row r="332">
          <cell r="B332" t="str">
            <v>080803</v>
          </cell>
          <cell r="C332" t="str">
            <v>CAP E PLUG, DIAMETRO 250 MM</v>
          </cell>
          <cell r="D332" t="str">
            <v>UN</v>
          </cell>
          <cell r="E332">
            <v>48.02</v>
          </cell>
        </row>
        <row r="333">
          <cell r="B333" t="str">
            <v>080804</v>
          </cell>
          <cell r="C333" t="str">
            <v>CAP E PLUG, DIAMETRO 300 MM</v>
          </cell>
          <cell r="D333" t="str">
            <v>UN</v>
          </cell>
          <cell r="E333">
            <v>60.54</v>
          </cell>
        </row>
        <row r="334">
          <cell r="B334" t="str">
            <v>080805</v>
          </cell>
          <cell r="C334" t="str">
            <v>CAP E PLUG, DIAMETRO 350 MM</v>
          </cell>
          <cell r="D334" t="str">
            <v>UN</v>
          </cell>
          <cell r="E334">
            <v>73.88</v>
          </cell>
        </row>
        <row r="335">
          <cell r="B335" t="str">
            <v>080806</v>
          </cell>
          <cell r="C335" t="str">
            <v>CAP E PLUG, DIAMETRO 400 MM</v>
          </cell>
          <cell r="D335" t="str">
            <v>UN</v>
          </cell>
          <cell r="E335">
            <v>88.35</v>
          </cell>
        </row>
        <row r="336">
          <cell r="B336" t="str">
            <v>080807</v>
          </cell>
          <cell r="C336" t="str">
            <v>CURVA 11 GRAUS 15 MIN., DIAMETRO 150 MM</v>
          </cell>
          <cell r="D336" t="str">
            <v>UN</v>
          </cell>
          <cell r="E336">
            <v>36.53</v>
          </cell>
        </row>
        <row r="337">
          <cell r="B337" t="str">
            <v>080808</v>
          </cell>
          <cell r="C337" t="str">
            <v>CURVA 11 GRAUS 15 MIN., DIAMETRO 200 MM</v>
          </cell>
          <cell r="D337" t="str">
            <v>UN</v>
          </cell>
          <cell r="E337">
            <v>45.75</v>
          </cell>
        </row>
        <row r="338">
          <cell r="B338" t="str">
            <v>080809</v>
          </cell>
          <cell r="C338" t="str">
            <v>CURVA 11 GRAUS 15 MIN., DIAMETRO 250 MM</v>
          </cell>
          <cell r="D338" t="str">
            <v>UN</v>
          </cell>
          <cell r="E338">
            <v>53.78</v>
          </cell>
        </row>
        <row r="339">
          <cell r="B339" t="str">
            <v>080810</v>
          </cell>
          <cell r="C339" t="str">
            <v>CURVA 11 GRAUS 15 MIN., DIAMETRO 300 MM</v>
          </cell>
          <cell r="D339" t="str">
            <v>UN</v>
          </cell>
          <cell r="E339">
            <v>63.87</v>
          </cell>
        </row>
        <row r="340">
          <cell r="B340" t="str">
            <v>080811</v>
          </cell>
          <cell r="C340" t="str">
            <v>CURVA 11 GRAUS 15 MIN., DIAMETRO 350 MM</v>
          </cell>
          <cell r="D340" t="str">
            <v>UN</v>
          </cell>
          <cell r="E340">
            <v>79.2</v>
          </cell>
        </row>
        <row r="341">
          <cell r="B341" t="str">
            <v>080812</v>
          </cell>
          <cell r="C341" t="str">
            <v>CURVA 11 GRAUS 15 MIN., DIAMETRO 400 MM</v>
          </cell>
          <cell r="D341" t="str">
            <v>UN</v>
          </cell>
          <cell r="E341">
            <v>99.39</v>
          </cell>
        </row>
        <row r="342">
          <cell r="B342" t="str">
            <v>080813</v>
          </cell>
          <cell r="C342" t="str">
            <v>CURVA 22 GRAUS 30 MIN., DIAMETRO 150 MM</v>
          </cell>
          <cell r="D342" t="str">
            <v>UN</v>
          </cell>
          <cell r="E342">
            <v>40.229999999999997</v>
          </cell>
        </row>
        <row r="343">
          <cell r="B343" t="str">
            <v>080814</v>
          </cell>
          <cell r="C343" t="str">
            <v>CURVA 22 GRAUS 30 MIN., DIAMETRO 200 MM</v>
          </cell>
          <cell r="D343" t="str">
            <v>UN</v>
          </cell>
          <cell r="E343">
            <v>49.52</v>
          </cell>
        </row>
        <row r="344">
          <cell r="B344" t="str">
            <v>080815</v>
          </cell>
          <cell r="C344" t="str">
            <v>CURVA 22 GRAUS 30 MIN., DIAMETRO 250 MM</v>
          </cell>
          <cell r="D344" t="str">
            <v>UN</v>
          </cell>
          <cell r="E344">
            <v>57.54</v>
          </cell>
        </row>
        <row r="345">
          <cell r="B345" t="str">
            <v>080816</v>
          </cell>
          <cell r="C345" t="str">
            <v>CURVA 22 GRAUS 30 MIN., DIAMETRO 300 MM</v>
          </cell>
          <cell r="D345" t="str">
            <v>UN</v>
          </cell>
          <cell r="E345">
            <v>68.33</v>
          </cell>
        </row>
        <row r="346">
          <cell r="B346" t="str">
            <v>080817</v>
          </cell>
          <cell r="C346" t="str">
            <v>CURVA 22 GRAUS 30 MIN., DIAMETRO 350 MM</v>
          </cell>
          <cell r="D346" t="str">
            <v>UN</v>
          </cell>
          <cell r="E346">
            <v>83.79</v>
          </cell>
        </row>
        <row r="347">
          <cell r="B347" t="str">
            <v>080818</v>
          </cell>
          <cell r="C347" t="str">
            <v>CURVA 22 GRAUS 30 MIN., DIAMETRO 400 MM</v>
          </cell>
          <cell r="D347" t="str">
            <v>UN</v>
          </cell>
          <cell r="E347">
            <v>104.52</v>
          </cell>
        </row>
        <row r="348">
          <cell r="B348" t="str">
            <v>080819</v>
          </cell>
          <cell r="C348" t="str">
            <v>CURVA 45 GRAUS DIAMETRO 150 MM</v>
          </cell>
          <cell r="D348" t="str">
            <v>UN</v>
          </cell>
          <cell r="E348">
            <v>38.340000000000003</v>
          </cell>
        </row>
        <row r="349">
          <cell r="B349" t="str">
            <v>080820</v>
          </cell>
          <cell r="C349" t="str">
            <v>CURVA 45 GRAUS DIAMETRO 200 MM</v>
          </cell>
          <cell r="D349" t="str">
            <v>UN</v>
          </cell>
          <cell r="E349">
            <v>48.35</v>
          </cell>
        </row>
        <row r="350">
          <cell r="B350" t="str">
            <v>080821</v>
          </cell>
          <cell r="C350" t="str">
            <v>CURVA 45 GRAUS DIAMETRO 250 MM</v>
          </cell>
          <cell r="D350" t="str">
            <v>UN</v>
          </cell>
          <cell r="E350">
            <v>58.08</v>
          </cell>
        </row>
        <row r="351">
          <cell r="B351" t="str">
            <v>080822</v>
          </cell>
          <cell r="C351" t="str">
            <v>CURVA 45 GRAUS DIAMETRO 300 MM</v>
          </cell>
          <cell r="D351" t="str">
            <v>UN</v>
          </cell>
          <cell r="E351">
            <v>69.099999999999994</v>
          </cell>
        </row>
        <row r="352">
          <cell r="B352" t="str">
            <v>080823</v>
          </cell>
          <cell r="C352" t="str">
            <v>CURVA 45 GRAUS DIAMETRO 350 MM</v>
          </cell>
          <cell r="D352" t="str">
            <v>UN</v>
          </cell>
          <cell r="E352">
            <v>88.79</v>
          </cell>
        </row>
        <row r="353">
          <cell r="B353" t="str">
            <v>080824</v>
          </cell>
          <cell r="C353" t="str">
            <v>CURVA 45 GRAUS DIAMETRO 400 MM</v>
          </cell>
          <cell r="D353" t="str">
            <v>UN</v>
          </cell>
          <cell r="E353">
            <v>113.01</v>
          </cell>
        </row>
        <row r="354">
          <cell r="B354" t="str">
            <v>080825</v>
          </cell>
          <cell r="C354" t="str">
            <v>CURVA 90 GRAUS E TE, DIAMETRO 150 MM</v>
          </cell>
          <cell r="D354" t="str">
            <v>UN</v>
          </cell>
          <cell r="E354">
            <v>64.42</v>
          </cell>
        </row>
        <row r="355">
          <cell r="B355" t="str">
            <v>080826</v>
          </cell>
          <cell r="C355" t="str">
            <v>CURVA 90 GRAUS E TE, DIAMETRO 200 MM</v>
          </cell>
          <cell r="D355" t="str">
            <v>UN</v>
          </cell>
          <cell r="E355">
            <v>69.45</v>
          </cell>
        </row>
        <row r="356">
          <cell r="B356" t="str">
            <v>080827</v>
          </cell>
          <cell r="C356" t="str">
            <v>CURVA 90 GRAUS E TE, DIAMETRO 250 MM</v>
          </cell>
          <cell r="D356" t="str">
            <v>UN</v>
          </cell>
          <cell r="E356">
            <v>95.83</v>
          </cell>
        </row>
        <row r="357">
          <cell r="B357" t="str">
            <v>080828</v>
          </cell>
          <cell r="C357" t="str">
            <v>CURVA 90 GRAUS E TE, DIAMETRO 300 MM</v>
          </cell>
          <cell r="D357" t="str">
            <v>UN</v>
          </cell>
          <cell r="E357">
            <v>121.29</v>
          </cell>
        </row>
        <row r="358">
          <cell r="B358" t="str">
            <v>080829</v>
          </cell>
          <cell r="C358" t="str">
            <v>CURVA 90 GRAUS E TE, DIAMETRO 350 MM</v>
          </cell>
          <cell r="D358" t="str">
            <v>UN</v>
          </cell>
          <cell r="E358">
            <v>155.07</v>
          </cell>
        </row>
        <row r="359">
          <cell r="B359" t="str">
            <v>080830</v>
          </cell>
          <cell r="C359" t="str">
            <v>CURVA 90 GRAUS E TE, DIAMETRO 400 MM</v>
          </cell>
          <cell r="D359" t="str">
            <v>UN</v>
          </cell>
          <cell r="E359">
            <v>191.83</v>
          </cell>
        </row>
        <row r="361">
          <cell r="B361" t="str">
            <v>080900</v>
          </cell>
          <cell r="C361" t="str">
            <v>FORMAS PARA CONCRETO</v>
          </cell>
        </row>
        <row r="362">
          <cell r="B362" t="str">
            <v>080901</v>
          </cell>
          <cell r="C362" t="str">
            <v>FORMA DE MADEIRA - COMUM</v>
          </cell>
          <cell r="D362" t="str">
            <v>M2</v>
          </cell>
          <cell r="E362">
            <v>32.46</v>
          </cell>
        </row>
        <row r="363">
          <cell r="B363" t="str">
            <v>080902</v>
          </cell>
          <cell r="C363" t="str">
            <v>FORMA PLANA DE MADEIRA - ESTRUTURA</v>
          </cell>
          <cell r="D363" t="str">
            <v>M2</v>
          </cell>
          <cell r="E363">
            <v>43.19</v>
          </cell>
        </row>
        <row r="364">
          <cell r="B364" t="str">
            <v>080903</v>
          </cell>
          <cell r="C364" t="str">
            <v>FORMA PLANA DE MADEIRA - APARENTE</v>
          </cell>
          <cell r="D364" t="str">
            <v>M2</v>
          </cell>
          <cell r="E364">
            <v>52.57</v>
          </cell>
        </row>
        <row r="365">
          <cell r="B365" t="str">
            <v>080904</v>
          </cell>
          <cell r="C365" t="str">
            <v>FORMA CURVA DE MADEIRA - ESTRUTURA</v>
          </cell>
          <cell r="D365" t="str">
            <v>M2</v>
          </cell>
          <cell r="E365">
            <v>84.36</v>
          </cell>
        </row>
        <row r="366">
          <cell r="B366" t="str">
            <v>080905</v>
          </cell>
          <cell r="C366" t="str">
            <v>FORMA CURVA DE MADEIRA - APARENTE</v>
          </cell>
          <cell r="D366" t="str">
            <v>M2</v>
          </cell>
          <cell r="E366">
            <v>91.86</v>
          </cell>
        </row>
        <row r="367">
          <cell r="B367" t="str">
            <v>080906</v>
          </cell>
          <cell r="C367" t="str">
            <v>FORMA METALICA - APARENTE</v>
          </cell>
          <cell r="D367" t="str">
            <v>M2</v>
          </cell>
          <cell r="E367">
            <v>92.66</v>
          </cell>
        </row>
        <row r="369">
          <cell r="B369" t="str">
            <v>081000</v>
          </cell>
          <cell r="C369" t="str">
            <v>ACOS PARA CONCRETO</v>
          </cell>
        </row>
        <row r="370">
          <cell r="B370" t="str">
            <v>081001</v>
          </cell>
          <cell r="C370" t="str">
            <v>ARMACAO EM ACO CA-25</v>
          </cell>
          <cell r="D370" t="str">
            <v>KG</v>
          </cell>
          <cell r="E370">
            <v>5.99</v>
          </cell>
        </row>
        <row r="371">
          <cell r="B371" t="str">
            <v>081002</v>
          </cell>
          <cell r="C371" t="str">
            <v>ARMACAO EM ACO CA-50</v>
          </cell>
          <cell r="D371" t="str">
            <v>KG</v>
          </cell>
          <cell r="E371">
            <v>5.99</v>
          </cell>
        </row>
        <row r="372">
          <cell r="B372" t="str">
            <v>081003</v>
          </cell>
          <cell r="C372" t="str">
            <v>ARMACAO EM ACO CA-60</v>
          </cell>
          <cell r="D372" t="str">
            <v>KG</v>
          </cell>
          <cell r="E372">
            <v>7.04</v>
          </cell>
        </row>
        <row r="373">
          <cell r="B373" t="str">
            <v>081004</v>
          </cell>
          <cell r="C373" t="str">
            <v>ARMACAO EM TELA DE ACO</v>
          </cell>
          <cell r="D373" t="str">
            <v>KG</v>
          </cell>
          <cell r="E373">
            <v>6.09</v>
          </cell>
        </row>
        <row r="375">
          <cell r="B375" t="str">
            <v>081100</v>
          </cell>
          <cell r="C375" t="str">
            <v>CONCRETO NAO ESTRUTURAL</v>
          </cell>
        </row>
        <row r="376">
          <cell r="B376" t="str">
            <v>081101</v>
          </cell>
          <cell r="C376" t="str">
            <v>CONCRETO NAO ESTRUTURAL - CICLOPICO</v>
          </cell>
          <cell r="D376" t="str">
            <v>M3</v>
          </cell>
          <cell r="E376">
            <v>310.02999999999997</v>
          </cell>
        </row>
        <row r="377">
          <cell r="B377" t="str">
            <v>081102</v>
          </cell>
          <cell r="C377" t="str">
            <v>CONCRETO NAO ESTRUTURAL - MINIMO DE 150 KG DE CIMENTO/M3</v>
          </cell>
          <cell r="D377" t="str">
            <v>M3</v>
          </cell>
          <cell r="E377">
            <v>206.88</v>
          </cell>
        </row>
        <row r="378">
          <cell r="B378" t="str">
            <v>081103</v>
          </cell>
          <cell r="C378" t="str">
            <v>CONCRETO NAO ESTRUTURAL - MINIMO DE 210 KG DE CIMENTO/M3</v>
          </cell>
          <cell r="D378" t="str">
            <v>M3</v>
          </cell>
          <cell r="E378">
            <v>226.64</v>
          </cell>
        </row>
        <row r="379">
          <cell r="B379" t="str">
            <v>081104</v>
          </cell>
          <cell r="C379" t="str">
            <v>CONCRETO NAO ESTRUTURAL - MINIMO DE 300 KG DE CIMENTO/M3</v>
          </cell>
          <cell r="D379" t="str">
            <v>M3</v>
          </cell>
          <cell r="E379">
            <v>254.04</v>
          </cell>
        </row>
        <row r="381">
          <cell r="B381" t="str">
            <v>081200</v>
          </cell>
          <cell r="C381" t="str">
            <v>CONCRETO ESTRUTURAL PARA ESTRUTURAS NAO SUJEITAS A CONTATO COM AGUA OU ESGOTO</v>
          </cell>
        </row>
        <row r="382">
          <cell r="B382" t="str">
            <v>081201</v>
          </cell>
          <cell r="C382" t="str">
            <v>FCK = 15,0 MPA</v>
          </cell>
          <cell r="D382" t="str">
            <v>M3</v>
          </cell>
          <cell r="E382">
            <v>262.94</v>
          </cell>
        </row>
        <row r="383">
          <cell r="B383" t="str">
            <v>081202</v>
          </cell>
          <cell r="C383" t="str">
            <v>FCK = 20,0 MPA</v>
          </cell>
          <cell r="D383" t="str">
            <v>M3</v>
          </cell>
          <cell r="E383">
            <v>273.89999999999998</v>
          </cell>
        </row>
        <row r="384">
          <cell r="B384" t="str">
            <v>081203</v>
          </cell>
          <cell r="C384" t="str">
            <v>FCK = 25,0 MPA</v>
          </cell>
          <cell r="D384" t="str">
            <v>M3</v>
          </cell>
          <cell r="E384">
            <v>287.63</v>
          </cell>
        </row>
        <row r="385">
          <cell r="B385" t="str">
            <v>081204</v>
          </cell>
          <cell r="C385" t="str">
            <v>FCM = 30,0 MPA</v>
          </cell>
          <cell r="D385" t="str">
            <v>M3</v>
          </cell>
          <cell r="E385">
            <v>297.18</v>
          </cell>
        </row>
        <row r="387">
          <cell r="B387" t="str">
            <v>081300</v>
          </cell>
          <cell r="C387" t="str">
            <v>CONCRETO ESTRUTURAL PARA ESTRUTURAS EM CONTATO COM AGUA BRUTA,AGUA TRATADA,SOLOS E GASES AGRESSIVOS</v>
          </cell>
        </row>
        <row r="388">
          <cell r="B388" t="str">
            <v>081301</v>
          </cell>
          <cell r="C388" t="str">
            <v>FCK = 20,0 MPA, A/C MAX. 0,55 L/KG - MINIMO DE 320 KG DE CIMENTO/M3</v>
          </cell>
          <cell r="D388" t="str">
            <v>M3</v>
          </cell>
          <cell r="E388">
            <v>273.89999999999998</v>
          </cell>
        </row>
        <row r="389">
          <cell r="B389" t="str">
            <v>081302</v>
          </cell>
          <cell r="C389" t="str">
            <v>FCK = 25,0 MPA, A/C MAX. 0,55 L/KG - MINIMO DE 320 KG DE CIMENTO/M3</v>
          </cell>
          <cell r="D389" t="str">
            <v>M3</v>
          </cell>
          <cell r="E389">
            <v>287.63</v>
          </cell>
        </row>
        <row r="390">
          <cell r="B390" t="str">
            <v>081303</v>
          </cell>
          <cell r="C390" t="str">
            <v>FCK = 30,0 MPA, A/C MAX. 0,50 L/KG - MINIMO DE 350 KG DE CIMENTO/M3</v>
          </cell>
          <cell r="D390" t="str">
            <v>M3</v>
          </cell>
          <cell r="E390">
            <v>297.18</v>
          </cell>
        </row>
        <row r="392">
          <cell r="B392" t="str">
            <v>081400</v>
          </cell>
          <cell r="C392" t="str">
            <v>CONCRETO ESTRUTURAL P/ESTRUT.EM CONTATO C/ESGOTO,GASES AGRES.,AMBIENTE MARITIMO E ESTRUT.P/TRAT.AGUA</v>
          </cell>
        </row>
        <row r="393">
          <cell r="B393" t="str">
            <v>081401</v>
          </cell>
          <cell r="C393" t="str">
            <v>FCK = 20,0 MPA, A/C MAX. 0,50 L/KG - MINIMO DE 350 KG DE CIMENTO/M3</v>
          </cell>
          <cell r="D393" t="str">
            <v>M3</v>
          </cell>
          <cell r="E393">
            <v>293.17</v>
          </cell>
        </row>
        <row r="394">
          <cell r="B394" t="str">
            <v>081402</v>
          </cell>
          <cell r="C394" t="str">
            <v>FCK = 25,0 MPA, A/C MAX. 0,50 L/KG - MINIMO DE 350 KG DE CIMENTO/M3</v>
          </cell>
          <cell r="D394" t="str">
            <v>M3</v>
          </cell>
          <cell r="E394">
            <v>301.51</v>
          </cell>
        </row>
        <row r="395">
          <cell r="B395" t="str">
            <v>081403</v>
          </cell>
          <cell r="C395" t="str">
            <v>FCK = 30,0 MPA</v>
          </cell>
          <cell r="D395" t="str">
            <v>M3</v>
          </cell>
          <cell r="E395">
            <v>316.36</v>
          </cell>
        </row>
        <row r="397">
          <cell r="B397" t="str">
            <v>081500</v>
          </cell>
          <cell r="C397" t="str">
            <v>CONCRETO ESTRUTURAL AUTO-ADENSAVEL</v>
          </cell>
        </row>
        <row r="398">
          <cell r="B398" t="str">
            <v>081501</v>
          </cell>
          <cell r="C398" t="str">
            <v>FCK = 15,0 MPA - AUTO ADENSAVEL</v>
          </cell>
          <cell r="D398" t="str">
            <v>M3</v>
          </cell>
          <cell r="E398">
            <v>288.52999999999997</v>
          </cell>
        </row>
        <row r="399">
          <cell r="B399" t="str">
            <v>081502</v>
          </cell>
          <cell r="C399" t="str">
            <v>FCK = 20,0 MPA - AUTO ADENSAVEL</v>
          </cell>
          <cell r="D399" t="str">
            <v>M3</v>
          </cell>
          <cell r="E399">
            <v>301.33</v>
          </cell>
        </row>
        <row r="401">
          <cell r="B401" t="str">
            <v>081600</v>
          </cell>
          <cell r="C401" t="str">
            <v>JUNTAS</v>
          </cell>
        </row>
        <row r="402">
          <cell r="B402" t="str">
            <v>081601</v>
          </cell>
          <cell r="C402" t="str">
            <v>JUNTA TIPO-O-12</v>
          </cell>
          <cell r="D402" t="str">
            <v>M</v>
          </cell>
          <cell r="E402">
            <v>82.06</v>
          </cell>
        </row>
        <row r="403">
          <cell r="B403" t="str">
            <v>081602</v>
          </cell>
          <cell r="C403" t="str">
            <v>JUNTA TIPO-O-22</v>
          </cell>
          <cell r="D403" t="str">
            <v>M</v>
          </cell>
          <cell r="E403">
            <v>120.16</v>
          </cell>
        </row>
        <row r="404">
          <cell r="B404" t="str">
            <v>081603</v>
          </cell>
          <cell r="C404" t="str">
            <v>JUNTA TIPO-O-35/6</v>
          </cell>
          <cell r="D404" t="str">
            <v>M</v>
          </cell>
          <cell r="E404">
            <v>154.87</v>
          </cell>
        </row>
        <row r="405">
          <cell r="B405" t="str">
            <v>081606</v>
          </cell>
          <cell r="C405" t="str">
            <v>JUNTA TIPO-M-35</v>
          </cell>
          <cell r="D405" t="str">
            <v>M</v>
          </cell>
          <cell r="E405">
            <v>166.6</v>
          </cell>
        </row>
        <row r="407">
          <cell r="B407" t="str">
            <v>081700</v>
          </cell>
          <cell r="C407" t="str">
            <v>SERVICOS COMPLEMENTARES PARA AS OBRAS DE CONCRETO</v>
          </cell>
        </row>
        <row r="408">
          <cell r="B408" t="str">
            <v>081701</v>
          </cell>
          <cell r="C408" t="str">
            <v>PLACA DE ISOPOR</v>
          </cell>
          <cell r="D408" t="str">
            <v>M2</v>
          </cell>
          <cell r="E408">
            <v>16.41</v>
          </cell>
        </row>
        <row r="409">
          <cell r="B409" t="str">
            <v>081702</v>
          </cell>
          <cell r="C409" t="str">
            <v>VEDACAO DE JUNTAS COM MASTIQUE ELASTICO</v>
          </cell>
          <cell r="D409" t="str">
            <v>M</v>
          </cell>
          <cell r="E409">
            <v>67.28</v>
          </cell>
        </row>
        <row r="410">
          <cell r="B410" t="str">
            <v>081703</v>
          </cell>
          <cell r="C410" t="str">
            <v>BOMBEAMENTO DE CONCRETO</v>
          </cell>
          <cell r="D410" t="str">
            <v>M3</v>
          </cell>
          <cell r="E410">
            <v>20.54</v>
          </cell>
        </row>
        <row r="411">
          <cell r="B411" t="str">
            <v>081704</v>
          </cell>
          <cell r="C411" t="str">
            <v>NUCLEO PERDIDO</v>
          </cell>
          <cell r="D411" t="str">
            <v>UN</v>
          </cell>
          <cell r="E411">
            <v>12.67</v>
          </cell>
        </row>
        <row r="413">
          <cell r="B413" t="str">
            <v>081800</v>
          </cell>
          <cell r="C413" t="str">
            <v>CONCRETO / ARGAMASSA PROJETADA</v>
          </cell>
        </row>
        <row r="414">
          <cell r="B414" t="str">
            <v>081801</v>
          </cell>
          <cell r="C414" t="str">
            <v>CONCRETO PROJETADO EM PAREDES</v>
          </cell>
          <cell r="D414" t="str">
            <v>M3</v>
          </cell>
          <cell r="E414">
            <v>850.18</v>
          </cell>
        </row>
        <row r="415">
          <cell r="B415" t="str">
            <v>081802</v>
          </cell>
          <cell r="C415" t="str">
            <v>CONCRETO PROJETADO EM TETOS</v>
          </cell>
          <cell r="D415" t="str">
            <v>M3</v>
          </cell>
          <cell r="E415">
            <v>937.62</v>
          </cell>
        </row>
        <row r="416">
          <cell r="B416" t="str">
            <v>081803</v>
          </cell>
          <cell r="C416" t="str">
            <v>ARGAMASSA PROJETADA EM PAREDES</v>
          </cell>
          <cell r="D416" t="str">
            <v>M3</v>
          </cell>
          <cell r="E416">
            <v>850.04</v>
          </cell>
        </row>
        <row r="417">
          <cell r="B417" t="str">
            <v>081804</v>
          </cell>
          <cell r="C417" t="str">
            <v>ARGAMASSA PROJETADA EM TETOS</v>
          </cell>
          <cell r="D417" t="str">
            <v>M3</v>
          </cell>
          <cell r="E417">
            <v>937.46</v>
          </cell>
        </row>
        <row r="419">
          <cell r="B419" t="str">
            <v>081900</v>
          </cell>
          <cell r="C419" t="str">
            <v>ADITIVOS</v>
          </cell>
        </row>
        <row r="421">
          <cell r="B421" t="str">
            <v>082000</v>
          </cell>
          <cell r="C421" t="str">
            <v>LAJE PRE-FABRICADA</v>
          </cell>
        </row>
        <row r="422">
          <cell r="B422" t="str">
            <v>082001</v>
          </cell>
          <cell r="C422" t="str">
            <v>LAJE PRE-FABRICADA H-8 PARA FORRO COM CAPA DE 3 CM</v>
          </cell>
          <cell r="D422" t="str">
            <v>M2</v>
          </cell>
          <cell r="E422">
            <v>71.36</v>
          </cell>
        </row>
        <row r="423">
          <cell r="B423" t="str">
            <v>082002</v>
          </cell>
          <cell r="C423" t="str">
            <v>LAJE PRE-FABRICADA H-8 PARA PISO COM CAPA DE 4 CM</v>
          </cell>
          <cell r="D423" t="str">
            <v>M2</v>
          </cell>
          <cell r="E423">
            <v>74.540000000000006</v>
          </cell>
        </row>
        <row r="424">
          <cell r="B424" t="str">
            <v>082003</v>
          </cell>
          <cell r="C424" t="str">
            <v>LAJE PRE-FABRICADA H-12 PARA PISO COM CAPA DE 4 CM</v>
          </cell>
          <cell r="D424" t="str">
            <v>M2</v>
          </cell>
          <cell r="E424">
            <v>84.6</v>
          </cell>
        </row>
        <row r="426">
          <cell r="B426" t="str">
            <v>082100</v>
          </cell>
          <cell r="C426" t="str">
            <v>POÇO DE VISITA– DIÂMETRO 1,00 M PARA REDES COLETORAS</v>
          </cell>
        </row>
        <row r="427">
          <cell r="B427" t="str">
            <v>082111</v>
          </cell>
          <cell r="C427" t="str">
            <v>PV EM TUBO DE CONCRETO C/PBJE - PROFUNDIDADE ATE 2,00 M</v>
          </cell>
          <cell r="D427" t="str">
            <v>UN</v>
          </cell>
        </row>
        <row r="428">
          <cell r="B428" t="str">
            <v>082112</v>
          </cell>
          <cell r="C428" t="str">
            <v>PV EM TUBO DE CONCRETO C/PBJE - PROFUNDIDADE ATE 3,00 M</v>
          </cell>
          <cell r="D428" t="str">
            <v>UN</v>
          </cell>
        </row>
        <row r="429">
          <cell r="B429" t="str">
            <v>082113</v>
          </cell>
          <cell r="C429" t="str">
            <v>PV EM TUBO DE CONCRETO C/PBJE - PROFUNDIDADE ATE 4,00 M</v>
          </cell>
          <cell r="D429" t="str">
            <v>UN</v>
          </cell>
        </row>
        <row r="430">
          <cell r="B430" t="str">
            <v>082114</v>
          </cell>
          <cell r="C430" t="str">
            <v>PV EM TUBO DE CONCRETO C/PBJE - PROFUNDIDADE ATE 5,00 M</v>
          </cell>
          <cell r="D430" t="str">
            <v>UN</v>
          </cell>
        </row>
        <row r="431">
          <cell r="B431" t="str">
            <v>082115</v>
          </cell>
          <cell r="C431" t="str">
            <v>PV EM TUBO DE CONCRETO C/PBJE - PROFUNDIDADE ATE 6,00 M</v>
          </cell>
          <cell r="D431" t="str">
            <v>UN</v>
          </cell>
        </row>
        <row r="432">
          <cell r="B432" t="str">
            <v>082116</v>
          </cell>
          <cell r="C432" t="str">
            <v>PV EM TUBO DE CONCRETO C/PBJE - PROFUNDIDADE ATE 7,00 M</v>
          </cell>
          <cell r="D432" t="str">
            <v>UN</v>
          </cell>
        </row>
        <row r="434">
          <cell r="B434" t="str">
            <v>082200</v>
          </cell>
          <cell r="C434" t="str">
            <v>POÇO DE VISITA– DIÂMETRO 1,20 M PARA REDES COLETORAS</v>
          </cell>
        </row>
        <row r="435">
          <cell r="B435" t="str">
            <v>082211</v>
          </cell>
          <cell r="C435" t="str">
            <v>PV EM TUBO DE CONCRETO C/PBJE - PROFUNDIDADE ATE 2,00 M</v>
          </cell>
          <cell r="D435" t="str">
            <v>UN</v>
          </cell>
        </row>
        <row r="436">
          <cell r="B436" t="str">
            <v>082212</v>
          </cell>
          <cell r="C436" t="str">
            <v>PV EM TUBO DE CONCRETO C/PBJE - PROFUNDIDADE ATE 3,00 M</v>
          </cell>
          <cell r="D436" t="str">
            <v>UN</v>
          </cell>
        </row>
        <row r="437">
          <cell r="B437" t="str">
            <v>082213</v>
          </cell>
          <cell r="C437" t="str">
            <v>PV EM TUBO DE CONCRETO C/PBJE - PROFUNDIDADE ATE 4,00 M</v>
          </cell>
          <cell r="D437" t="str">
            <v>UN</v>
          </cell>
        </row>
        <row r="438">
          <cell r="B438" t="str">
            <v>082214</v>
          </cell>
          <cell r="C438" t="str">
            <v>PV EM TUBO DE CONCRETO C/PBJE - PROFUNDIDADE ATE 5,00 M</v>
          </cell>
          <cell r="D438" t="str">
            <v>UN</v>
          </cell>
        </row>
        <row r="439">
          <cell r="B439" t="str">
            <v>082215</v>
          </cell>
          <cell r="C439" t="str">
            <v>PV EM TUBO DE CONCRETO C/PBJE - PROFUNDIDADE ATE 6,00 M</v>
          </cell>
          <cell r="D439" t="str">
            <v>UN</v>
          </cell>
        </row>
        <row r="440">
          <cell r="B440" t="str">
            <v>082216</v>
          </cell>
          <cell r="C440" t="str">
            <v>PV EM TUBO DE CONCRETO C/PBJE - PROFUNDIDADE ATE 7,00 M</v>
          </cell>
          <cell r="D440" t="str">
            <v>UN</v>
          </cell>
        </row>
        <row r="442">
          <cell r="B442" t="str">
            <v>082300</v>
          </cell>
          <cell r="C442" t="str">
            <v>POÇO DE VISITA– DIÂMETRO 1,00 M PARA COLETOR TRONCO, EMISSÁRIO E INTERCEPTORES</v>
          </cell>
        </row>
        <row r="443">
          <cell r="B443" t="str">
            <v>082311</v>
          </cell>
          <cell r="C443" t="str">
            <v>PV EM TUBO DE CONCRETO C/PBJE - PROFUNDIDADE ATE 2,00 M</v>
          </cell>
          <cell r="D443" t="str">
            <v>UN</v>
          </cell>
        </row>
        <row r="444">
          <cell r="B444" t="str">
            <v>082312</v>
          </cell>
          <cell r="C444" t="str">
            <v>PV EM TUBO DE CONCRETO C/PBJE - PROFUNDIDADE ATE 3,00 M</v>
          </cell>
          <cell r="D444" t="str">
            <v>UN</v>
          </cell>
        </row>
        <row r="445">
          <cell r="B445" t="str">
            <v>082313</v>
          </cell>
          <cell r="C445" t="str">
            <v>PV EM TUBO DE CONCRETO C/PBJE - PROFUNDIDADE ATE 4,00 M</v>
          </cell>
          <cell r="D445" t="str">
            <v>UN</v>
          </cell>
        </row>
        <row r="446">
          <cell r="B446" t="str">
            <v>082314</v>
          </cell>
          <cell r="C446" t="str">
            <v>PV EM TUBO DE CONCRETO C/PBJE - PROFUNDIDADE ATE 5,00 M</v>
          </cell>
          <cell r="D446" t="str">
            <v>UN</v>
          </cell>
        </row>
        <row r="447">
          <cell r="B447" t="str">
            <v>082315</v>
          </cell>
          <cell r="C447" t="str">
            <v>PV EM TUBO DE CONCRETO C/PBJE - PROFUNDIDADE ATE 6,00 M</v>
          </cell>
          <cell r="D447" t="str">
            <v>UN</v>
          </cell>
        </row>
        <row r="448">
          <cell r="B448" t="str">
            <v>082316</v>
          </cell>
          <cell r="C448" t="str">
            <v>PV EM TUBO DE CONCRETO C/PBJE - PROFUNDIDADE ATE 7,00 M</v>
          </cell>
          <cell r="D448" t="str">
            <v>UN</v>
          </cell>
        </row>
        <row r="450">
          <cell r="B450" t="str">
            <v>082400</v>
          </cell>
          <cell r="C450" t="str">
            <v>POÇO DE VISITA– DIÂMETRO 1,20 M PARA COLETOR TRONCO, EMISSÁRIO E INTERCEPTORES</v>
          </cell>
        </row>
        <row r="451">
          <cell r="B451" t="str">
            <v>082411</v>
          </cell>
          <cell r="C451" t="str">
            <v>PV EM TUBO DE CONCRETO C/PBJE - PROFUNDIDADE ATE 2,00 M</v>
          </cell>
          <cell r="D451" t="str">
            <v>UN</v>
          </cell>
        </row>
        <row r="452">
          <cell r="B452" t="str">
            <v>082412</v>
          </cell>
          <cell r="C452" t="str">
            <v>PV EM TUBO DE CONCRETO C/PBJE - PROFUNDIDADE ATE 3,00 M</v>
          </cell>
          <cell r="D452" t="str">
            <v>UN</v>
          </cell>
        </row>
        <row r="453">
          <cell r="B453" t="str">
            <v>082413</v>
          </cell>
          <cell r="C453" t="str">
            <v>PV EM TUBO DE CONCRETO C/PBJE - PROFUNDIDADE ATE 4,00 M</v>
          </cell>
          <cell r="D453" t="str">
            <v>UN</v>
          </cell>
        </row>
        <row r="454">
          <cell r="B454" t="str">
            <v>082414</v>
          </cell>
          <cell r="C454" t="str">
            <v>PV EM TUBO DE CONCRETO C/PBJE - PROFUNDIDADE ATE 5,00 M</v>
          </cell>
          <cell r="D454" t="str">
            <v>UN</v>
          </cell>
        </row>
        <row r="455">
          <cell r="B455" t="str">
            <v>082415</v>
          </cell>
          <cell r="C455" t="str">
            <v>PV EM TUBO DE CONCRETO C/PBJE - PROFUNDIDADE ATE 6,00 M</v>
          </cell>
          <cell r="D455" t="str">
            <v>UN</v>
          </cell>
        </row>
        <row r="456">
          <cell r="B456" t="str">
            <v>082416</v>
          </cell>
          <cell r="C456" t="str">
            <v>PV EM TUBO DE CONCRETO C/PBJE - PROFUNDIDADE ATE 7,00 M</v>
          </cell>
          <cell r="D456" t="str">
            <v>UN</v>
          </cell>
        </row>
        <row r="458">
          <cell r="B458" t="str">
            <v>082500</v>
          </cell>
          <cell r="C458" t="str">
            <v>POCO DE INSPECAO - DIAMETRO 0,60 M</v>
          </cell>
        </row>
        <row r="459">
          <cell r="B459" t="str">
            <v>082501</v>
          </cell>
          <cell r="C459" t="str">
            <v>PROFUNDIDADE ATÉ 1,60 M - ALVENARIA</v>
          </cell>
          <cell r="D459" t="str">
            <v>UN</v>
          </cell>
          <cell r="E459">
            <v>1123.4100000000001</v>
          </cell>
        </row>
        <row r="460">
          <cell r="B460" t="str">
            <v>082512</v>
          </cell>
          <cell r="C460" t="str">
            <v>PROFUNDIDADE ATÉ 1,60 M - TUBO DE CONCRETO PBJE</v>
          </cell>
          <cell r="D460" t="str">
            <v>UN</v>
          </cell>
        </row>
        <row r="462">
          <cell r="B462" t="str">
            <v>082600</v>
          </cell>
          <cell r="C462" t="str">
            <v>ADUELA DE CONCRETO ARMADO, PRE-MOLDADA PONTA E BOLSA</v>
          </cell>
        </row>
        <row r="463">
          <cell r="B463" t="str">
            <v>082601</v>
          </cell>
          <cell r="C463" t="str">
            <v>DIAMETRO 0,80 M, H = 1,00 M</v>
          </cell>
          <cell r="D463" t="str">
            <v>UN</v>
          </cell>
          <cell r="E463">
            <v>163.56</v>
          </cell>
        </row>
        <row r="464">
          <cell r="B464" t="str">
            <v>082602</v>
          </cell>
          <cell r="C464" t="str">
            <v>DIAMETRO 1,00 M, H = 0,50 M</v>
          </cell>
          <cell r="D464" t="str">
            <v>UN</v>
          </cell>
          <cell r="E464">
            <v>140.94</v>
          </cell>
        </row>
        <row r="465">
          <cell r="B465" t="str">
            <v>082603</v>
          </cell>
          <cell r="C465" t="str">
            <v>DIAMETRO 1,20 M, H = 0,50 M</v>
          </cell>
          <cell r="D465" t="str">
            <v>UN</v>
          </cell>
          <cell r="E465">
            <v>186.47</v>
          </cell>
        </row>
        <row r="466">
          <cell r="B466" t="str">
            <v>082604</v>
          </cell>
          <cell r="C466" t="str">
            <v>DIAMETRO 1,30 M, H = 0,50 M</v>
          </cell>
          <cell r="D466" t="str">
            <v>UN</v>
          </cell>
          <cell r="E466">
            <v>192.23</v>
          </cell>
        </row>
        <row r="467">
          <cell r="B467" t="str">
            <v>082605</v>
          </cell>
          <cell r="C467" t="str">
            <v>DIAMETRO 1,50 M, H = 0,50 M</v>
          </cell>
          <cell r="D467" t="str">
            <v>UN</v>
          </cell>
          <cell r="E467">
            <v>218.49</v>
          </cell>
        </row>
        <row r="468">
          <cell r="B468" t="str">
            <v>082606</v>
          </cell>
          <cell r="C468" t="str">
            <v>DIAMETRO 1,80 M, H = 0,50 M</v>
          </cell>
          <cell r="D468" t="str">
            <v>UN</v>
          </cell>
          <cell r="E468">
            <v>350.88</v>
          </cell>
        </row>
        <row r="469">
          <cell r="B469" t="str">
            <v>082607</v>
          </cell>
          <cell r="C469" t="str">
            <v>DIAMETRO 2,12 M, H = 0,50 M</v>
          </cell>
          <cell r="D469" t="str">
            <v>UN</v>
          </cell>
          <cell r="E469">
            <v>461.54</v>
          </cell>
        </row>
        <row r="470">
          <cell r="B470" t="str">
            <v>082608</v>
          </cell>
          <cell r="C470" t="str">
            <v>DIAMETRO 2,50 M, H = 0,50 M</v>
          </cell>
          <cell r="D470" t="str">
            <v>UN</v>
          </cell>
          <cell r="E470">
            <v>578.35</v>
          </cell>
        </row>
        <row r="471">
          <cell r="B471" t="str">
            <v>082609</v>
          </cell>
          <cell r="C471" t="str">
            <v>DIAMETRO 3,00 M, H = 0,50 M</v>
          </cell>
          <cell r="D471" t="str">
            <v>UN</v>
          </cell>
          <cell r="E471">
            <v>677.87</v>
          </cell>
        </row>
        <row r="473">
          <cell r="B473" t="str">
            <v>082700</v>
          </cell>
          <cell r="C473" t="str">
            <v>ADUELA SUCESSIVAS DE CONCRETO ARMADO, MOLDADA IN LOCO</v>
          </cell>
        </row>
        <row r="474">
          <cell r="B474" t="str">
            <v>082701</v>
          </cell>
          <cell r="C474" t="str">
            <v>DIAMETRO 1,50 M</v>
          </cell>
          <cell r="D474" t="str">
            <v>M</v>
          </cell>
          <cell r="E474">
            <v>1918.97</v>
          </cell>
        </row>
        <row r="475">
          <cell r="B475" t="str">
            <v>082702</v>
          </cell>
          <cell r="C475" t="str">
            <v>DIAMETRO 2,00 M</v>
          </cell>
          <cell r="D475" t="str">
            <v>M</v>
          </cell>
          <cell r="E475">
            <v>2483.42</v>
          </cell>
        </row>
        <row r="476">
          <cell r="B476" t="str">
            <v>082703</v>
          </cell>
          <cell r="C476" t="str">
            <v>DIAMETRO 2,50 M</v>
          </cell>
          <cell r="D476" t="str">
            <v>M</v>
          </cell>
          <cell r="E476">
            <v>3047.96</v>
          </cell>
        </row>
        <row r="477">
          <cell r="B477" t="str">
            <v>082704</v>
          </cell>
          <cell r="C477" t="str">
            <v>DIAMETRO 3,00 M</v>
          </cell>
          <cell r="D477" t="str">
            <v>M</v>
          </cell>
          <cell r="E477">
            <v>3612.24</v>
          </cell>
        </row>
        <row r="478">
          <cell r="B478" t="str">
            <v>082705</v>
          </cell>
          <cell r="C478" t="str">
            <v>DIAMETRO 3,80 M</v>
          </cell>
          <cell r="D478" t="str">
            <v>M</v>
          </cell>
          <cell r="E478">
            <v>4515.3599999999997</v>
          </cell>
        </row>
        <row r="480">
          <cell r="B480" t="str">
            <v>082800</v>
          </cell>
          <cell r="C480" t="str">
            <v>DISPOSITIVOS ESPECIAIS E ESTRUTURAS ACESSORIAS</v>
          </cell>
        </row>
        <row r="481">
          <cell r="B481" t="str">
            <v>082801</v>
          </cell>
          <cell r="C481" t="str">
            <v>INSTALACAO DE HIDRANTES DE COLUNA</v>
          </cell>
          <cell r="D481" t="str">
            <v>UN</v>
          </cell>
          <cell r="E481">
            <v>274.36</v>
          </cell>
        </row>
        <row r="482">
          <cell r="B482" t="str">
            <v>082802</v>
          </cell>
          <cell r="C482" t="str">
            <v>INSTALACAO DE HIDRANTES SUBTERRANEO</v>
          </cell>
          <cell r="D482" t="str">
            <v>UN</v>
          </cell>
          <cell r="E482">
            <v>348.83</v>
          </cell>
        </row>
        <row r="483">
          <cell r="B483" t="str">
            <v>082803</v>
          </cell>
          <cell r="C483" t="str">
            <v>ASSENTAMENTO DE TUBOS DE QUEDA</v>
          </cell>
          <cell r="D483" t="str">
            <v>M</v>
          </cell>
          <cell r="E483">
            <v>142.33000000000001</v>
          </cell>
        </row>
        <row r="484">
          <cell r="B484" t="str">
            <v>082804</v>
          </cell>
          <cell r="C484" t="str">
            <v>ASSENTAMENTO DE TAMPAO DE FERRO FUNDIDO 600 MM</v>
          </cell>
          <cell r="D484" t="str">
            <v>UN</v>
          </cell>
          <cell r="E484">
            <v>42.77</v>
          </cell>
        </row>
        <row r="485">
          <cell r="B485" t="str">
            <v>082805</v>
          </cell>
          <cell r="C485" t="str">
            <v>ASSENTAMENTO DE TAMPAO DE FERRO FUNDIDO 900 MM</v>
          </cell>
          <cell r="D485" t="str">
            <v>UN</v>
          </cell>
          <cell r="E485">
            <v>64.13</v>
          </cell>
        </row>
        <row r="486">
          <cell r="B486" t="str">
            <v>082806</v>
          </cell>
          <cell r="C486" t="str">
            <v>TERMINAL DE LIMPEZA</v>
          </cell>
          <cell r="D486" t="str">
            <v>UN</v>
          </cell>
          <cell r="E486">
            <v>294</v>
          </cell>
        </row>
        <row r="487">
          <cell r="B487" t="str">
            <v>082807</v>
          </cell>
          <cell r="C487" t="str">
            <v>DISPOSITIVO DE PROTECAO PARA  REGISTRO EM TUBO DE CONCRETO</v>
          </cell>
          <cell r="D487" t="str">
            <v>UN</v>
          </cell>
          <cell r="E487">
            <v>85.39</v>
          </cell>
        </row>
        <row r="488">
          <cell r="B488" t="str">
            <v>082808</v>
          </cell>
          <cell r="C488" t="str">
            <v>DISPOSITIVO DE PROTECAO PARA REGISTRO EM TUBO CERAMICO</v>
          </cell>
          <cell r="D488" t="str">
            <v>UN</v>
          </cell>
          <cell r="E488">
            <v>54.15</v>
          </cell>
        </row>
        <row r="489">
          <cell r="B489" t="str">
            <v>082809</v>
          </cell>
          <cell r="C489" t="str">
            <v>CAIXA PASSAGEM PARA MUDANCA DIAMETRO E/OU DIRECAO - ATE 200 MM</v>
          </cell>
          <cell r="D489" t="str">
            <v>UN</v>
          </cell>
          <cell r="E489">
            <v>205.63</v>
          </cell>
        </row>
        <row r="490">
          <cell r="B490" t="str">
            <v>082810</v>
          </cell>
          <cell r="C490" t="str">
            <v>CAIXA PASSAGEM PARA MUDANCA DIAMETRO E/OU DIRECAO - 250 MM A 450 MM</v>
          </cell>
          <cell r="D490" t="str">
            <v>UN</v>
          </cell>
          <cell r="E490">
            <v>348.35</v>
          </cell>
        </row>
        <row r="491">
          <cell r="B491" t="str">
            <v>082811</v>
          </cell>
          <cell r="C491" t="str">
            <v>BOCA DE LOBO</v>
          </cell>
          <cell r="D491" t="str">
            <v>UN</v>
          </cell>
          <cell r="E491">
            <v>652.09</v>
          </cell>
        </row>
        <row r="492">
          <cell r="B492" t="str">
            <v>082812</v>
          </cell>
          <cell r="C492" t="str">
            <v>EXECUCAO DE TAMPA DE BOCA DE LOBO</v>
          </cell>
          <cell r="D492" t="str">
            <v>UN</v>
          </cell>
          <cell r="E492">
            <v>78.11</v>
          </cell>
        </row>
        <row r="493">
          <cell r="B493" t="str">
            <v>082813</v>
          </cell>
          <cell r="C493" t="str">
            <v>TAMPA DE INSPECAO EM CONCRETO ARMADO</v>
          </cell>
          <cell r="D493" t="str">
            <v>M3</v>
          </cell>
          <cell r="E493">
            <v>1132.3699999999999</v>
          </cell>
        </row>
        <row r="494">
          <cell r="B494" t="str">
            <v>082814</v>
          </cell>
          <cell r="C494" t="str">
            <v>SAIDA JUNTO AO CORREGO DIAM. ATE 250 MM</v>
          </cell>
          <cell r="D494" t="str">
            <v>UN</v>
          </cell>
          <cell r="E494">
            <v>173.84</v>
          </cell>
        </row>
        <row r="495">
          <cell r="B495" t="str">
            <v>082815</v>
          </cell>
          <cell r="C495" t="str">
            <v>SAIDA JUNTO AO CORREGO DIAM. DE 300 MM A 350 MM</v>
          </cell>
          <cell r="D495" t="str">
            <v>UN</v>
          </cell>
          <cell r="E495">
            <v>200.86</v>
          </cell>
        </row>
        <row r="496">
          <cell r="B496" t="str">
            <v>082816</v>
          </cell>
          <cell r="C496" t="str">
            <v>SAIDA JUNTO AO CORREGO DIAM. DE 400 MM A 600 MM</v>
          </cell>
          <cell r="D496" t="str">
            <v>UN</v>
          </cell>
          <cell r="E496">
            <v>285.73</v>
          </cell>
        </row>
        <row r="498">
          <cell r="B498" t="str">
            <v>082900</v>
          </cell>
          <cell r="C498" t="str">
            <v>CAIXA DE ALVENARIA DE 1 TIJOLO</v>
          </cell>
        </row>
        <row r="499">
          <cell r="B499" t="str">
            <v>082901</v>
          </cell>
          <cell r="C499" t="str">
            <v>(0,80 X 0,80) M</v>
          </cell>
          <cell r="D499" t="str">
            <v>M</v>
          </cell>
          <cell r="E499">
            <v>554.16999999999996</v>
          </cell>
        </row>
        <row r="500">
          <cell r="B500" t="str">
            <v>082902</v>
          </cell>
          <cell r="C500" t="str">
            <v>(0,80 X 1,00) M</v>
          </cell>
          <cell r="D500" t="str">
            <v>M</v>
          </cell>
          <cell r="E500">
            <v>618.74</v>
          </cell>
        </row>
        <row r="501">
          <cell r="B501" t="str">
            <v>082903</v>
          </cell>
          <cell r="C501" t="str">
            <v>(1,00 X 1,00) M</v>
          </cell>
          <cell r="D501" t="str">
            <v>M</v>
          </cell>
          <cell r="E501">
            <v>687.27</v>
          </cell>
        </row>
        <row r="502">
          <cell r="B502" t="str">
            <v>082904</v>
          </cell>
          <cell r="C502" t="str">
            <v>(1,00 X 1,10) M</v>
          </cell>
          <cell r="D502" t="str">
            <v>M</v>
          </cell>
          <cell r="E502">
            <v>721.67</v>
          </cell>
        </row>
        <row r="503">
          <cell r="B503" t="str">
            <v>082905</v>
          </cell>
          <cell r="C503" t="str">
            <v>(1,00 X 1,20) M</v>
          </cell>
          <cell r="D503" t="str">
            <v>M</v>
          </cell>
          <cell r="E503">
            <v>741.76</v>
          </cell>
        </row>
        <row r="504">
          <cell r="B504" t="str">
            <v>082906</v>
          </cell>
          <cell r="C504" t="str">
            <v>(1,00 X 1,35) M</v>
          </cell>
          <cell r="D504" t="str">
            <v>M</v>
          </cell>
          <cell r="E504">
            <v>807.42</v>
          </cell>
        </row>
        <row r="505">
          <cell r="B505" t="str">
            <v>082907</v>
          </cell>
          <cell r="C505" t="str">
            <v>(1,00 X 1,50) M</v>
          </cell>
          <cell r="D505" t="str">
            <v>M</v>
          </cell>
          <cell r="E505">
            <v>904.42</v>
          </cell>
        </row>
        <row r="506">
          <cell r="B506" t="str">
            <v>082908</v>
          </cell>
          <cell r="C506" t="str">
            <v>(1,10 X 1,10) M</v>
          </cell>
          <cell r="D506" t="str">
            <v>M</v>
          </cell>
          <cell r="E506">
            <v>756.98</v>
          </cell>
        </row>
        <row r="507">
          <cell r="B507" t="str">
            <v>082909</v>
          </cell>
          <cell r="C507" t="str">
            <v>(1,20 X 1,20) M</v>
          </cell>
          <cell r="D507" t="str">
            <v>M</v>
          </cell>
          <cell r="E507">
            <v>828.65</v>
          </cell>
        </row>
        <row r="508">
          <cell r="B508" t="str">
            <v>082910</v>
          </cell>
          <cell r="C508" t="str">
            <v>(1,20 X 1,50) M</v>
          </cell>
          <cell r="D508" t="str">
            <v>M</v>
          </cell>
          <cell r="E508">
            <v>937.66</v>
          </cell>
        </row>
        <row r="509">
          <cell r="B509" t="str">
            <v>082911</v>
          </cell>
          <cell r="C509" t="str">
            <v>(1,50 X 1,50) M</v>
          </cell>
          <cell r="D509" t="str">
            <v>M</v>
          </cell>
          <cell r="E509">
            <v>1055.82</v>
          </cell>
        </row>
        <row r="510">
          <cell r="B510" t="str">
            <v>082912</v>
          </cell>
          <cell r="C510" t="str">
            <v>(1,50 X 2,00) M</v>
          </cell>
          <cell r="D510" t="str">
            <v>M</v>
          </cell>
          <cell r="E510">
            <v>1252.7</v>
          </cell>
        </row>
        <row r="511">
          <cell r="B511" t="str">
            <v>082913</v>
          </cell>
          <cell r="C511" t="str">
            <v>(2,00 X 2,00) M</v>
          </cell>
          <cell r="D511" t="str">
            <v>M</v>
          </cell>
          <cell r="E511">
            <v>1474.94</v>
          </cell>
        </row>
        <row r="512">
          <cell r="B512" t="str">
            <v>082914</v>
          </cell>
          <cell r="C512" t="str">
            <v>(2,00 X 2,50) M</v>
          </cell>
          <cell r="D512" t="str">
            <v>M</v>
          </cell>
          <cell r="E512">
            <v>1697.18</v>
          </cell>
        </row>
        <row r="514">
          <cell r="B514" t="str">
            <v>083000</v>
          </cell>
          <cell r="C514" t="str">
            <v>CAIXA DE ALVENARIA DE 1/2 TIJOLO</v>
          </cell>
        </row>
        <row r="515">
          <cell r="B515" t="str">
            <v>083001</v>
          </cell>
          <cell r="C515" t="str">
            <v>(0,60 X 0,60) M</v>
          </cell>
          <cell r="D515" t="str">
            <v>M</v>
          </cell>
          <cell r="E515">
            <v>283.02</v>
          </cell>
        </row>
        <row r="516">
          <cell r="B516" t="str">
            <v>083002</v>
          </cell>
          <cell r="C516" t="str">
            <v>(0,80 X 0,80) M</v>
          </cell>
          <cell r="D516" t="str">
            <v>M</v>
          </cell>
          <cell r="E516">
            <v>382.09</v>
          </cell>
        </row>
        <row r="517">
          <cell r="B517" t="str">
            <v>083003</v>
          </cell>
          <cell r="C517" t="str">
            <v>(0,90 X 0,90) M</v>
          </cell>
          <cell r="D517" t="str">
            <v>M</v>
          </cell>
          <cell r="E517">
            <v>431.25</v>
          </cell>
        </row>
        <row r="518">
          <cell r="B518" t="str">
            <v>083004</v>
          </cell>
          <cell r="C518" t="str">
            <v>(1,00 X 0,80) M</v>
          </cell>
          <cell r="D518" t="str">
            <v>M</v>
          </cell>
          <cell r="E518">
            <v>430.24</v>
          </cell>
        </row>
        <row r="519">
          <cell r="B519" t="str">
            <v>083005</v>
          </cell>
          <cell r="C519" t="str">
            <v>(1,00 X 1,00) M</v>
          </cell>
          <cell r="D519" t="str">
            <v>M</v>
          </cell>
          <cell r="E519">
            <v>482.89</v>
          </cell>
        </row>
        <row r="520">
          <cell r="B520" t="str">
            <v>083006</v>
          </cell>
          <cell r="C520" t="str">
            <v>(1,00 X 1,20) M</v>
          </cell>
          <cell r="D520" t="str">
            <v>M</v>
          </cell>
          <cell r="E520">
            <v>539.34</v>
          </cell>
        </row>
        <row r="522">
          <cell r="B522" t="str">
            <v>083100</v>
          </cell>
          <cell r="C522" t="str">
            <v>DISPOSITIVOS PARA LAGOA</v>
          </cell>
        </row>
        <row r="523">
          <cell r="B523" t="str">
            <v>083101</v>
          </cell>
          <cell r="C523" t="str">
            <v>PLACA DE CONCRETO</v>
          </cell>
          <cell r="D523" t="str">
            <v>M2</v>
          </cell>
          <cell r="E523">
            <v>0</v>
          </cell>
        </row>
        <row r="524">
          <cell r="B524" t="str">
            <v>083102</v>
          </cell>
          <cell r="C524" t="str">
            <v>ABRIGO PADRAO</v>
          </cell>
          <cell r="D524" t="str">
            <v>UN</v>
          </cell>
          <cell r="E524">
            <v>9324.24</v>
          </cell>
        </row>
        <row r="525">
          <cell r="B525" t="str">
            <v>083103</v>
          </cell>
          <cell r="C525" t="str">
            <v>CAIXA "1" (1,50 X 1,30) M</v>
          </cell>
          <cell r="D525" t="str">
            <v>M</v>
          </cell>
          <cell r="E525">
            <v>3751.62</v>
          </cell>
        </row>
        <row r="526">
          <cell r="B526" t="str">
            <v>083104</v>
          </cell>
          <cell r="C526" t="str">
            <v>CAIXA "2" (2,40 X 0,80) M</v>
          </cell>
          <cell r="D526" t="str">
            <v>M</v>
          </cell>
          <cell r="E526">
            <v>1222.97</v>
          </cell>
        </row>
        <row r="527">
          <cell r="B527" t="str">
            <v>083105</v>
          </cell>
          <cell r="C527" t="str">
            <v>CAIXA "3" (1,60 X 0,80) M</v>
          </cell>
          <cell r="D527" t="str">
            <v>M</v>
          </cell>
          <cell r="E527">
            <v>1543.46</v>
          </cell>
        </row>
        <row r="528">
          <cell r="B528" t="str">
            <v>083106</v>
          </cell>
          <cell r="C528" t="str">
            <v>CAIXA "4" (0,60 X 0,60) M</v>
          </cell>
          <cell r="D528" t="str">
            <v>M</v>
          </cell>
          <cell r="E528">
            <v>390.22</v>
          </cell>
        </row>
        <row r="529">
          <cell r="B529" t="str">
            <v>083107</v>
          </cell>
          <cell r="C529" t="str">
            <v>CAIXA "6" (1,50 X 1,00) M</v>
          </cell>
          <cell r="D529" t="str">
            <v>M</v>
          </cell>
          <cell r="E529">
            <v>1790.1</v>
          </cell>
        </row>
        <row r="530">
          <cell r="B530" t="str">
            <v>083108</v>
          </cell>
          <cell r="C530" t="str">
            <v>CAIXA "7" (0,80 X 0,80) M</v>
          </cell>
          <cell r="D530" t="str">
            <v>M</v>
          </cell>
          <cell r="E530">
            <v>1201.6600000000001</v>
          </cell>
        </row>
        <row r="531">
          <cell r="B531" t="str">
            <v>083109</v>
          </cell>
          <cell r="C531" t="str">
            <v>CAIXA DE INSPECAO (0,60 X 0,60) M</v>
          </cell>
          <cell r="D531" t="str">
            <v>M</v>
          </cell>
          <cell r="E531">
            <v>517.46</v>
          </cell>
        </row>
        <row r="532">
          <cell r="B532" t="str">
            <v>083110</v>
          </cell>
          <cell r="C532" t="str">
            <v>CAIXA DE INSPECAO (0,80 X 0,80) M</v>
          </cell>
          <cell r="D532" t="str">
            <v>M</v>
          </cell>
          <cell r="E532">
            <v>733.29</v>
          </cell>
        </row>
        <row r="533">
          <cell r="B533" t="str">
            <v>083111</v>
          </cell>
          <cell r="C533" t="str">
            <v>DISPOSITIVO DE SAIDA "A"</v>
          </cell>
          <cell r="D533" t="str">
            <v>UN</v>
          </cell>
          <cell r="E533">
            <v>1169.05</v>
          </cell>
        </row>
        <row r="534">
          <cell r="B534" t="str">
            <v>083112</v>
          </cell>
          <cell r="C534" t="str">
            <v>DISPOSITIVO DE SAIDA "E"</v>
          </cell>
          <cell r="D534" t="str">
            <v>UN</v>
          </cell>
          <cell r="E534">
            <v>12666.6</v>
          </cell>
        </row>
        <row r="536">
          <cell r="B536" t="str">
            <v>090000</v>
          </cell>
          <cell r="C536" t="str">
            <v>ASSENTAMENTO</v>
          </cell>
        </row>
        <row r="537">
          <cell r="B537" t="str">
            <v>090100</v>
          </cell>
          <cell r="C537" t="str">
            <v>ASSENTAMENTO DE TUBOS E PECAS DE PVC RIGIDO E PVC RIGIDO DEFOFO PARA REDES DE DISTRIBUICAO DE AGUA</v>
          </cell>
        </row>
        <row r="538">
          <cell r="B538" t="str">
            <v>090101</v>
          </cell>
          <cell r="C538" t="str">
            <v>TUBOS E PECAS, DIAMETRO 50 MM - PVC RIGIDO (A)</v>
          </cell>
          <cell r="D538" t="str">
            <v>M</v>
          </cell>
          <cell r="E538">
            <v>7.02</v>
          </cell>
        </row>
        <row r="539">
          <cell r="B539" t="str">
            <v>090102</v>
          </cell>
          <cell r="C539" t="str">
            <v>TUBOS E PECAS, DIAMETRO 75 MM - PVC RIGIDO (A)</v>
          </cell>
          <cell r="D539" t="str">
            <v>M</v>
          </cell>
          <cell r="E539">
            <v>7.27</v>
          </cell>
        </row>
        <row r="540">
          <cell r="B540" t="str">
            <v>090103</v>
          </cell>
          <cell r="C540" t="str">
            <v>TUBOS E PECAS, DIAMETRO 100 MM - PVC RIGIDO E PVC RIGIDO DEFOFO (A)</v>
          </cell>
          <cell r="D540" t="str">
            <v>M</v>
          </cell>
          <cell r="E540">
            <v>7.63</v>
          </cell>
        </row>
        <row r="541">
          <cell r="B541" t="str">
            <v>090104</v>
          </cell>
          <cell r="C541" t="str">
            <v>TUBOS E PECAS, DIAMETRO 150 MM - PVC RIGIDO E PVC  RIGIDO DEFOFO (A)</v>
          </cell>
          <cell r="D541" t="str">
            <v>M</v>
          </cell>
          <cell r="E541">
            <v>8.39</v>
          </cell>
        </row>
        <row r="542">
          <cell r="B542" t="str">
            <v>090105</v>
          </cell>
          <cell r="C542" t="str">
            <v>TUBOS E PECAS, DIAMETRO 200 MM - PVC RIGIDO E PVC RIGIDO DEFOFO (A)</v>
          </cell>
          <cell r="D542" t="str">
            <v>M</v>
          </cell>
          <cell r="E542">
            <v>9.6999999999999993</v>
          </cell>
        </row>
        <row r="543">
          <cell r="B543" t="str">
            <v>090106</v>
          </cell>
          <cell r="C543" t="str">
            <v>TUBOS E PECAS, DIAMETRO 250 MM - PVC RIGIDO DEFOFO (A)</v>
          </cell>
          <cell r="D543" t="str">
            <v>M</v>
          </cell>
          <cell r="E543">
            <v>11.39</v>
          </cell>
        </row>
        <row r="544">
          <cell r="B544" t="str">
            <v>090107</v>
          </cell>
          <cell r="C544" t="str">
            <v>TUBOS E PECAS, DIAMETRO 300 MM - PVC RIGIDO DEFOFO (A)</v>
          </cell>
          <cell r="D544" t="str">
            <v>M</v>
          </cell>
          <cell r="E544">
            <v>12.76</v>
          </cell>
        </row>
        <row r="545">
          <cell r="B545" t="str">
            <v>090131</v>
          </cell>
          <cell r="C545" t="str">
            <v>TUBOS E PECAS, DIAM. 50 MM - PVC RIGIDO (B)</v>
          </cell>
          <cell r="D545" t="str">
            <v>M</v>
          </cell>
          <cell r="E545">
            <v>5.57</v>
          </cell>
        </row>
        <row r="546">
          <cell r="B546" t="str">
            <v>090132</v>
          </cell>
          <cell r="C546" t="str">
            <v>TUBOS E PECAS, DIAM. 75 MM - PVC RIGIDO (B)</v>
          </cell>
          <cell r="D546" t="str">
            <v>M</v>
          </cell>
          <cell r="E546">
            <v>5.81</v>
          </cell>
        </row>
        <row r="547">
          <cell r="B547" t="str">
            <v>090133</v>
          </cell>
          <cell r="C547" t="str">
            <v>TUBOS E PECAS, DIAM. 100 MM - PVC RIGIDO E PVC RIGIDO DEFOFO (B)</v>
          </cell>
          <cell r="D547" t="str">
            <v>M</v>
          </cell>
          <cell r="E547">
            <v>6.03</v>
          </cell>
        </row>
        <row r="548">
          <cell r="B548" t="str">
            <v>090134</v>
          </cell>
          <cell r="C548" t="str">
            <v>TUBOS E PECAS, DIAM. 150 MM - PVC RIGIDO E PVC RIGIDO DEFOFO (B)</v>
          </cell>
          <cell r="D548" t="str">
            <v>M</v>
          </cell>
          <cell r="E548">
            <v>6.3</v>
          </cell>
        </row>
        <row r="549">
          <cell r="B549" t="str">
            <v>090135</v>
          </cell>
          <cell r="C549" t="str">
            <v>TUBOS E PECAS, DIAM. 200 MM - PVC RIGIDO E PVC RIGIDO DEFOFO (B)</v>
          </cell>
          <cell r="D549" t="str">
            <v>M</v>
          </cell>
          <cell r="E549">
            <v>7.7</v>
          </cell>
        </row>
        <row r="550">
          <cell r="B550" t="str">
            <v>090136</v>
          </cell>
          <cell r="C550" t="str">
            <v>TUBOS E PECAS, DIAM. 250 MM - PVC RIGIDO DEFOFO (B)</v>
          </cell>
          <cell r="D550" t="str">
            <v>M</v>
          </cell>
          <cell r="E550">
            <v>9.08</v>
          </cell>
        </row>
        <row r="551">
          <cell r="B551" t="str">
            <v>090137</v>
          </cell>
          <cell r="C551" t="str">
            <v>TUBOS E PECAS, DIAM. 300 MM - PVC RIGIDO DEFOFO (B)</v>
          </cell>
          <cell r="D551" t="str">
            <v>M</v>
          </cell>
          <cell r="E551">
            <v>10.18</v>
          </cell>
        </row>
        <row r="552">
          <cell r="B552" t="str">
            <v>090151</v>
          </cell>
          <cell r="C552" t="str">
            <v>TUBOS E PECAS, DIAM. 50 MM - PVC RIGIDO (C)</v>
          </cell>
          <cell r="D552" t="str">
            <v>M</v>
          </cell>
          <cell r="E552">
            <v>3.45</v>
          </cell>
        </row>
        <row r="553">
          <cell r="B553" t="str">
            <v>090152</v>
          </cell>
          <cell r="C553" t="str">
            <v>TUBOS E PECAS, DIAM. 75 MM - PVC RIGIDO (C)</v>
          </cell>
          <cell r="D553" t="str">
            <v>M</v>
          </cell>
          <cell r="E553">
            <v>3.56</v>
          </cell>
        </row>
        <row r="554">
          <cell r="B554" t="str">
            <v>090153</v>
          </cell>
          <cell r="C554" t="str">
            <v>TUBOS E PECAS, DIAM. 100 MM - PVC RIGIDO DEFOFO (C)</v>
          </cell>
          <cell r="D554" t="str">
            <v>M</v>
          </cell>
          <cell r="E554">
            <v>3.75</v>
          </cell>
        </row>
        <row r="555">
          <cell r="B555" t="str">
            <v>090154</v>
          </cell>
          <cell r="C555" t="str">
            <v>TUBOS E PECAS, DIAM. 150 MM - PVC RIGIDO E PVC RIGIDO DEFOFO (C)</v>
          </cell>
          <cell r="D555" t="str">
            <v>M</v>
          </cell>
          <cell r="E555">
            <v>4.13</v>
          </cell>
        </row>
        <row r="556">
          <cell r="B556" t="str">
            <v>090155</v>
          </cell>
          <cell r="C556" t="str">
            <v>TUBOS E PECAS, DIAM. 200 MM - PVC RIGIDO E PVC RIGIDO DEFOFO (C)</v>
          </cell>
          <cell r="D556" t="str">
            <v>M</v>
          </cell>
          <cell r="E556">
            <v>4.8</v>
          </cell>
        </row>
        <row r="557">
          <cell r="B557" t="str">
            <v>090156</v>
          </cell>
          <cell r="C557" t="str">
            <v>TUBOS E PECAS, DIAM. 250 MM - PVC RIGIDO DEFOFO (C)</v>
          </cell>
          <cell r="D557" t="str">
            <v>M</v>
          </cell>
          <cell r="E557">
            <v>5.59</v>
          </cell>
        </row>
        <row r="558">
          <cell r="B558" t="str">
            <v>090157</v>
          </cell>
          <cell r="C558" t="str">
            <v>TUBOS E PECAS, DIAM. 300 MM - PVC RIGIDO DEFOFO (C)</v>
          </cell>
          <cell r="D558" t="str">
            <v>M</v>
          </cell>
          <cell r="E558">
            <v>6.27</v>
          </cell>
        </row>
        <row r="560">
          <cell r="B560" t="str">
            <v>090200</v>
          </cell>
          <cell r="C560" t="str">
            <v>ASSENTAMENTO DE TUBOS E PECAS DE FERRO FUNDIDO PARA REDES DE DISTRIBUICAO DE AGUA</v>
          </cell>
        </row>
        <row r="561">
          <cell r="B561" t="str">
            <v>090201</v>
          </cell>
          <cell r="C561" t="str">
            <v>TUBOS E PECAS, DIAMETRO 50 MM (A)</v>
          </cell>
          <cell r="D561" t="str">
            <v>M</v>
          </cell>
          <cell r="E561">
            <v>8.73</v>
          </cell>
        </row>
        <row r="562">
          <cell r="B562" t="str">
            <v>090202</v>
          </cell>
          <cell r="C562" t="str">
            <v>TUBOS E PECAS, DIAMETRO 75 MM (A)</v>
          </cell>
          <cell r="D562" t="str">
            <v>M</v>
          </cell>
          <cell r="E562">
            <v>9.68</v>
          </cell>
        </row>
        <row r="563">
          <cell r="B563" t="str">
            <v>090203</v>
          </cell>
          <cell r="C563" t="str">
            <v>TUBOS E PECAS, DIAMETRO 100 MM (A)</v>
          </cell>
          <cell r="D563" t="str">
            <v>M</v>
          </cell>
          <cell r="E563">
            <v>10.93</v>
          </cell>
        </row>
        <row r="564">
          <cell r="B564" t="str">
            <v>090204</v>
          </cell>
          <cell r="C564" t="str">
            <v>TUBOS E PECAS, DIAMETRO 150 MM (A)</v>
          </cell>
          <cell r="D564" t="str">
            <v>M</v>
          </cell>
          <cell r="E564">
            <v>13.31</v>
          </cell>
        </row>
        <row r="565">
          <cell r="B565" t="str">
            <v>090205</v>
          </cell>
          <cell r="C565" t="str">
            <v>TUBOS E PECAS, DIAMETRO 200 MM (A)</v>
          </cell>
          <cell r="D565" t="str">
            <v>M</v>
          </cell>
          <cell r="E565">
            <v>14.8</v>
          </cell>
        </row>
        <row r="566">
          <cell r="B566" t="str">
            <v>090206</v>
          </cell>
          <cell r="C566" t="str">
            <v>TUBOS E PECAS, DIAMETRO 250 MM (A)</v>
          </cell>
          <cell r="D566" t="str">
            <v>M</v>
          </cell>
          <cell r="E566">
            <v>16.59</v>
          </cell>
        </row>
        <row r="567">
          <cell r="B567" t="str">
            <v>090207</v>
          </cell>
          <cell r="C567" t="str">
            <v>TUBOS E PECAS, DIAMETRO 300 MM (A)</v>
          </cell>
          <cell r="D567" t="str">
            <v>M</v>
          </cell>
          <cell r="E567">
            <v>19.649999999999999</v>
          </cell>
        </row>
        <row r="568">
          <cell r="B568" t="str">
            <v>090208</v>
          </cell>
          <cell r="C568" t="str">
            <v>TUBOS E PECAS, DIAMETRO 400 MM (A)</v>
          </cell>
          <cell r="D568" t="str">
            <v>M</v>
          </cell>
          <cell r="E568">
            <v>23.8</v>
          </cell>
        </row>
        <row r="569">
          <cell r="B569" t="str">
            <v>090209</v>
          </cell>
          <cell r="C569" t="str">
            <v>TUBOS E PECAS, DIAMETRO 500 MM (A)</v>
          </cell>
          <cell r="D569" t="str">
            <v>M</v>
          </cell>
          <cell r="E569">
            <v>28.36</v>
          </cell>
        </row>
        <row r="570">
          <cell r="B570" t="str">
            <v>090210</v>
          </cell>
          <cell r="C570" t="str">
            <v>TUBOS E PECAS, DIAMETRO 600 MM (A)</v>
          </cell>
          <cell r="D570" t="str">
            <v>M</v>
          </cell>
          <cell r="E570">
            <v>33.6</v>
          </cell>
        </row>
        <row r="571">
          <cell r="B571" t="str">
            <v>090231</v>
          </cell>
          <cell r="C571" t="str">
            <v>TUBOS E PECAS, DIAM. 50 MM (B)</v>
          </cell>
          <cell r="D571" t="str">
            <v>M</v>
          </cell>
          <cell r="E571">
            <v>6.95</v>
          </cell>
        </row>
        <row r="572">
          <cell r="B572" t="str">
            <v>090232</v>
          </cell>
          <cell r="C572" t="str">
            <v>TUBOS E PECAS, DIAM. 75 MM (B)</v>
          </cell>
          <cell r="D572" t="str">
            <v>M</v>
          </cell>
          <cell r="E572">
            <v>7.72</v>
          </cell>
        </row>
        <row r="573">
          <cell r="B573" t="str">
            <v>090233</v>
          </cell>
          <cell r="C573" t="str">
            <v>TUBOS E PECAS, DIAM. 100 MM (B)</v>
          </cell>
          <cell r="D573" t="str">
            <v>M</v>
          </cell>
          <cell r="E573">
            <v>8.7100000000000009</v>
          </cell>
        </row>
        <row r="574">
          <cell r="B574" t="str">
            <v>090234</v>
          </cell>
          <cell r="C574" t="str">
            <v>TUBOS E PECAS, DIAM. 150 MM (B)</v>
          </cell>
          <cell r="D574" t="str">
            <v>M</v>
          </cell>
          <cell r="E574">
            <v>10.64</v>
          </cell>
        </row>
        <row r="575">
          <cell r="B575" t="str">
            <v>090235</v>
          </cell>
          <cell r="C575" t="str">
            <v>TUBOS E PECAS, DIAM. 200 MM (B)</v>
          </cell>
          <cell r="D575" t="str">
            <v>M</v>
          </cell>
          <cell r="E575">
            <v>11.82</v>
          </cell>
        </row>
        <row r="576">
          <cell r="B576" t="str">
            <v>090236</v>
          </cell>
          <cell r="C576" t="str">
            <v>TUBOS E PECAS, DIAM. 250 MM (B)</v>
          </cell>
          <cell r="D576" t="str">
            <v>M</v>
          </cell>
          <cell r="E576">
            <v>13.22</v>
          </cell>
        </row>
        <row r="577">
          <cell r="B577" t="str">
            <v>090237</v>
          </cell>
          <cell r="C577" t="str">
            <v>TUBOS E PECAS, DIAM. 300 MM (B)</v>
          </cell>
          <cell r="D577" t="str">
            <v>M</v>
          </cell>
          <cell r="E577">
            <v>15.68</v>
          </cell>
        </row>
        <row r="578">
          <cell r="B578" t="str">
            <v>090238</v>
          </cell>
          <cell r="C578" t="str">
            <v>TUBOS E PECAS, DIAM. 400 MM (B)</v>
          </cell>
          <cell r="D578" t="str">
            <v>M</v>
          </cell>
          <cell r="E578">
            <v>19.010000000000002</v>
          </cell>
        </row>
        <row r="579">
          <cell r="B579" t="str">
            <v>090239</v>
          </cell>
          <cell r="C579" t="str">
            <v>TUBOS E PECAS, DIAMETRO, 500 MM (B)</v>
          </cell>
          <cell r="D579" t="str">
            <v>M</v>
          </cell>
          <cell r="E579">
            <v>22.63</v>
          </cell>
        </row>
        <row r="580">
          <cell r="B580" t="str">
            <v>090240</v>
          </cell>
          <cell r="C580" t="str">
            <v>TUBOS E PECAS, DIAM. 600 MM (B)</v>
          </cell>
          <cell r="D580" t="str">
            <v>M</v>
          </cell>
          <cell r="E580">
            <v>24.17</v>
          </cell>
        </row>
        <row r="581">
          <cell r="B581" t="str">
            <v>090251</v>
          </cell>
          <cell r="C581" t="str">
            <v>TUBOS E PECAS, DIAM. 50 MM (C)</v>
          </cell>
          <cell r="D581" t="str">
            <v>M</v>
          </cell>
          <cell r="E581">
            <v>4.3</v>
          </cell>
        </row>
        <row r="582">
          <cell r="B582" t="str">
            <v>090252</v>
          </cell>
          <cell r="C582" t="str">
            <v>TUBOS E PECAS, DIAM. 75 MM (C)</v>
          </cell>
          <cell r="D582" t="str">
            <v>M</v>
          </cell>
          <cell r="E582">
            <v>4.7699999999999996</v>
          </cell>
        </row>
        <row r="583">
          <cell r="B583" t="str">
            <v>090253</v>
          </cell>
          <cell r="C583" t="str">
            <v>TUBOS E PECAS, DIAM. 100 MM (C)</v>
          </cell>
          <cell r="D583" t="str">
            <v>M</v>
          </cell>
          <cell r="E583">
            <v>5.39</v>
          </cell>
        </row>
        <row r="584">
          <cell r="B584" t="str">
            <v>090254</v>
          </cell>
          <cell r="C584" t="str">
            <v>TUBOS E PECAS, DIAM. 150 MM (C)</v>
          </cell>
          <cell r="D584" t="str">
            <v>M</v>
          </cell>
          <cell r="E584">
            <v>6.58</v>
          </cell>
        </row>
        <row r="585">
          <cell r="B585" t="str">
            <v>090255</v>
          </cell>
          <cell r="C585" t="str">
            <v>TUBOS E PECAS, DIAM. 200 MM (C)</v>
          </cell>
          <cell r="D585" t="str">
            <v>M</v>
          </cell>
          <cell r="E585">
            <v>7.31</v>
          </cell>
        </row>
        <row r="586">
          <cell r="B586" t="str">
            <v>090256</v>
          </cell>
          <cell r="C586" t="str">
            <v>TUBOS E PECAS, DIAM. 250 MM (C)</v>
          </cell>
          <cell r="D586" t="str">
            <v>M</v>
          </cell>
          <cell r="E586">
            <v>8.2100000000000009</v>
          </cell>
        </row>
        <row r="587">
          <cell r="B587" t="str">
            <v>090257</v>
          </cell>
          <cell r="C587" t="str">
            <v>TUBOS E PECAS, DIAM. 300 MM (C)</v>
          </cell>
          <cell r="D587" t="str">
            <v>M</v>
          </cell>
          <cell r="E587">
            <v>9.74</v>
          </cell>
        </row>
        <row r="588">
          <cell r="B588" t="str">
            <v>090258</v>
          </cell>
          <cell r="C588" t="str">
            <v>TUBOS E PECAS, DIAM. 400 MM (C)</v>
          </cell>
          <cell r="D588" t="str">
            <v>M</v>
          </cell>
          <cell r="E588">
            <v>11.79</v>
          </cell>
        </row>
        <row r="589">
          <cell r="B589" t="str">
            <v>090259</v>
          </cell>
          <cell r="C589" t="str">
            <v>TUBOS E PECAS, DIAM. 500 MM (C)</v>
          </cell>
          <cell r="D589" t="str">
            <v>M</v>
          </cell>
          <cell r="E589">
            <v>14.09</v>
          </cell>
        </row>
        <row r="590">
          <cell r="B590" t="str">
            <v>090260</v>
          </cell>
          <cell r="C590" t="str">
            <v>TUBOS E PECAS, DIAM. 600 MM (C)</v>
          </cell>
          <cell r="D590" t="str">
            <v>M</v>
          </cell>
          <cell r="E590">
            <v>16.7</v>
          </cell>
        </row>
        <row r="592">
          <cell r="B592" t="str">
            <v>090400</v>
          </cell>
          <cell r="C592" t="str">
            <v>ASSENTAMENTO SIMPLES DE TUBOS E PECAS DE CERAMICA</v>
          </cell>
        </row>
        <row r="593">
          <cell r="B593" t="str">
            <v>090401</v>
          </cell>
          <cell r="C593" t="str">
            <v>TUBOS E PECAS, DIAMETRO 100 MM (A)</v>
          </cell>
          <cell r="D593" t="str">
            <v>M</v>
          </cell>
          <cell r="E593">
            <v>7.44</v>
          </cell>
        </row>
        <row r="594">
          <cell r="B594" t="str">
            <v>090402</v>
          </cell>
          <cell r="C594" t="str">
            <v>TUBOS E PECAS, DIAMETRO 150 MM (A)</v>
          </cell>
          <cell r="D594" t="str">
            <v>M</v>
          </cell>
          <cell r="E594">
            <v>9.4</v>
          </cell>
        </row>
        <row r="595">
          <cell r="B595" t="str">
            <v>090403</v>
          </cell>
          <cell r="C595" t="str">
            <v>TUBOS E PECAS, DIAMETRO 200 MM (A)</v>
          </cell>
          <cell r="D595" t="str">
            <v>M</v>
          </cell>
          <cell r="E595">
            <v>11.31</v>
          </cell>
        </row>
        <row r="596">
          <cell r="B596" t="str">
            <v>090404</v>
          </cell>
          <cell r="C596" t="str">
            <v>TUBOS E PECAS, DIAMETRO 250 MM (A)</v>
          </cell>
          <cell r="D596" t="str">
            <v>M</v>
          </cell>
          <cell r="E596">
            <v>13.68</v>
          </cell>
        </row>
        <row r="597">
          <cell r="B597" t="str">
            <v>090405</v>
          </cell>
          <cell r="C597" t="str">
            <v>TUBOS E PECAS, DIAMETRO 300 MM (A)</v>
          </cell>
          <cell r="D597" t="str">
            <v>M</v>
          </cell>
          <cell r="E597">
            <v>15.72</v>
          </cell>
        </row>
        <row r="598">
          <cell r="B598" t="str">
            <v>090406</v>
          </cell>
          <cell r="C598" t="str">
            <v>TUBOS E PECAS, DIAMETRO 375 MM (A)</v>
          </cell>
          <cell r="D598" t="str">
            <v>M</v>
          </cell>
          <cell r="E598">
            <v>18.100000000000001</v>
          </cell>
        </row>
        <row r="599">
          <cell r="B599" t="str">
            <v>090407</v>
          </cell>
          <cell r="C599" t="str">
            <v>TUBOS E PECAS, DIAMETRO 450 MM (A)</v>
          </cell>
          <cell r="D599" t="str">
            <v>M</v>
          </cell>
          <cell r="E599">
            <v>20.74</v>
          </cell>
        </row>
        <row r="600">
          <cell r="B600" t="str">
            <v>090431</v>
          </cell>
          <cell r="C600" t="str">
            <v>TUBOS E PECAS, DIAM. 100 MM (B)</v>
          </cell>
          <cell r="D600" t="str">
            <v>M</v>
          </cell>
          <cell r="E600">
            <v>6.58</v>
          </cell>
        </row>
        <row r="601">
          <cell r="B601" t="str">
            <v>090432</v>
          </cell>
          <cell r="C601" t="str">
            <v>TUBOS E PECAS, DIAM. 150 MM (B)</v>
          </cell>
          <cell r="D601" t="str">
            <v>M</v>
          </cell>
          <cell r="E601">
            <v>8.2799999999999994</v>
          </cell>
        </row>
        <row r="602">
          <cell r="B602" t="str">
            <v>090433</v>
          </cell>
          <cell r="C602" t="str">
            <v>TUBOS E PECAS, DIAM. 200 MM (B)</v>
          </cell>
          <cell r="D602" t="str">
            <v>M</v>
          </cell>
          <cell r="E602">
            <v>9.93</v>
          </cell>
        </row>
        <row r="603">
          <cell r="B603" t="str">
            <v>090434</v>
          </cell>
          <cell r="C603" t="str">
            <v>TUBOS E PECAS, DIAM. 250 MM (B)</v>
          </cell>
          <cell r="D603" t="str">
            <v>M</v>
          </cell>
          <cell r="E603">
            <v>12.08</v>
          </cell>
        </row>
        <row r="604">
          <cell r="B604" t="str">
            <v>090435</v>
          </cell>
          <cell r="C604" t="str">
            <v>TUBOS E PECAS, DIAM. 300 MM (B)</v>
          </cell>
          <cell r="D604" t="str">
            <v>M</v>
          </cell>
          <cell r="E604">
            <v>14.03</v>
          </cell>
        </row>
        <row r="605">
          <cell r="B605" t="str">
            <v>090436</v>
          </cell>
          <cell r="C605" t="str">
            <v>TUBOS E PECAS, DIAM. 375 MM (B)</v>
          </cell>
          <cell r="D605" t="str">
            <v>M</v>
          </cell>
          <cell r="E605">
            <v>16.3</v>
          </cell>
        </row>
        <row r="606">
          <cell r="B606" t="str">
            <v>090437</v>
          </cell>
          <cell r="C606" t="str">
            <v>TUBOS E PECAS, DIAM. 450 MM (B)</v>
          </cell>
          <cell r="D606" t="str">
            <v>M</v>
          </cell>
          <cell r="E606">
            <v>18.760000000000002</v>
          </cell>
        </row>
        <row r="607">
          <cell r="B607" t="str">
            <v>090451</v>
          </cell>
          <cell r="C607" t="str">
            <v>TUBOS E PECAS, DIAM. 100 MM (C)</v>
          </cell>
          <cell r="D607" t="str">
            <v>M</v>
          </cell>
          <cell r="E607">
            <v>5.34</v>
          </cell>
        </row>
        <row r="608">
          <cell r="B608" t="str">
            <v>090452</v>
          </cell>
          <cell r="C608" t="str">
            <v>TUBOS E PECAS, DIAM. 150 MM (C)</v>
          </cell>
          <cell r="D608" t="str">
            <v>M</v>
          </cell>
          <cell r="E608">
            <v>6.59</v>
          </cell>
        </row>
        <row r="609">
          <cell r="B609" t="str">
            <v>090453</v>
          </cell>
          <cell r="C609" t="str">
            <v>TUBOS E PECAS, DIAM. 200 MM (C)</v>
          </cell>
          <cell r="D609" t="str">
            <v>M</v>
          </cell>
          <cell r="E609">
            <v>7.8</v>
          </cell>
        </row>
        <row r="610">
          <cell r="B610" t="str">
            <v>090454</v>
          </cell>
          <cell r="C610" t="str">
            <v>TUBOS E PECAS, DIAM. 250 MM (C)</v>
          </cell>
          <cell r="D610" t="str">
            <v>M</v>
          </cell>
          <cell r="E610">
            <v>9.76</v>
          </cell>
        </row>
        <row r="611">
          <cell r="B611" t="str">
            <v>090455</v>
          </cell>
          <cell r="C611" t="str">
            <v>TUBOS E PECAS, DIAM. 300 MM (C)</v>
          </cell>
          <cell r="D611" t="str">
            <v>M</v>
          </cell>
          <cell r="E611">
            <v>11.53</v>
          </cell>
        </row>
        <row r="612">
          <cell r="B612" t="str">
            <v>090456</v>
          </cell>
          <cell r="C612" t="str">
            <v>TUBOS E PECAS, DIAM. 375 MM (C)</v>
          </cell>
          <cell r="D612" t="str">
            <v>M</v>
          </cell>
          <cell r="E612">
            <v>13.61</v>
          </cell>
        </row>
        <row r="613">
          <cell r="B613" t="str">
            <v>090457</v>
          </cell>
          <cell r="C613" t="str">
            <v>TUBOS E PECAS, DIAM. 450 MM (C)</v>
          </cell>
          <cell r="D613" t="str">
            <v>M</v>
          </cell>
          <cell r="E613">
            <v>15.84</v>
          </cell>
        </row>
        <row r="615">
          <cell r="B615" t="str">
            <v>090600</v>
          </cell>
          <cell r="C615" t="str">
            <v>ASSENTAMENTO SIMPLES DE TUBOS E PECAS DE PVC RIGIDO E PVC RIGIDO DEFOFO</v>
          </cell>
        </row>
        <row r="616">
          <cell r="B616" t="str">
            <v>090601</v>
          </cell>
          <cell r="C616" t="str">
            <v>TUBOS E PECAS, DIAMETRO 50 MM (A)</v>
          </cell>
          <cell r="D616" t="str">
            <v>M</v>
          </cell>
          <cell r="E616">
            <v>0.61</v>
          </cell>
        </row>
        <row r="617">
          <cell r="B617" t="str">
            <v>090602</v>
          </cell>
          <cell r="C617" t="str">
            <v>TUBOS E PECAS, DIAMETRO 75 MM (A)</v>
          </cell>
          <cell r="D617" t="str">
            <v>M</v>
          </cell>
          <cell r="E617">
            <v>0.75</v>
          </cell>
        </row>
        <row r="618">
          <cell r="B618" t="str">
            <v>090603</v>
          </cell>
          <cell r="C618" t="str">
            <v>TUBOS E PECAS, DIAMETRO 100 MM (A)</v>
          </cell>
          <cell r="D618" t="str">
            <v>M</v>
          </cell>
          <cell r="E618">
            <v>0.97</v>
          </cell>
        </row>
        <row r="619">
          <cell r="B619" t="str">
            <v>090604</v>
          </cell>
          <cell r="C619" t="str">
            <v>TUBOS E PECAS, DIAMETRO 150 MM (A)</v>
          </cell>
          <cell r="D619" t="str">
            <v>M</v>
          </cell>
          <cell r="E619">
            <v>1.52</v>
          </cell>
        </row>
        <row r="620">
          <cell r="B620" t="str">
            <v>090605</v>
          </cell>
          <cell r="C620" t="str">
            <v>TUBOS E PECAS, DIAMETRO 200 MM (A)</v>
          </cell>
          <cell r="D620" t="str">
            <v>M</v>
          </cell>
          <cell r="E620">
            <v>1.94</v>
          </cell>
        </row>
        <row r="621">
          <cell r="B621" t="str">
            <v>090606</v>
          </cell>
          <cell r="C621" t="str">
            <v>TUBOS E PECAS, DIAMETRO 300 MM (A)</v>
          </cell>
          <cell r="D621" t="str">
            <v>M</v>
          </cell>
          <cell r="E621">
            <v>3.12</v>
          </cell>
        </row>
        <row r="622">
          <cell r="B622" t="str">
            <v>090607</v>
          </cell>
          <cell r="C622" t="str">
            <v>TUBOS E PECAS, DIAMETRO 400 MM (A)</v>
          </cell>
          <cell r="D622" t="str">
            <v>M</v>
          </cell>
          <cell r="E622">
            <v>3.89</v>
          </cell>
        </row>
        <row r="623">
          <cell r="B623" t="str">
            <v>090631</v>
          </cell>
          <cell r="C623" t="str">
            <v>TUBOS E PECAS, DIAM. 50 MM (B)</v>
          </cell>
          <cell r="D623" t="str">
            <v>M</v>
          </cell>
          <cell r="E623">
            <v>0.46</v>
          </cell>
        </row>
        <row r="624">
          <cell r="B624" t="str">
            <v>090632</v>
          </cell>
          <cell r="C624" t="str">
            <v>TUBOS E PECAS, DIAM. 75 MM (B)</v>
          </cell>
          <cell r="D624" t="str">
            <v>M</v>
          </cell>
          <cell r="E624">
            <v>0.61</v>
          </cell>
        </row>
        <row r="625">
          <cell r="B625" t="str">
            <v>090633</v>
          </cell>
          <cell r="C625" t="str">
            <v>TUBOS E PECAS, DIAM. 100 MM (B)</v>
          </cell>
          <cell r="D625" t="str">
            <v>M</v>
          </cell>
          <cell r="E625">
            <v>0.75</v>
          </cell>
        </row>
        <row r="626">
          <cell r="B626" t="str">
            <v>090634</v>
          </cell>
          <cell r="C626" t="str">
            <v>TUBOS E PECAS, DIAM. 150 MM (B)</v>
          </cell>
          <cell r="D626" t="str">
            <v>M</v>
          </cell>
          <cell r="E626">
            <v>1.23</v>
          </cell>
        </row>
        <row r="627">
          <cell r="B627" t="str">
            <v>090635</v>
          </cell>
          <cell r="C627" t="str">
            <v>TUBOS E PECAS, DIAM. 200 MM (B)</v>
          </cell>
          <cell r="D627" t="str">
            <v>M</v>
          </cell>
          <cell r="E627">
            <v>1.52</v>
          </cell>
        </row>
        <row r="628">
          <cell r="B628" t="str">
            <v>090636</v>
          </cell>
          <cell r="C628" t="str">
            <v>TUBOS E PECAS, DIAM. 300 MM (B)</v>
          </cell>
          <cell r="D628" t="str">
            <v>M</v>
          </cell>
          <cell r="E628">
            <v>2.5</v>
          </cell>
        </row>
        <row r="629">
          <cell r="B629" t="str">
            <v>090637</v>
          </cell>
          <cell r="C629" t="str">
            <v>TUBOS E PECAS, DIAM. 400 MM (B)</v>
          </cell>
          <cell r="D629" t="str">
            <v>M</v>
          </cell>
          <cell r="E629">
            <v>3.12</v>
          </cell>
        </row>
        <row r="630">
          <cell r="B630" t="str">
            <v>090651</v>
          </cell>
          <cell r="C630" t="str">
            <v>TUBOS E PECAS, DIAM. 50 MM (C)</v>
          </cell>
          <cell r="D630" t="str">
            <v>M</v>
          </cell>
          <cell r="E630">
            <v>0.28999999999999998</v>
          </cell>
        </row>
        <row r="631">
          <cell r="B631" t="str">
            <v>090652</v>
          </cell>
          <cell r="C631" t="str">
            <v>TUBOS E PECAS, DIAM. 75 MM (C)</v>
          </cell>
          <cell r="D631" t="str">
            <v>M</v>
          </cell>
          <cell r="E631">
            <v>0.34</v>
          </cell>
        </row>
        <row r="632">
          <cell r="B632" t="str">
            <v>090653</v>
          </cell>
          <cell r="C632" t="str">
            <v>TUBOS E PECAS, DIAM. 100 MM (C)</v>
          </cell>
          <cell r="D632" t="str">
            <v>M</v>
          </cell>
          <cell r="E632">
            <v>0.46</v>
          </cell>
        </row>
        <row r="633">
          <cell r="B633" t="str">
            <v>090654</v>
          </cell>
          <cell r="C633" t="str">
            <v>TUBOS E PECAS, DIAM. 150 MM (C)</v>
          </cell>
          <cell r="D633" t="str">
            <v>M</v>
          </cell>
          <cell r="E633">
            <v>0.75</v>
          </cell>
        </row>
        <row r="634">
          <cell r="B634" t="str">
            <v>090655</v>
          </cell>
          <cell r="C634" t="str">
            <v>TUBOS E PECAS, DIAM. 200 MM (C)</v>
          </cell>
          <cell r="D634" t="str">
            <v>M</v>
          </cell>
          <cell r="E634">
            <v>0.97</v>
          </cell>
        </row>
        <row r="635">
          <cell r="B635" t="str">
            <v>090656</v>
          </cell>
          <cell r="C635" t="str">
            <v>TUBOS E PECAS, DIAM. 300 MM (C)</v>
          </cell>
          <cell r="D635" t="str">
            <v>M</v>
          </cell>
          <cell r="E635">
            <v>1.52</v>
          </cell>
        </row>
        <row r="636">
          <cell r="B636" t="str">
            <v>090657</v>
          </cell>
          <cell r="C636" t="str">
            <v>TUBOS E PECAS, DIAM. 400 MM (C)</v>
          </cell>
          <cell r="D636" t="str">
            <v>M</v>
          </cell>
          <cell r="E636">
            <v>1.94</v>
          </cell>
        </row>
        <row r="638">
          <cell r="B638" t="str">
            <v>090700</v>
          </cell>
          <cell r="C638" t="str">
            <v>ASSENTAMENTO SIMPLES DE TUBOS E PECAS DE FERRO FUNDIDO</v>
          </cell>
        </row>
        <row r="639">
          <cell r="B639" t="str">
            <v>090701</v>
          </cell>
          <cell r="C639" t="str">
            <v>TUBOS E PECAS, DIAMETRO 50 MM (A)</v>
          </cell>
          <cell r="D639" t="str">
            <v>M</v>
          </cell>
          <cell r="E639">
            <v>2.3199999999999998</v>
          </cell>
        </row>
        <row r="640">
          <cell r="B640" t="str">
            <v>090702</v>
          </cell>
          <cell r="C640" t="str">
            <v>TUBOS E PECAS, DIAMETRO 75 MM (A)</v>
          </cell>
          <cell r="D640" t="str">
            <v>M</v>
          </cell>
          <cell r="E640">
            <v>3.15</v>
          </cell>
        </row>
        <row r="641">
          <cell r="B641" t="str">
            <v>090703</v>
          </cell>
          <cell r="C641" t="str">
            <v>TUBOS E PECAS, DIAMETRO 100 MM (A)</v>
          </cell>
          <cell r="D641" t="str">
            <v>M</v>
          </cell>
          <cell r="E641">
            <v>4.26</v>
          </cell>
        </row>
        <row r="642">
          <cell r="B642" t="str">
            <v>090704</v>
          </cell>
          <cell r="C642" t="str">
            <v>TUBOS E PECAS, DIAMETRO 150 MM (A)</v>
          </cell>
          <cell r="D642" t="str">
            <v>M</v>
          </cell>
          <cell r="E642">
            <v>6.45</v>
          </cell>
        </row>
        <row r="643">
          <cell r="B643" t="str">
            <v>090705</v>
          </cell>
          <cell r="C643" t="str">
            <v>TUBOS E PECAS, DIAMETRO 200 MM (A)</v>
          </cell>
          <cell r="D643" t="str">
            <v>M</v>
          </cell>
          <cell r="E643">
            <v>7.03</v>
          </cell>
        </row>
        <row r="644">
          <cell r="B644" t="str">
            <v>090706</v>
          </cell>
          <cell r="C644" t="str">
            <v>TUBOS E PECAS, DIAMETRO 250 MM (A)</v>
          </cell>
          <cell r="D644" t="str">
            <v>M</v>
          </cell>
          <cell r="E644">
            <v>7.91</v>
          </cell>
        </row>
        <row r="645">
          <cell r="B645" t="str">
            <v>090707</v>
          </cell>
          <cell r="C645" t="str">
            <v>TUBOS E PECAS, DIAMETRO 300 MM (A)</v>
          </cell>
          <cell r="D645" t="str">
            <v>M</v>
          </cell>
          <cell r="E645">
            <v>10.01</v>
          </cell>
        </row>
        <row r="646">
          <cell r="B646" t="str">
            <v>090708</v>
          </cell>
          <cell r="C646" t="str">
            <v>TUBOS E PECAS, DIAMETRO 400 MM (A)</v>
          </cell>
          <cell r="D646" t="str">
            <v>M</v>
          </cell>
          <cell r="E646">
            <v>12.18</v>
          </cell>
        </row>
        <row r="647">
          <cell r="B647" t="str">
            <v>090709</v>
          </cell>
          <cell r="C647" t="str">
            <v>TUBOS E PECAS, DIAMETRO 500 MM (A)</v>
          </cell>
          <cell r="D647" t="str">
            <v>M</v>
          </cell>
          <cell r="E647">
            <v>14.64</v>
          </cell>
        </row>
        <row r="648">
          <cell r="B648" t="str">
            <v>090710</v>
          </cell>
          <cell r="C648" t="str">
            <v>TUBOS E PECAS, DIAMETRO 600 MM (A)</v>
          </cell>
          <cell r="D648" t="str">
            <v>M</v>
          </cell>
          <cell r="E648">
            <v>17.64</v>
          </cell>
        </row>
        <row r="649">
          <cell r="B649" t="str">
            <v>090711</v>
          </cell>
          <cell r="C649" t="str">
            <v>TUBOS E PECAS, DIAMETRO 700 MM (A)</v>
          </cell>
          <cell r="D649" t="str">
            <v>M</v>
          </cell>
          <cell r="E649">
            <v>22.5</v>
          </cell>
        </row>
        <row r="650">
          <cell r="B650" t="str">
            <v>090712</v>
          </cell>
          <cell r="C650" t="str">
            <v>TUBOS E PECAS, DIAMETRO 800 MM (A)</v>
          </cell>
          <cell r="D650" t="str">
            <v>M</v>
          </cell>
          <cell r="E650">
            <v>28.16</v>
          </cell>
        </row>
        <row r="651">
          <cell r="B651" t="str">
            <v>090731</v>
          </cell>
          <cell r="C651" t="str">
            <v>TUBOS E PECAS, DIAM. 50 MM (B)</v>
          </cell>
          <cell r="D651" t="str">
            <v>M</v>
          </cell>
          <cell r="E651">
            <v>1.84</v>
          </cell>
        </row>
        <row r="652">
          <cell r="B652" t="str">
            <v>090732</v>
          </cell>
          <cell r="C652" t="str">
            <v>TUBOS E PECAS, DIAM. 75 MM (B)</v>
          </cell>
          <cell r="D652" t="str">
            <v>M</v>
          </cell>
          <cell r="E652">
            <v>2.52</v>
          </cell>
        </row>
        <row r="653">
          <cell r="B653" t="str">
            <v>090733</v>
          </cell>
          <cell r="C653" t="str">
            <v>TUBOS E PECAS, DIAM. 100 MM (B)</v>
          </cell>
          <cell r="D653" t="str">
            <v>M</v>
          </cell>
          <cell r="E653">
            <v>3.41</v>
          </cell>
        </row>
        <row r="654">
          <cell r="B654" t="str">
            <v>090734</v>
          </cell>
          <cell r="C654" t="str">
            <v>TUBOS E PECAS, DIAM. 150 MM (B)</v>
          </cell>
          <cell r="D654" t="str">
            <v>M</v>
          </cell>
          <cell r="E654">
            <v>5.16</v>
          </cell>
        </row>
        <row r="655">
          <cell r="B655" t="str">
            <v>090735</v>
          </cell>
          <cell r="C655" t="str">
            <v>TUBOS E PECAS, DIAM. 200 MM (B)</v>
          </cell>
          <cell r="D655" t="str">
            <v>M</v>
          </cell>
          <cell r="E655">
            <v>5.63</v>
          </cell>
        </row>
        <row r="656">
          <cell r="B656" t="str">
            <v>090736</v>
          </cell>
          <cell r="C656" t="str">
            <v>TUBOS E PECAS, DIAM. 250 MM (B)</v>
          </cell>
          <cell r="D656" t="str">
            <v>M</v>
          </cell>
          <cell r="E656">
            <v>6.29</v>
          </cell>
        </row>
        <row r="657">
          <cell r="B657" t="str">
            <v>090737</v>
          </cell>
          <cell r="C657" t="str">
            <v>TUBOS E PECAS, DIAM. 300 MM (B)</v>
          </cell>
          <cell r="D657" t="str">
            <v>M</v>
          </cell>
          <cell r="E657">
            <v>7.99</v>
          </cell>
        </row>
        <row r="658">
          <cell r="B658" t="str">
            <v>090738</v>
          </cell>
          <cell r="C658" t="str">
            <v>TUBOS E PECAS, DIAM. 400 MM (B)</v>
          </cell>
          <cell r="D658" t="str">
            <v>M</v>
          </cell>
          <cell r="E658">
            <v>9.73</v>
          </cell>
        </row>
        <row r="659">
          <cell r="B659" t="str">
            <v>090739</v>
          </cell>
          <cell r="C659" t="str">
            <v>TUBOS E PECAS, DIAM. 500 MM (B)</v>
          </cell>
          <cell r="D659" t="str">
            <v>M</v>
          </cell>
          <cell r="E659">
            <v>11.69</v>
          </cell>
        </row>
        <row r="660">
          <cell r="B660" t="str">
            <v>090740</v>
          </cell>
          <cell r="C660" t="str">
            <v>TUBOS E PECAS, DIAM. 600 MM (B)</v>
          </cell>
          <cell r="D660" t="str">
            <v>M</v>
          </cell>
          <cell r="E660">
            <v>14.11</v>
          </cell>
        </row>
        <row r="661">
          <cell r="B661" t="str">
            <v>090741</v>
          </cell>
          <cell r="C661" t="str">
            <v>TUBOS E PECAS, DIAM. 700 MM (B)</v>
          </cell>
          <cell r="D661" t="str">
            <v>M</v>
          </cell>
          <cell r="E661">
            <v>17.96</v>
          </cell>
        </row>
        <row r="662">
          <cell r="B662" t="str">
            <v>090742</v>
          </cell>
          <cell r="C662" t="str">
            <v>TUBOS E PECAS, DIAM. 800 MM (B)</v>
          </cell>
          <cell r="D662" t="str">
            <v>M</v>
          </cell>
          <cell r="E662">
            <v>22.53</v>
          </cell>
        </row>
        <row r="663">
          <cell r="B663" t="str">
            <v>090751</v>
          </cell>
          <cell r="C663" t="str">
            <v>TUBOS E PECAS, DIAM. 50 MM (C)</v>
          </cell>
          <cell r="D663" t="str">
            <v>M</v>
          </cell>
          <cell r="E663">
            <v>1.1399999999999999</v>
          </cell>
        </row>
        <row r="664">
          <cell r="B664" t="str">
            <v>090752</v>
          </cell>
          <cell r="C664" t="str">
            <v>TUBOS E PECAS, DIAM. 75 MM (C)</v>
          </cell>
          <cell r="D664" t="str">
            <v>M</v>
          </cell>
          <cell r="E664">
            <v>1.55</v>
          </cell>
        </row>
        <row r="665">
          <cell r="B665" t="str">
            <v>090753</v>
          </cell>
          <cell r="C665" t="str">
            <v>TUBOS E PECAS, DIAM. 100 MM (C)</v>
          </cell>
          <cell r="D665" t="str">
            <v>M</v>
          </cell>
          <cell r="E665">
            <v>2.11</v>
          </cell>
        </row>
        <row r="666">
          <cell r="B666" t="str">
            <v>090754</v>
          </cell>
          <cell r="C666" t="str">
            <v>TUBOS E PECAS, DIAM. 150 MM (C)</v>
          </cell>
          <cell r="D666" t="str">
            <v>M</v>
          </cell>
          <cell r="E666">
            <v>3.19</v>
          </cell>
        </row>
        <row r="667">
          <cell r="B667" t="str">
            <v>090755</v>
          </cell>
          <cell r="C667" t="str">
            <v>TUBOS E PECAS, DIAM. 200 MM (C)</v>
          </cell>
          <cell r="D667" t="str">
            <v>M</v>
          </cell>
          <cell r="E667">
            <v>3.48</v>
          </cell>
        </row>
        <row r="668">
          <cell r="B668" t="str">
            <v>090756</v>
          </cell>
          <cell r="C668" t="str">
            <v>TUBOS E PECAS, DIAM. 250 MM (C)</v>
          </cell>
          <cell r="D668" t="str">
            <v>M</v>
          </cell>
          <cell r="E668">
            <v>3.93</v>
          </cell>
        </row>
        <row r="669">
          <cell r="B669" t="str">
            <v>090757</v>
          </cell>
          <cell r="C669" t="str">
            <v>TUBOS E PECAS, DIAM. 300 MM (C)</v>
          </cell>
          <cell r="D669" t="str">
            <v>M</v>
          </cell>
          <cell r="E669">
            <v>4.9800000000000004</v>
          </cell>
        </row>
        <row r="670">
          <cell r="B670" t="str">
            <v>090758</v>
          </cell>
          <cell r="C670" t="str">
            <v>TUBOS E PECAS, DIAM. 400 MM (C)</v>
          </cell>
          <cell r="D670" t="str">
            <v>M</v>
          </cell>
          <cell r="E670">
            <v>6.06</v>
          </cell>
        </row>
        <row r="671">
          <cell r="B671" t="str">
            <v>090759</v>
          </cell>
          <cell r="C671" t="str">
            <v>TUBOS E PECAS, DIAM. 500 MM (C)</v>
          </cell>
          <cell r="D671" t="str">
            <v>M</v>
          </cell>
          <cell r="E671">
            <v>7.3</v>
          </cell>
        </row>
        <row r="672">
          <cell r="B672" t="str">
            <v>090760</v>
          </cell>
          <cell r="C672" t="str">
            <v>TUBOS E PECAS, DIAM. 600 MM (C)</v>
          </cell>
          <cell r="D672" t="str">
            <v>M</v>
          </cell>
          <cell r="E672">
            <v>8.7899999999999991</v>
          </cell>
        </row>
        <row r="673">
          <cell r="B673" t="str">
            <v>090761</v>
          </cell>
          <cell r="C673" t="str">
            <v>TUBOS E PECAS, DIAM. 700 MM (C)</v>
          </cell>
          <cell r="D673" t="str">
            <v>M</v>
          </cell>
          <cell r="E673">
            <v>11.22</v>
          </cell>
        </row>
        <row r="674">
          <cell r="B674" t="str">
            <v>090762</v>
          </cell>
          <cell r="C674" t="str">
            <v>TUBOS E PECAS, DIAM. 800 MM (C)</v>
          </cell>
          <cell r="D674" t="str">
            <v>M</v>
          </cell>
          <cell r="E674">
            <v>14.08</v>
          </cell>
        </row>
        <row r="676">
          <cell r="B676" t="str">
            <v>090800</v>
          </cell>
          <cell r="C676" t="str">
            <v>MONTAGEM DE PECAS ESPECIAIS</v>
          </cell>
        </row>
        <row r="677">
          <cell r="B677" t="str">
            <v>090801</v>
          </cell>
          <cell r="C677" t="str">
            <v>PECAS ESPECIAIS</v>
          </cell>
          <cell r="D677" t="str">
            <v>KG</v>
          </cell>
          <cell r="E677">
            <v>1.51</v>
          </cell>
        </row>
        <row r="679">
          <cell r="B679" t="str">
            <v>090900</v>
          </cell>
          <cell r="C679" t="str">
            <v>ASSENTAMENTO SIMPLES DE TUBOS DE CONCRETO PARA AGUAS PLUVIAIS</v>
          </cell>
        </row>
        <row r="680">
          <cell r="B680" t="str">
            <v>090901</v>
          </cell>
          <cell r="C680" t="str">
            <v>TUBOS, DIAMETRO 300 MM (A)</v>
          </cell>
          <cell r="D680" t="str">
            <v>M</v>
          </cell>
          <cell r="E680">
            <v>3.93</v>
          </cell>
        </row>
        <row r="681">
          <cell r="B681" t="str">
            <v>090902</v>
          </cell>
          <cell r="C681" t="str">
            <v>TUBOS, DIAMETRO 400 MM (A)</v>
          </cell>
          <cell r="D681" t="str">
            <v>M</v>
          </cell>
          <cell r="E681">
            <v>4.8899999999999997</v>
          </cell>
        </row>
        <row r="682">
          <cell r="B682" t="str">
            <v>090903</v>
          </cell>
          <cell r="C682" t="str">
            <v>TUBOS, DIAMETRO 500 MM (A)</v>
          </cell>
          <cell r="D682" t="str">
            <v>M</v>
          </cell>
          <cell r="E682">
            <v>8.11</v>
          </cell>
        </row>
        <row r="683">
          <cell r="B683" t="str">
            <v>090904</v>
          </cell>
          <cell r="C683" t="str">
            <v>TUBOS, DIAMETRO 600 MM (A)</v>
          </cell>
          <cell r="D683" t="str">
            <v>M</v>
          </cell>
          <cell r="E683">
            <v>9.64</v>
          </cell>
        </row>
        <row r="684">
          <cell r="B684" t="str">
            <v>090905</v>
          </cell>
          <cell r="C684" t="str">
            <v>TUBOS, DIAMETRO 700 MM (A)</v>
          </cell>
          <cell r="D684" t="str">
            <v>M</v>
          </cell>
          <cell r="E684">
            <v>13.37</v>
          </cell>
        </row>
        <row r="685">
          <cell r="B685" t="str">
            <v>090906</v>
          </cell>
          <cell r="C685" t="str">
            <v>TUBOS, DIAMETRO 800 MM (A)</v>
          </cell>
          <cell r="D685" t="str">
            <v>M</v>
          </cell>
          <cell r="E685">
            <v>16.18</v>
          </cell>
        </row>
        <row r="686">
          <cell r="B686" t="str">
            <v>090907</v>
          </cell>
          <cell r="C686" t="str">
            <v>TUBOS, DIAMETRO 900 MM (A)</v>
          </cell>
          <cell r="D686" t="str">
            <v>M</v>
          </cell>
          <cell r="E686">
            <v>21.7</v>
          </cell>
        </row>
        <row r="687">
          <cell r="B687" t="str">
            <v>090908</v>
          </cell>
          <cell r="C687" t="str">
            <v>TUBOS, DIAMETRO 1000 MM (A)</v>
          </cell>
          <cell r="D687" t="str">
            <v>M</v>
          </cell>
          <cell r="E687">
            <v>25.98</v>
          </cell>
        </row>
        <row r="688">
          <cell r="B688" t="str">
            <v>090909</v>
          </cell>
          <cell r="C688" t="str">
            <v>TUBOS, DIAMETRO 1100 MM (A)</v>
          </cell>
          <cell r="D688" t="str">
            <v>M</v>
          </cell>
          <cell r="E688">
            <v>28.35</v>
          </cell>
        </row>
        <row r="689">
          <cell r="B689" t="str">
            <v>090910</v>
          </cell>
          <cell r="C689" t="str">
            <v>TUBOS, DIAMETRO 1200 MM (A)</v>
          </cell>
          <cell r="D689" t="str">
            <v>M</v>
          </cell>
          <cell r="E689">
            <v>38.880000000000003</v>
          </cell>
        </row>
        <row r="690">
          <cell r="B690" t="str">
            <v>090911</v>
          </cell>
          <cell r="C690" t="str">
            <v>TUBOS, DIAMETRO 1500 MM (A)</v>
          </cell>
          <cell r="D690" t="str">
            <v>M</v>
          </cell>
          <cell r="E690">
            <v>59.66</v>
          </cell>
        </row>
        <row r="691">
          <cell r="B691" t="str">
            <v>090912</v>
          </cell>
          <cell r="C691" t="str">
            <v>TUBOS, DIAMETRO 2000 MM (A)</v>
          </cell>
          <cell r="D691" t="str">
            <v>M</v>
          </cell>
          <cell r="E691">
            <v>102.83</v>
          </cell>
        </row>
        <row r="692">
          <cell r="B692" t="str">
            <v>090931</v>
          </cell>
          <cell r="C692" t="str">
            <v>TUBOS, DIAM. 300 MM (B)</v>
          </cell>
          <cell r="D692" t="str">
            <v>M</v>
          </cell>
          <cell r="E692">
            <v>3.2</v>
          </cell>
        </row>
        <row r="693">
          <cell r="B693" t="str">
            <v>090932</v>
          </cell>
          <cell r="C693" t="str">
            <v>TUBOS, DIAM. 400 MM (B)</v>
          </cell>
          <cell r="D693" t="str">
            <v>M</v>
          </cell>
          <cell r="E693">
            <v>4.0599999999999996</v>
          </cell>
        </row>
        <row r="694">
          <cell r="B694" t="str">
            <v>090933</v>
          </cell>
          <cell r="C694" t="str">
            <v>TUBOS, DIAM. 500 MM (B)</v>
          </cell>
          <cell r="D694" t="str">
            <v>M</v>
          </cell>
          <cell r="E694">
            <v>6.68</v>
          </cell>
        </row>
        <row r="695">
          <cell r="B695" t="str">
            <v>090934</v>
          </cell>
          <cell r="C695" t="str">
            <v>TUBOS, DIAM. 600 MM (B)</v>
          </cell>
          <cell r="D695" t="str">
            <v>M</v>
          </cell>
          <cell r="E695">
            <v>7.88</v>
          </cell>
        </row>
        <row r="696">
          <cell r="B696" t="str">
            <v>090935</v>
          </cell>
          <cell r="C696" t="str">
            <v>TUBOS, DIAM. 700 MM (B)</v>
          </cell>
          <cell r="D696" t="str">
            <v>M</v>
          </cell>
          <cell r="E696">
            <v>11.21</v>
          </cell>
        </row>
        <row r="697">
          <cell r="B697" t="str">
            <v>090936</v>
          </cell>
          <cell r="C697" t="str">
            <v>TUBOS, DIAM. 800 MM (B)</v>
          </cell>
          <cell r="D697" t="str">
            <v>M</v>
          </cell>
          <cell r="E697">
            <v>13.48</v>
          </cell>
        </row>
        <row r="698">
          <cell r="B698" t="str">
            <v>090937</v>
          </cell>
          <cell r="C698" t="str">
            <v>TUBOS, DIAM. 900 MM (B)</v>
          </cell>
          <cell r="D698" t="str">
            <v>M</v>
          </cell>
          <cell r="E698">
            <v>18.14</v>
          </cell>
        </row>
        <row r="699">
          <cell r="B699" t="str">
            <v>090938</v>
          </cell>
          <cell r="C699" t="str">
            <v>TUBOS, DIAM. 1000 MM (B)</v>
          </cell>
          <cell r="D699" t="str">
            <v>M</v>
          </cell>
          <cell r="E699">
            <v>21.67</v>
          </cell>
        </row>
        <row r="700">
          <cell r="B700" t="str">
            <v>090939</v>
          </cell>
          <cell r="C700" t="str">
            <v>TUBOS, DIAM. 1100 MM (B)</v>
          </cell>
          <cell r="D700" t="str">
            <v>M</v>
          </cell>
          <cell r="E700">
            <v>23.64</v>
          </cell>
        </row>
        <row r="701">
          <cell r="B701" t="str">
            <v>090940</v>
          </cell>
          <cell r="C701" t="str">
            <v>TUBOS, DIAM. 1200 MM (B)</v>
          </cell>
          <cell r="D701" t="str">
            <v>M</v>
          </cell>
          <cell r="E701">
            <v>32.39</v>
          </cell>
        </row>
        <row r="702">
          <cell r="B702" t="str">
            <v>090941</v>
          </cell>
          <cell r="C702" t="str">
            <v>TUBOS, DIAM. 1500 MM (B)</v>
          </cell>
          <cell r="D702" t="str">
            <v>M</v>
          </cell>
          <cell r="E702">
            <v>49.55</v>
          </cell>
        </row>
        <row r="703">
          <cell r="B703" t="str">
            <v>090942</v>
          </cell>
          <cell r="C703" t="str">
            <v>TUBOS, DIAM. 2000 MM (B)</v>
          </cell>
          <cell r="D703" t="str">
            <v>M</v>
          </cell>
          <cell r="E703">
            <v>86.39</v>
          </cell>
        </row>
        <row r="704">
          <cell r="B704" t="str">
            <v>090951</v>
          </cell>
          <cell r="C704" t="str">
            <v>TUBOS, DIAM. 300 MM (C)</v>
          </cell>
          <cell r="D704" t="str">
            <v>M</v>
          </cell>
          <cell r="E704">
            <v>2.14</v>
          </cell>
        </row>
        <row r="705">
          <cell r="B705" t="str">
            <v>090952</v>
          </cell>
          <cell r="C705" t="str">
            <v>TUBOS, DIAM. 400 MM (C)</v>
          </cell>
          <cell r="D705" t="str">
            <v>M</v>
          </cell>
          <cell r="E705">
            <v>2.79</v>
          </cell>
        </row>
        <row r="706">
          <cell r="B706" t="str">
            <v>090953</v>
          </cell>
          <cell r="C706" t="str">
            <v>TUBOS, DIAM. 500 MM (C)</v>
          </cell>
          <cell r="D706" t="str">
            <v>M</v>
          </cell>
          <cell r="E706">
            <v>4.54</v>
          </cell>
        </row>
        <row r="707">
          <cell r="B707" t="str">
            <v>090954</v>
          </cell>
          <cell r="C707" t="str">
            <v>TUBOS, DIAM. 600 MM (C)</v>
          </cell>
          <cell r="D707" t="str">
            <v>M</v>
          </cell>
          <cell r="E707">
            <v>5.37</v>
          </cell>
        </row>
        <row r="708">
          <cell r="B708" t="str">
            <v>090955</v>
          </cell>
          <cell r="C708" t="str">
            <v>TUBOS, DIAM. 700 MM (C)</v>
          </cell>
          <cell r="D708" t="str">
            <v>M</v>
          </cell>
          <cell r="E708">
            <v>7.92</v>
          </cell>
        </row>
        <row r="709">
          <cell r="B709" t="str">
            <v>090956</v>
          </cell>
          <cell r="C709" t="str">
            <v>TUBOS, DIAM. 800 MM (C)</v>
          </cell>
          <cell r="D709" t="str">
            <v>M</v>
          </cell>
          <cell r="E709">
            <v>9.4600000000000009</v>
          </cell>
        </row>
        <row r="710">
          <cell r="B710" t="str">
            <v>090957</v>
          </cell>
          <cell r="C710" t="str">
            <v>TUBOS, DIAM. 900 MM (C)</v>
          </cell>
          <cell r="D710" t="str">
            <v>M</v>
          </cell>
          <cell r="E710">
            <v>12.79</v>
          </cell>
        </row>
        <row r="711">
          <cell r="B711" t="str">
            <v>090958</v>
          </cell>
          <cell r="C711" t="str">
            <v>TUBOS, DIAM.1000 MM (C)</v>
          </cell>
          <cell r="D711" t="str">
            <v>M</v>
          </cell>
          <cell r="E711">
            <v>15.22</v>
          </cell>
        </row>
        <row r="712">
          <cell r="B712" t="str">
            <v>090959</v>
          </cell>
          <cell r="C712" t="str">
            <v>TUBOS, DIAM. 1100 MM (C)</v>
          </cell>
          <cell r="D712" t="str">
            <v>M</v>
          </cell>
          <cell r="E712">
            <v>16.54</v>
          </cell>
        </row>
        <row r="713">
          <cell r="B713" t="str">
            <v>090960</v>
          </cell>
          <cell r="C713" t="str">
            <v>TUBOS, DIAM. 1200 MM (C)</v>
          </cell>
          <cell r="D713" t="str">
            <v>M</v>
          </cell>
          <cell r="E713">
            <v>22.75</v>
          </cell>
        </row>
        <row r="714">
          <cell r="B714" t="str">
            <v>090961</v>
          </cell>
          <cell r="C714" t="str">
            <v>TUBOS, DIAM. 1500 MM (C)</v>
          </cell>
          <cell r="D714" t="str">
            <v>M</v>
          </cell>
          <cell r="E714">
            <v>34.39</v>
          </cell>
        </row>
        <row r="715">
          <cell r="B715" t="str">
            <v>090962</v>
          </cell>
          <cell r="C715" t="str">
            <v>TUBOS, DIAM. 2000 MM (C)</v>
          </cell>
          <cell r="D715" t="str">
            <v>M</v>
          </cell>
          <cell r="E715">
            <v>61.67</v>
          </cell>
        </row>
        <row r="717">
          <cell r="B717" t="str">
            <v>091000</v>
          </cell>
          <cell r="C717" t="str">
            <v>ASSENTAMENTO SIMPLES DE TUBOS DE CONCRETO PARA ESGOTOS SANITARIOS</v>
          </cell>
        </row>
        <row r="718">
          <cell r="B718" t="str">
            <v>091001</v>
          </cell>
          <cell r="C718" t="str">
            <v>TUBOS, DIAMETRO   400 MM (A)</v>
          </cell>
          <cell r="D718" t="str">
            <v>M</v>
          </cell>
          <cell r="E718">
            <v>7.63</v>
          </cell>
        </row>
        <row r="719">
          <cell r="B719" t="str">
            <v>091002</v>
          </cell>
          <cell r="C719" t="str">
            <v>TUBOS, DIAMETRO   500 MM (A)</v>
          </cell>
          <cell r="D719" t="str">
            <v>M</v>
          </cell>
          <cell r="E719">
            <v>11.22</v>
          </cell>
        </row>
        <row r="720">
          <cell r="B720" t="str">
            <v>091003</v>
          </cell>
          <cell r="C720" t="str">
            <v>TUBOS, DIAMETRO   600 MM (A)</v>
          </cell>
          <cell r="D720" t="str">
            <v>M</v>
          </cell>
          <cell r="E720">
            <v>13.39</v>
          </cell>
        </row>
        <row r="721">
          <cell r="B721" t="str">
            <v>091004</v>
          </cell>
          <cell r="C721" t="str">
            <v>TUBOS, DIAMETRO   700 MM (A)</v>
          </cell>
          <cell r="D721" t="str">
            <v>M</v>
          </cell>
          <cell r="E721">
            <v>15.78</v>
          </cell>
        </row>
        <row r="722">
          <cell r="B722" t="str">
            <v>091005</v>
          </cell>
          <cell r="C722" t="str">
            <v>TUBOS, DIAMETRO   800 MM (A)</v>
          </cell>
          <cell r="D722" t="str">
            <v>M</v>
          </cell>
          <cell r="E722">
            <v>19.64</v>
          </cell>
        </row>
        <row r="723">
          <cell r="B723" t="str">
            <v>091006</v>
          </cell>
          <cell r="C723" t="str">
            <v>TUBOS, DIAMETRO   900 MM (A)</v>
          </cell>
          <cell r="D723" t="str">
            <v>M</v>
          </cell>
          <cell r="E723">
            <v>24.93</v>
          </cell>
        </row>
        <row r="724">
          <cell r="B724" t="str">
            <v>091007</v>
          </cell>
          <cell r="C724" t="str">
            <v>TUBOS, DIAMETRO 1.000 MM (A)</v>
          </cell>
          <cell r="D724" t="str">
            <v>M</v>
          </cell>
          <cell r="E724">
            <v>30.93</v>
          </cell>
        </row>
        <row r="725">
          <cell r="B725" t="str">
            <v>091008</v>
          </cell>
          <cell r="C725" t="str">
            <v>TUBOS, DIAMETRO 1.100 MM (A)</v>
          </cell>
          <cell r="D725" t="str">
            <v>M</v>
          </cell>
          <cell r="E725">
            <v>41.25</v>
          </cell>
        </row>
        <row r="726">
          <cell r="B726" t="str">
            <v>091009</v>
          </cell>
          <cell r="C726" t="str">
            <v>TUBOS, DIAMETRO 1.200 MM (A)</v>
          </cell>
          <cell r="D726" t="str">
            <v>M</v>
          </cell>
          <cell r="E726">
            <v>58.94</v>
          </cell>
        </row>
        <row r="727">
          <cell r="B727" t="str">
            <v>091010</v>
          </cell>
          <cell r="C727" t="str">
            <v>TUBOS, DIAMETRO 1.500 MM (A)</v>
          </cell>
          <cell r="D727" t="str">
            <v>M</v>
          </cell>
          <cell r="E727">
            <v>89.96</v>
          </cell>
        </row>
        <row r="728">
          <cell r="B728" t="str">
            <v>091011</v>
          </cell>
          <cell r="C728" t="str">
            <v>TUBOS, DIAMETRO 2.000 MM (A)</v>
          </cell>
          <cell r="D728" t="str">
            <v>M</v>
          </cell>
          <cell r="E728">
            <v>132.62</v>
          </cell>
        </row>
        <row r="729">
          <cell r="B729" t="str">
            <v>091031</v>
          </cell>
          <cell r="C729" t="str">
            <v>TUBOS, DIAM. 400 MM (B)</v>
          </cell>
          <cell r="D729" t="str">
            <v>M</v>
          </cell>
          <cell r="E729">
            <v>6.1</v>
          </cell>
        </row>
        <row r="730">
          <cell r="B730" t="str">
            <v>091032</v>
          </cell>
          <cell r="C730" t="str">
            <v>TUBOS, DIAM. 500 MM (B)</v>
          </cell>
          <cell r="D730" t="str">
            <v>M</v>
          </cell>
          <cell r="E730">
            <v>8.9600000000000009</v>
          </cell>
        </row>
        <row r="731">
          <cell r="B731" t="str">
            <v>091033</v>
          </cell>
          <cell r="C731" t="str">
            <v>TUBOS, DIAM. 600 MM (B)</v>
          </cell>
          <cell r="D731" t="str">
            <v>M</v>
          </cell>
          <cell r="E731">
            <v>10.69</v>
          </cell>
        </row>
        <row r="732">
          <cell r="B732" t="str">
            <v>091034</v>
          </cell>
          <cell r="C732" t="str">
            <v>TUBOS, DIAM. 700 MM (B)</v>
          </cell>
          <cell r="D732" t="str">
            <v>M</v>
          </cell>
          <cell r="E732">
            <v>12.63</v>
          </cell>
        </row>
        <row r="733">
          <cell r="B733" t="str">
            <v>091035</v>
          </cell>
          <cell r="C733" t="str">
            <v>TUBOS, DIAM. 800 MM (B)</v>
          </cell>
          <cell r="D733" t="str">
            <v>M</v>
          </cell>
          <cell r="E733">
            <v>15.68</v>
          </cell>
        </row>
        <row r="734">
          <cell r="B734" t="str">
            <v>091036</v>
          </cell>
          <cell r="C734" t="str">
            <v>TUBOS, DIAM. 900 MM (B)</v>
          </cell>
          <cell r="D734" t="str">
            <v>M</v>
          </cell>
          <cell r="E734">
            <v>19.93</v>
          </cell>
        </row>
        <row r="735">
          <cell r="B735" t="str">
            <v>091037</v>
          </cell>
          <cell r="C735" t="str">
            <v>TUBOS, DIAM. 1000 MM (B)</v>
          </cell>
          <cell r="D735" t="str">
            <v>M</v>
          </cell>
          <cell r="E735">
            <v>24.73</v>
          </cell>
        </row>
        <row r="736">
          <cell r="B736" t="str">
            <v>091038</v>
          </cell>
          <cell r="C736" t="str">
            <v>TUBOS, DIAM. 1100 MM (B)</v>
          </cell>
          <cell r="D736" t="str">
            <v>M</v>
          </cell>
          <cell r="E736">
            <v>32.979999999999997</v>
          </cell>
        </row>
        <row r="737">
          <cell r="B737" t="str">
            <v>091039</v>
          </cell>
          <cell r="C737" t="str">
            <v>TUBOS, DIAM. 1200 MM (B)</v>
          </cell>
          <cell r="D737" t="str">
            <v>M</v>
          </cell>
          <cell r="E737">
            <v>47.13</v>
          </cell>
        </row>
        <row r="738">
          <cell r="B738" t="str">
            <v>091040</v>
          </cell>
          <cell r="C738" t="str">
            <v>TUBOS, DIAM. 1500 MM (B)</v>
          </cell>
          <cell r="D738" t="str">
            <v>M</v>
          </cell>
          <cell r="E738">
            <v>71.95</v>
          </cell>
        </row>
        <row r="739">
          <cell r="B739" t="str">
            <v>091041</v>
          </cell>
          <cell r="C739" t="str">
            <v>TUBOS, DIAM. 2000 MM (B)</v>
          </cell>
          <cell r="D739" t="str">
            <v>M</v>
          </cell>
          <cell r="E739">
            <v>106.06</v>
          </cell>
        </row>
        <row r="740">
          <cell r="B740" t="str">
            <v>091051</v>
          </cell>
          <cell r="C740" t="str">
            <v>TUBOS, DIAM. 400 MM (C)</v>
          </cell>
          <cell r="D740" t="str">
            <v>M</v>
          </cell>
          <cell r="E740">
            <v>3.8</v>
          </cell>
        </row>
        <row r="741">
          <cell r="B741" t="str">
            <v>091052</v>
          </cell>
          <cell r="C741" t="str">
            <v>TUBOS, DIAM. 500 MM (C)</v>
          </cell>
          <cell r="D741" t="str">
            <v>M</v>
          </cell>
          <cell r="E741">
            <v>5.59</v>
          </cell>
        </row>
        <row r="742">
          <cell r="B742" t="str">
            <v>091053</v>
          </cell>
          <cell r="C742" t="str">
            <v>TUBOS, DIAM. 600 MM (C)</v>
          </cell>
          <cell r="D742" t="str">
            <v>M</v>
          </cell>
          <cell r="E742">
            <v>6.68</v>
          </cell>
        </row>
        <row r="743">
          <cell r="B743" t="str">
            <v>091054</v>
          </cell>
          <cell r="C743" t="str">
            <v>TUBOS, DIAM. 700 MM (C)</v>
          </cell>
          <cell r="D743" t="str">
            <v>M</v>
          </cell>
          <cell r="E743">
            <v>7.88</v>
          </cell>
        </row>
        <row r="744">
          <cell r="B744" t="str">
            <v>091055</v>
          </cell>
          <cell r="C744" t="str">
            <v>TUBOS, DIAM. 800 MM (C)</v>
          </cell>
          <cell r="D744" t="str">
            <v>M</v>
          </cell>
          <cell r="E744">
            <v>9.81</v>
          </cell>
        </row>
        <row r="745">
          <cell r="B745" t="str">
            <v>091056</v>
          </cell>
          <cell r="C745" t="str">
            <v>TUBOS, DIAM. 900 MM (C)</v>
          </cell>
          <cell r="D745" t="str">
            <v>M</v>
          </cell>
          <cell r="E745">
            <v>12.44</v>
          </cell>
        </row>
        <row r="746">
          <cell r="B746" t="str">
            <v>091057</v>
          </cell>
          <cell r="C746" t="str">
            <v>TUBOS, DIAM. 1000 MM (C)</v>
          </cell>
          <cell r="D746" t="str">
            <v>M</v>
          </cell>
          <cell r="E746">
            <v>15.45</v>
          </cell>
        </row>
        <row r="747">
          <cell r="B747" t="str">
            <v>091058</v>
          </cell>
          <cell r="C747" t="str">
            <v>TUBOS, DIAM. 1100 MM (C)</v>
          </cell>
          <cell r="D747" t="str">
            <v>M</v>
          </cell>
          <cell r="E747">
            <v>20.61</v>
          </cell>
        </row>
        <row r="748">
          <cell r="B748" t="str">
            <v>091059</v>
          </cell>
          <cell r="C748" t="str">
            <v>TUBOS, DIAM. 1200 MM (C)</v>
          </cell>
          <cell r="D748" t="str">
            <v>M</v>
          </cell>
          <cell r="E748">
            <v>29.45</v>
          </cell>
        </row>
        <row r="749">
          <cell r="B749" t="str">
            <v>091060</v>
          </cell>
          <cell r="C749" t="str">
            <v>TUBOS, DIAM. 1500 MM (C)</v>
          </cell>
          <cell r="D749" t="str">
            <v>M</v>
          </cell>
          <cell r="E749">
            <v>44.98</v>
          </cell>
        </row>
        <row r="750">
          <cell r="B750" t="str">
            <v>091061</v>
          </cell>
          <cell r="C750" t="str">
            <v>TUBOS, DIAM. 2000 MM (C)</v>
          </cell>
          <cell r="D750" t="str">
            <v>M</v>
          </cell>
          <cell r="E750">
            <v>66.3</v>
          </cell>
        </row>
        <row r="752">
          <cell r="B752" t="str">
            <v>091100</v>
          </cell>
          <cell r="C752" t="str">
            <v>ASSENTAMENTO DE TUBOS E PECAS DE ACO ( INCLUINDO SOLDAGEM DAS JUNTAS )</v>
          </cell>
        </row>
        <row r="753">
          <cell r="B753" t="str">
            <v>091101</v>
          </cell>
          <cell r="C753" t="str">
            <v>TUBOS E PECAS,DIAMETRO 28 POL (A)</v>
          </cell>
          <cell r="D753" t="str">
            <v>M</v>
          </cell>
          <cell r="E753">
            <v>120.07</v>
          </cell>
        </row>
        <row r="754">
          <cell r="B754" t="str">
            <v>091102</v>
          </cell>
          <cell r="C754" t="str">
            <v>TUBOS E PECAS,DIAMETRO 30 POL (A)</v>
          </cell>
          <cell r="D754" t="str">
            <v>M</v>
          </cell>
          <cell r="E754">
            <v>124.28</v>
          </cell>
        </row>
        <row r="755">
          <cell r="B755" t="str">
            <v>091103</v>
          </cell>
          <cell r="C755" t="str">
            <v>TUBOS E PECAS,DIAMETRO 32 POL (A)</v>
          </cell>
          <cell r="D755" t="str">
            <v>M</v>
          </cell>
          <cell r="E755">
            <v>128.55000000000001</v>
          </cell>
        </row>
        <row r="756">
          <cell r="B756" t="str">
            <v>091104</v>
          </cell>
          <cell r="C756" t="str">
            <v>TUBOS E PECAS DIAMETRO 36 POL (A)</v>
          </cell>
          <cell r="D756" t="str">
            <v>M</v>
          </cell>
          <cell r="E756">
            <v>137.37</v>
          </cell>
        </row>
        <row r="757">
          <cell r="B757" t="str">
            <v>091105</v>
          </cell>
          <cell r="C757" t="str">
            <v>TUBOS E PECAS,DIAMETRO 40 POL (A)</v>
          </cell>
          <cell r="D757" t="str">
            <v>M</v>
          </cell>
          <cell r="E757">
            <v>146.55000000000001</v>
          </cell>
        </row>
        <row r="758">
          <cell r="B758" t="str">
            <v>091106</v>
          </cell>
          <cell r="C758" t="str">
            <v>TUBOS E PECAS,DIAMETRO 42 POL (A)</v>
          </cell>
          <cell r="D758" t="str">
            <v>M</v>
          </cell>
          <cell r="E758">
            <v>160.31</v>
          </cell>
        </row>
        <row r="759">
          <cell r="B759" t="str">
            <v>091107</v>
          </cell>
          <cell r="C759" t="str">
            <v>TUBOS E PECAS,DIAMETRO 48 POL (A)</v>
          </cell>
          <cell r="D759" t="str">
            <v>M</v>
          </cell>
          <cell r="E759">
            <v>177.56</v>
          </cell>
        </row>
        <row r="760">
          <cell r="B760" t="str">
            <v>091108</v>
          </cell>
          <cell r="C760" t="str">
            <v>TUBOS E PECAS,DIAMETRO 60 POL (A)</v>
          </cell>
          <cell r="D760" t="str">
            <v>M</v>
          </cell>
          <cell r="E760">
            <v>235.15</v>
          </cell>
        </row>
        <row r="761">
          <cell r="B761" t="str">
            <v>091109</v>
          </cell>
          <cell r="C761" t="str">
            <v>TUBOS E PECAS,DIAMETRO 72 POL (A)</v>
          </cell>
          <cell r="D761" t="str">
            <v>M</v>
          </cell>
          <cell r="E761">
            <v>287.63</v>
          </cell>
        </row>
        <row r="762">
          <cell r="B762" t="str">
            <v>091110</v>
          </cell>
          <cell r="C762" t="str">
            <v>TUBOS E PACAS,DIAMETRO 84 POL (A)</v>
          </cell>
          <cell r="D762" t="str">
            <v>M</v>
          </cell>
          <cell r="E762">
            <v>383.14</v>
          </cell>
        </row>
        <row r="763">
          <cell r="B763" t="str">
            <v>091111</v>
          </cell>
          <cell r="C763" t="str">
            <v>TUBOS E PECAS,DIAMETRO 100 POL (A)</v>
          </cell>
          <cell r="D763" t="str">
            <v>M</v>
          </cell>
          <cell r="E763">
            <v>584.79999999999995</v>
          </cell>
        </row>
        <row r="764">
          <cell r="B764" t="str">
            <v>091131</v>
          </cell>
          <cell r="C764" t="str">
            <v>TUBOS E PECAS, DIAM. 28 POL (B)</v>
          </cell>
          <cell r="D764" t="str">
            <v>M</v>
          </cell>
          <cell r="E764">
            <v>97.36</v>
          </cell>
        </row>
        <row r="765">
          <cell r="B765" t="str">
            <v>091132</v>
          </cell>
          <cell r="C765" t="str">
            <v>TUBOS E PECAS, DIAM. 30 POL (B)</v>
          </cell>
          <cell r="D765" t="str">
            <v>M</v>
          </cell>
          <cell r="E765">
            <v>100.86</v>
          </cell>
        </row>
        <row r="766">
          <cell r="B766" t="str">
            <v>091133</v>
          </cell>
          <cell r="C766" t="str">
            <v>TUBOS E PECAS, DIAM. 32 POL (B)</v>
          </cell>
          <cell r="D766" t="str">
            <v>M</v>
          </cell>
          <cell r="E766">
            <v>104.36</v>
          </cell>
        </row>
        <row r="767">
          <cell r="B767" t="str">
            <v>091134</v>
          </cell>
          <cell r="C767" t="str">
            <v>TUBOS E PECAS, DIAM. 36 POL (B)</v>
          </cell>
          <cell r="D767" t="str">
            <v>M</v>
          </cell>
          <cell r="E767">
            <v>111.6</v>
          </cell>
        </row>
        <row r="768">
          <cell r="B768" t="str">
            <v>091135</v>
          </cell>
          <cell r="C768" t="str">
            <v>TUBOS E PECAS, DIAM. 40 POL (B)</v>
          </cell>
          <cell r="D768" t="str">
            <v>M</v>
          </cell>
          <cell r="E768">
            <v>119.15</v>
          </cell>
        </row>
        <row r="769">
          <cell r="B769" t="str">
            <v>091136</v>
          </cell>
          <cell r="C769" t="str">
            <v>TUBOS E PECAS, DIAM. 42 POL (B)</v>
          </cell>
          <cell r="D769" t="str">
            <v>M</v>
          </cell>
          <cell r="E769">
            <v>131.22999999999999</v>
          </cell>
        </row>
        <row r="770">
          <cell r="B770" t="str">
            <v>091137</v>
          </cell>
          <cell r="C770" t="str">
            <v>TUBOS E PECAS, DIAM. 48 POL (B)</v>
          </cell>
          <cell r="D770" t="str">
            <v>M</v>
          </cell>
          <cell r="E770">
            <v>145.47999999999999</v>
          </cell>
        </row>
        <row r="771">
          <cell r="B771" t="str">
            <v>091138</v>
          </cell>
          <cell r="C771" t="str">
            <v>TUBOS E PECAS, DIAM. 60 POL (B)</v>
          </cell>
          <cell r="D771" t="str">
            <v>M</v>
          </cell>
          <cell r="E771">
            <v>192.38</v>
          </cell>
        </row>
        <row r="772">
          <cell r="B772" t="str">
            <v>091139</v>
          </cell>
          <cell r="C772" t="str">
            <v>TUBOS E PECAS, DIAM. 72 POL (B)</v>
          </cell>
          <cell r="D772" t="str">
            <v>M</v>
          </cell>
          <cell r="E772">
            <v>235.25</v>
          </cell>
        </row>
        <row r="773">
          <cell r="B773" t="str">
            <v>091140</v>
          </cell>
          <cell r="C773" t="str">
            <v>TUBOS E PECAS, DIAM. 84 POL (B)</v>
          </cell>
          <cell r="D773" t="str">
            <v>M</v>
          </cell>
          <cell r="E773">
            <v>313.61</v>
          </cell>
        </row>
        <row r="774">
          <cell r="B774" t="str">
            <v>091141</v>
          </cell>
          <cell r="C774" t="str">
            <v>TUBOS E PECAS, DIAM. 100 POL (B)</v>
          </cell>
          <cell r="D774" t="str">
            <v>M</v>
          </cell>
          <cell r="E774">
            <v>477.49</v>
          </cell>
        </row>
        <row r="775">
          <cell r="B775" t="str">
            <v>091151</v>
          </cell>
          <cell r="C775" t="str">
            <v>TUBOS E PECAS, DIAM. 28 POL (C)</v>
          </cell>
          <cell r="D775" t="str">
            <v>M</v>
          </cell>
          <cell r="E775">
            <v>63.41</v>
          </cell>
        </row>
        <row r="776">
          <cell r="B776" t="str">
            <v>091152</v>
          </cell>
          <cell r="C776" t="str">
            <v>TUBOS E PECAS, DIAM. 30 POL (C)</v>
          </cell>
          <cell r="D776" t="str">
            <v>M</v>
          </cell>
          <cell r="E776">
            <v>65.760000000000005</v>
          </cell>
        </row>
        <row r="777">
          <cell r="B777" t="str">
            <v>091153</v>
          </cell>
          <cell r="C777" t="str">
            <v>TUBOS E PECAS, DIAM. 32 POL (C)</v>
          </cell>
          <cell r="D777" t="str">
            <v>M</v>
          </cell>
          <cell r="E777">
            <v>68.13</v>
          </cell>
        </row>
        <row r="778">
          <cell r="B778" t="str">
            <v>091154</v>
          </cell>
          <cell r="C778" t="str">
            <v>TUBOS E PECAS, DIAM. 36 POL (C)</v>
          </cell>
          <cell r="D778" t="str">
            <v>M</v>
          </cell>
          <cell r="E778">
            <v>73.040000000000006</v>
          </cell>
        </row>
        <row r="779">
          <cell r="B779" t="str">
            <v>091155</v>
          </cell>
          <cell r="C779" t="str">
            <v>TUBOS E PECAS, DIAM. 40 POL (C)</v>
          </cell>
          <cell r="D779" t="str">
            <v>M</v>
          </cell>
          <cell r="E779">
            <v>78.11</v>
          </cell>
        </row>
        <row r="780">
          <cell r="B780" t="str">
            <v>091156</v>
          </cell>
          <cell r="C780" t="str">
            <v>TUBOS E PECAS, DIAM. 42 POL (C)</v>
          </cell>
          <cell r="D780" t="str">
            <v>M</v>
          </cell>
          <cell r="E780">
            <v>87.34</v>
          </cell>
        </row>
        <row r="781">
          <cell r="B781" t="str">
            <v>091157</v>
          </cell>
          <cell r="C781" t="str">
            <v>TUBOS E PECAS, DIAM. 48 POL (C)</v>
          </cell>
          <cell r="D781" t="str">
            <v>M</v>
          </cell>
          <cell r="E781">
            <v>97.02</v>
          </cell>
        </row>
        <row r="782">
          <cell r="B782" t="str">
            <v>091158</v>
          </cell>
          <cell r="C782" t="str">
            <v>TUBOS E PECAS, DIAM. 60 POL (C)</v>
          </cell>
          <cell r="D782" t="str">
            <v>M</v>
          </cell>
          <cell r="E782">
            <v>127.86</v>
          </cell>
        </row>
        <row r="783">
          <cell r="B783" t="str">
            <v>091159</v>
          </cell>
          <cell r="C783" t="str">
            <v>TUBOS E PECAS, DIAM. 72 POL (C)</v>
          </cell>
          <cell r="D783" t="str">
            <v>M</v>
          </cell>
          <cell r="E783">
            <v>156.18</v>
          </cell>
        </row>
        <row r="784">
          <cell r="B784" t="str">
            <v>091160</v>
          </cell>
          <cell r="C784" t="str">
            <v>TUBOS E PECAS, DIAM. 84 POL (C)</v>
          </cell>
          <cell r="D784" t="str">
            <v>M</v>
          </cell>
          <cell r="E784">
            <v>208.22</v>
          </cell>
        </row>
        <row r="785">
          <cell r="B785" t="str">
            <v>091161</v>
          </cell>
          <cell r="C785" t="str">
            <v>TUBOS E PECAS, DIAM. 100 POL (C)</v>
          </cell>
          <cell r="D785" t="str">
            <v>M</v>
          </cell>
          <cell r="E785">
            <v>316.73</v>
          </cell>
        </row>
        <row r="787">
          <cell r="B787" t="str">
            <v>091300</v>
          </cell>
          <cell r="C787" t="str">
            <v>ANEIS DE MASTIQUE BETUMINOSO - TUBULACOES DE ACO</v>
          </cell>
        </row>
        <row r="788">
          <cell r="B788" t="str">
            <v>091301</v>
          </cell>
          <cell r="C788" t="str">
            <v>ANEL DE MASTIQUE BETUMINOSO,DIAMETRO 28 POL</v>
          </cell>
          <cell r="D788" t="str">
            <v>UN</v>
          </cell>
          <cell r="E788">
            <v>38.450000000000003</v>
          </cell>
        </row>
        <row r="789">
          <cell r="B789" t="str">
            <v>091302</v>
          </cell>
          <cell r="C789" t="str">
            <v>ANEL DE MASTIQUE BETUMINOSO,DIAMETRO 30 POL</v>
          </cell>
          <cell r="D789" t="str">
            <v>UN</v>
          </cell>
          <cell r="E789">
            <v>41.26</v>
          </cell>
        </row>
        <row r="790">
          <cell r="B790" t="str">
            <v>091303</v>
          </cell>
          <cell r="C790" t="str">
            <v>ANEL DE MASTIQUE BETUMINOSO,DIAMETRO 32 POL</v>
          </cell>
          <cell r="D790" t="str">
            <v>UN</v>
          </cell>
          <cell r="E790">
            <v>44.07</v>
          </cell>
        </row>
        <row r="791">
          <cell r="B791" t="str">
            <v>091304</v>
          </cell>
          <cell r="C791" t="str">
            <v>ANEL DE MASTIQUE BETUMINOSO,DIAMETRO 36 POL</v>
          </cell>
          <cell r="D791" t="str">
            <v>UN</v>
          </cell>
          <cell r="E791">
            <v>49.39</v>
          </cell>
        </row>
        <row r="792">
          <cell r="B792" t="str">
            <v>091305</v>
          </cell>
          <cell r="C792" t="str">
            <v>ANEL DE MASTIQUE BETUMINOSO,DIAMETRO 40 POL</v>
          </cell>
          <cell r="D792" t="str">
            <v>UN</v>
          </cell>
          <cell r="E792">
            <v>54.76</v>
          </cell>
        </row>
        <row r="793">
          <cell r="B793" t="str">
            <v>091306</v>
          </cell>
          <cell r="C793" t="str">
            <v>ANEL DE MASTIQUE BETUMINOSO,DIAMETRO 42 POL</v>
          </cell>
          <cell r="D793" t="str">
            <v>UN</v>
          </cell>
          <cell r="E793">
            <v>57.58</v>
          </cell>
        </row>
        <row r="794">
          <cell r="B794" t="str">
            <v>091307</v>
          </cell>
          <cell r="C794" t="str">
            <v>ANEL DE MASTIQUE BETUMINOSO,DIAMETRO 48 POL</v>
          </cell>
          <cell r="D794" t="str">
            <v>UN</v>
          </cell>
          <cell r="E794">
            <v>65.75</v>
          </cell>
        </row>
        <row r="795">
          <cell r="B795" t="str">
            <v>091308</v>
          </cell>
          <cell r="C795" t="str">
            <v>ANEL DE MASTIQUE BETUMINOSO,DIAMETRO 60 POL</v>
          </cell>
          <cell r="D795" t="str">
            <v>UN</v>
          </cell>
          <cell r="E795">
            <v>82.14</v>
          </cell>
        </row>
        <row r="796">
          <cell r="B796" t="str">
            <v>091309</v>
          </cell>
          <cell r="C796" t="str">
            <v>ANEL DE MASTIQUE BETUMINOSO,DIAMETRO 72 POL</v>
          </cell>
          <cell r="D796" t="str">
            <v>UN</v>
          </cell>
          <cell r="E796">
            <v>98.65</v>
          </cell>
        </row>
        <row r="797">
          <cell r="B797" t="str">
            <v>091310</v>
          </cell>
          <cell r="C797" t="str">
            <v>ANEL DE MASTIQUE BETUMINOSO,DIAMETRO 84 POL</v>
          </cell>
          <cell r="D797" t="str">
            <v>UN</v>
          </cell>
          <cell r="E797">
            <v>115.21</v>
          </cell>
        </row>
        <row r="798">
          <cell r="B798" t="str">
            <v>091311</v>
          </cell>
          <cell r="C798" t="str">
            <v>ANEL DE MASTIQUE BETUMINOSO,DIAMETRO 100 POL</v>
          </cell>
          <cell r="D798" t="str">
            <v>UN</v>
          </cell>
          <cell r="E798">
            <v>137.16999999999999</v>
          </cell>
        </row>
        <row r="800">
          <cell r="B800" t="str">
            <v>091400</v>
          </cell>
          <cell r="C800" t="str">
            <v>FABRICACAO DE CURVAS, A PARTIR DE TUBOS DE ACO, 3 A 22,5 GR</v>
          </cell>
        </row>
        <row r="801">
          <cell r="B801" t="str">
            <v>091401</v>
          </cell>
          <cell r="C801" t="str">
            <v>CURVA DE ACO DIAMETRO 28 POL</v>
          </cell>
          <cell r="D801" t="str">
            <v>UN</v>
          </cell>
          <cell r="E801">
            <v>1082.4000000000001</v>
          </cell>
        </row>
        <row r="802">
          <cell r="B802" t="str">
            <v>091402</v>
          </cell>
          <cell r="C802" t="str">
            <v>CURVA DE ACO DIAMETRO 30 POL</v>
          </cell>
          <cell r="D802" t="str">
            <v>UN</v>
          </cell>
          <cell r="E802">
            <v>1171.6600000000001</v>
          </cell>
        </row>
        <row r="803">
          <cell r="B803" t="str">
            <v>091403</v>
          </cell>
          <cell r="C803" t="str">
            <v>CURVA DE ACO DIAMETRO 32 POL</v>
          </cell>
          <cell r="D803" t="str">
            <v>UN</v>
          </cell>
          <cell r="E803">
            <v>1244.99</v>
          </cell>
        </row>
        <row r="804">
          <cell r="B804" t="str">
            <v>091404</v>
          </cell>
          <cell r="C804" t="str">
            <v>CURVA DE ACO DIAMETRO 36 POL</v>
          </cell>
          <cell r="D804" t="str">
            <v>UN</v>
          </cell>
          <cell r="E804">
            <v>1407.47</v>
          </cell>
        </row>
        <row r="805">
          <cell r="B805" t="str">
            <v>091405</v>
          </cell>
          <cell r="C805" t="str">
            <v>CURVA DE ACO DIAMETRO 40 POL</v>
          </cell>
          <cell r="D805" t="str">
            <v>UN</v>
          </cell>
          <cell r="E805">
            <v>1634.57</v>
          </cell>
        </row>
        <row r="806">
          <cell r="B806" t="str">
            <v>091406</v>
          </cell>
          <cell r="C806" t="str">
            <v>CURVA DE ACO DIAMETRO 42 POL.</v>
          </cell>
          <cell r="D806" t="str">
            <v>UN</v>
          </cell>
          <cell r="E806">
            <v>1984.14</v>
          </cell>
        </row>
        <row r="807">
          <cell r="B807" t="str">
            <v>091407</v>
          </cell>
          <cell r="C807" t="str">
            <v>CURVA DE ACO DIAMETRO 48 POL.</v>
          </cell>
          <cell r="D807" t="str">
            <v>UN</v>
          </cell>
          <cell r="E807">
            <v>2779.3</v>
          </cell>
        </row>
        <row r="808">
          <cell r="B808" t="str">
            <v>091408</v>
          </cell>
          <cell r="C808" t="str">
            <v>CURVA DE ACO DIAMETRO 60 POL.</v>
          </cell>
          <cell r="D808" t="str">
            <v>UN</v>
          </cell>
          <cell r="E808">
            <v>3611.41</v>
          </cell>
        </row>
        <row r="809">
          <cell r="B809" t="str">
            <v>091409</v>
          </cell>
          <cell r="C809" t="str">
            <v>CURVA DE ACO DIAMETRO 72 POL.</v>
          </cell>
          <cell r="D809" t="str">
            <v>UN</v>
          </cell>
          <cell r="E809">
            <v>4502.1099999999997</v>
          </cell>
        </row>
        <row r="810">
          <cell r="B810" t="str">
            <v>091410</v>
          </cell>
          <cell r="C810" t="str">
            <v>CURVA DE ACO DIAMETRO 84 POL.</v>
          </cell>
          <cell r="D810" t="str">
            <v>UN</v>
          </cell>
          <cell r="E810">
            <v>5997.63</v>
          </cell>
        </row>
        <row r="811">
          <cell r="B811" t="str">
            <v>091411</v>
          </cell>
          <cell r="C811" t="str">
            <v>CURVA DE ACO DIAMETRO 100 POL.</v>
          </cell>
          <cell r="D811" t="str">
            <v>UN</v>
          </cell>
          <cell r="E811">
            <v>8102.33</v>
          </cell>
        </row>
        <row r="813">
          <cell r="B813" t="str">
            <v>091500</v>
          </cell>
          <cell r="C813" t="str">
            <v>FABRICACAO  DE  CURVAS, A PARTIR  DE TUBO DE ACO, 22,51 A 45 GRAUS</v>
          </cell>
        </row>
        <row r="814">
          <cell r="B814" t="str">
            <v>091501</v>
          </cell>
          <cell r="C814" t="str">
            <v>CURVA DE ACO DIAMETRO 28 POL</v>
          </cell>
          <cell r="D814" t="str">
            <v>UN</v>
          </cell>
          <cell r="E814">
            <v>1642.44</v>
          </cell>
        </row>
        <row r="815">
          <cell r="B815" t="str">
            <v>091502</v>
          </cell>
          <cell r="C815" t="str">
            <v>CURVA DE ACO DIAMETRO 30 POL</v>
          </cell>
          <cell r="D815" t="str">
            <v>UN</v>
          </cell>
          <cell r="E815">
            <v>1788.94</v>
          </cell>
        </row>
        <row r="816">
          <cell r="B816" t="str">
            <v>091503</v>
          </cell>
          <cell r="C816" t="str">
            <v>CURVA DE ACO DIAMETRO 32 POL</v>
          </cell>
          <cell r="D816" t="str">
            <v>UN</v>
          </cell>
          <cell r="E816">
            <v>1873.9</v>
          </cell>
        </row>
        <row r="817">
          <cell r="B817" t="str">
            <v>091504</v>
          </cell>
          <cell r="C817" t="str">
            <v>CURVA DE ACO DIAMETRO 36 POL</v>
          </cell>
          <cell r="D817" t="str">
            <v>UN</v>
          </cell>
          <cell r="E817">
            <v>2205.5100000000002</v>
          </cell>
        </row>
        <row r="818">
          <cell r="B818" t="str">
            <v>091505</v>
          </cell>
          <cell r="C818" t="str">
            <v>CURVA DE ACO DIAMETRO 40 POL</v>
          </cell>
          <cell r="D818" t="str">
            <v>UN</v>
          </cell>
          <cell r="E818">
            <v>2475.5500000000002</v>
          </cell>
        </row>
        <row r="819">
          <cell r="B819" t="str">
            <v>091506</v>
          </cell>
          <cell r="C819" t="str">
            <v>CURVA DE ACO DIAMETRO 42 POL.</v>
          </cell>
          <cell r="D819" t="str">
            <v>UN</v>
          </cell>
          <cell r="E819">
            <v>3144.82</v>
          </cell>
        </row>
        <row r="820">
          <cell r="B820" t="str">
            <v>091507</v>
          </cell>
          <cell r="C820" t="str">
            <v>CURVA DE ACO DIAMETRO 48 POL.</v>
          </cell>
          <cell r="D820" t="str">
            <v>UN</v>
          </cell>
          <cell r="E820">
            <v>3964.42</v>
          </cell>
        </row>
        <row r="821">
          <cell r="B821" t="str">
            <v>091508</v>
          </cell>
          <cell r="C821" t="str">
            <v>CURVA DE ACO DIAMETRO 60 POL.</v>
          </cell>
          <cell r="D821" t="str">
            <v>UN</v>
          </cell>
          <cell r="E821">
            <v>5385.06</v>
          </cell>
        </row>
        <row r="822">
          <cell r="B822" t="str">
            <v>091509</v>
          </cell>
          <cell r="C822" t="str">
            <v>CURVA DE ACO DIAMETRO 72 POL.</v>
          </cell>
          <cell r="D822" t="str">
            <v>UN</v>
          </cell>
          <cell r="E822">
            <v>6619.22</v>
          </cell>
        </row>
        <row r="823">
          <cell r="B823" t="str">
            <v>091510</v>
          </cell>
          <cell r="C823" t="str">
            <v>CURVA DE ACO DIAMETRO 84 POL.</v>
          </cell>
          <cell r="D823" t="str">
            <v>UN</v>
          </cell>
          <cell r="E823">
            <v>8220.65</v>
          </cell>
        </row>
        <row r="824">
          <cell r="B824" t="str">
            <v>091511</v>
          </cell>
          <cell r="C824" t="str">
            <v>CURVA DE ACO DIAMETRO 100 POL.</v>
          </cell>
          <cell r="D824" t="str">
            <v>UN</v>
          </cell>
          <cell r="E824">
            <v>11186.24</v>
          </cell>
        </row>
        <row r="826">
          <cell r="B826" t="str">
            <v>091600</v>
          </cell>
          <cell r="C826" t="str">
            <v>FABRICACAO  DE  CURVAS, A PARTIR DE TUBOS DE ACO, 45,01 A 67,5 GR</v>
          </cell>
        </row>
        <row r="827">
          <cell r="B827" t="str">
            <v>091601</v>
          </cell>
          <cell r="C827" t="str">
            <v>CURVA DE ACO DIAMETRO 28 POL</v>
          </cell>
          <cell r="D827" t="str">
            <v>UN</v>
          </cell>
          <cell r="E827">
            <v>2385.36</v>
          </cell>
        </row>
        <row r="828">
          <cell r="B828" t="str">
            <v>091602</v>
          </cell>
          <cell r="C828" t="str">
            <v>CURVA DE ACO DIAMETRO 30 POL</v>
          </cell>
          <cell r="D828" t="str">
            <v>UN</v>
          </cell>
          <cell r="E828">
            <v>2611.77</v>
          </cell>
        </row>
        <row r="829">
          <cell r="B829" t="str">
            <v>091603</v>
          </cell>
          <cell r="C829" t="str">
            <v>CURVA DE ACO DIAMETRO 32 POL</v>
          </cell>
          <cell r="D829" t="str">
            <v>UN</v>
          </cell>
          <cell r="E829">
            <v>2810.88</v>
          </cell>
        </row>
        <row r="830">
          <cell r="B830" t="str">
            <v>091604</v>
          </cell>
          <cell r="C830" t="str">
            <v>CURVA DE ACO DIAMETRO 36 POL</v>
          </cell>
          <cell r="D830" t="str">
            <v>UN</v>
          </cell>
          <cell r="E830">
            <v>3209.34</v>
          </cell>
        </row>
        <row r="831">
          <cell r="B831" t="str">
            <v>091605</v>
          </cell>
          <cell r="C831" t="str">
            <v>CURVA DE ACO DIAMETRO 40 POL</v>
          </cell>
          <cell r="D831" t="str">
            <v>UN</v>
          </cell>
          <cell r="E831">
            <v>3632.58</v>
          </cell>
        </row>
        <row r="832">
          <cell r="B832" t="str">
            <v>091606</v>
          </cell>
          <cell r="C832" t="str">
            <v>CURVA DE ACO DIAMETRO 42 POL.</v>
          </cell>
          <cell r="D832" t="str">
            <v>UN</v>
          </cell>
          <cell r="E832">
            <v>4657.91</v>
          </cell>
        </row>
        <row r="833">
          <cell r="B833" t="str">
            <v>091607</v>
          </cell>
          <cell r="C833" t="str">
            <v>CURVA DE ACO DIAMETRO 48 POL.</v>
          </cell>
          <cell r="D833" t="str">
            <v>UN</v>
          </cell>
          <cell r="E833">
            <v>5781.39</v>
          </cell>
        </row>
        <row r="834">
          <cell r="B834" t="str">
            <v>091608</v>
          </cell>
          <cell r="C834" t="str">
            <v>CURVA DE ACO DIAMETRO 60 POL.</v>
          </cell>
          <cell r="D834" t="str">
            <v>UN</v>
          </cell>
          <cell r="E834">
            <v>7982.54</v>
          </cell>
        </row>
        <row r="835">
          <cell r="B835" t="str">
            <v>091609</v>
          </cell>
          <cell r="C835" t="str">
            <v>CURVA DE ACO DIAMETRO 72 POL.</v>
          </cell>
          <cell r="D835" t="str">
            <v>UN</v>
          </cell>
          <cell r="E835">
            <v>9851.66</v>
          </cell>
        </row>
        <row r="836">
          <cell r="B836" t="str">
            <v>091610</v>
          </cell>
          <cell r="C836" t="str">
            <v>CURVA DE ACO DIAMETRO 84 POL.</v>
          </cell>
          <cell r="D836" t="str">
            <v>UN</v>
          </cell>
          <cell r="E836">
            <v>12246.82</v>
          </cell>
        </row>
        <row r="837">
          <cell r="B837" t="str">
            <v>091611</v>
          </cell>
          <cell r="C837" t="str">
            <v>CURVA DE ACO DIAMETRO 100 POL.</v>
          </cell>
          <cell r="D837" t="str">
            <v>UN</v>
          </cell>
          <cell r="E837">
            <v>16619</v>
          </cell>
        </row>
        <row r="839">
          <cell r="B839" t="str">
            <v>091700</v>
          </cell>
          <cell r="C839" t="str">
            <v>F0BRICACAO  DE  CURVAS, A PARTIR DE TUBOS DE ACO, 67,51 A 90 GR</v>
          </cell>
        </row>
        <row r="840">
          <cell r="B840" t="str">
            <v>091701</v>
          </cell>
          <cell r="C840" t="str">
            <v>CURVA DE ACO DIAMETRO 28 POL</v>
          </cell>
          <cell r="D840" t="str">
            <v>UN</v>
          </cell>
          <cell r="E840">
            <v>3141.83</v>
          </cell>
        </row>
        <row r="841">
          <cell r="B841" t="str">
            <v>091702</v>
          </cell>
          <cell r="C841" t="str">
            <v>CURVA DE ACO DIAMETRO 30 POL</v>
          </cell>
          <cell r="D841" t="str">
            <v>UN</v>
          </cell>
          <cell r="E841">
            <v>3409.57</v>
          </cell>
        </row>
        <row r="842">
          <cell r="B842" t="str">
            <v>091703</v>
          </cell>
          <cell r="C842" t="str">
            <v>CURVA DE ACO DIAMETRO 32 POL</v>
          </cell>
          <cell r="D842" t="str">
            <v>UN</v>
          </cell>
          <cell r="E842">
            <v>3675.06</v>
          </cell>
        </row>
        <row r="843">
          <cell r="B843" t="str">
            <v>091704</v>
          </cell>
          <cell r="C843" t="str">
            <v>CURVA DE ACO DIAMETRO 36 POL</v>
          </cell>
          <cell r="D843" t="str">
            <v>UN</v>
          </cell>
          <cell r="E843">
            <v>4215.42</v>
          </cell>
        </row>
        <row r="844">
          <cell r="B844" t="str">
            <v>091705</v>
          </cell>
          <cell r="C844" t="str">
            <v>CURVA DE ACO DIAMETRO 40 POL</v>
          </cell>
          <cell r="D844" t="str">
            <v>UN</v>
          </cell>
          <cell r="E844">
            <v>4750.9399999999996</v>
          </cell>
        </row>
        <row r="845">
          <cell r="B845" t="str">
            <v>091706</v>
          </cell>
          <cell r="C845" t="str">
            <v>CURVA DE ACO DIAMETRO 42 POL.</v>
          </cell>
          <cell r="D845" t="str">
            <v>UN</v>
          </cell>
          <cell r="E845">
            <v>6105.16</v>
          </cell>
        </row>
        <row r="846">
          <cell r="B846" t="str">
            <v>091707</v>
          </cell>
          <cell r="C846" t="str">
            <v>CURVA DE ACO DIAMETRO 48 POL.</v>
          </cell>
          <cell r="D846" t="str">
            <v>UN</v>
          </cell>
          <cell r="E846">
            <v>7541.81</v>
          </cell>
        </row>
        <row r="847">
          <cell r="B847" t="str">
            <v>091708</v>
          </cell>
          <cell r="C847" t="str">
            <v>CURVA DE ACO DIAMETRO 60 POL.</v>
          </cell>
          <cell r="D847" t="str">
            <v>UN</v>
          </cell>
          <cell r="E847">
            <v>10477.200000000001</v>
          </cell>
        </row>
        <row r="848">
          <cell r="B848" t="str">
            <v>091709</v>
          </cell>
          <cell r="C848" t="str">
            <v>CURVA DE ACO DIAMETRO 72 POL.</v>
          </cell>
          <cell r="D848" t="str">
            <v>UN</v>
          </cell>
          <cell r="E848">
            <v>12642.47</v>
          </cell>
        </row>
        <row r="849">
          <cell r="B849" t="str">
            <v>091710</v>
          </cell>
          <cell r="C849" t="str">
            <v>CURVA DE ACO DIAMETRO 84 POL.</v>
          </cell>
          <cell r="D849" t="str">
            <v>UN</v>
          </cell>
          <cell r="E849">
            <v>15779.34</v>
          </cell>
        </row>
        <row r="850">
          <cell r="B850" t="str">
            <v>091711</v>
          </cell>
          <cell r="C850" t="str">
            <v>CURVA DE ACO DIAMETRO 100 POL.</v>
          </cell>
          <cell r="D850" t="str">
            <v>UN</v>
          </cell>
          <cell r="E850">
            <v>21451.19</v>
          </cell>
        </row>
        <row r="852">
          <cell r="B852" t="str">
            <v>091800</v>
          </cell>
          <cell r="C852" t="str">
            <v>CORTE E BISELAMENTO EM TUBOS DE ACO E = 5/16 POLEGADA</v>
          </cell>
        </row>
        <row r="853">
          <cell r="B853" t="str">
            <v>091801</v>
          </cell>
          <cell r="C853" t="str">
            <v>DIAMETRO 4  POLEGADA</v>
          </cell>
          <cell r="D853" t="str">
            <v>UN</v>
          </cell>
          <cell r="E853">
            <v>13.53</v>
          </cell>
        </row>
        <row r="854">
          <cell r="B854" t="str">
            <v>091802</v>
          </cell>
          <cell r="C854" t="str">
            <v>DIAMETRO 6  POLEGADA</v>
          </cell>
          <cell r="D854" t="str">
            <v>UN</v>
          </cell>
          <cell r="E854">
            <v>20.32</v>
          </cell>
        </row>
        <row r="855">
          <cell r="B855" t="str">
            <v>091803</v>
          </cell>
          <cell r="C855" t="str">
            <v>DIAMETRO 8  POLEGADA</v>
          </cell>
          <cell r="D855" t="str">
            <v>UN</v>
          </cell>
          <cell r="E855">
            <v>27.09</v>
          </cell>
        </row>
        <row r="856">
          <cell r="B856" t="str">
            <v>091804</v>
          </cell>
          <cell r="C856" t="str">
            <v>DIAMETRO 10 POLEGADA</v>
          </cell>
          <cell r="D856" t="str">
            <v>UN</v>
          </cell>
          <cell r="E856">
            <v>33.869999999999997</v>
          </cell>
        </row>
        <row r="857">
          <cell r="B857" t="str">
            <v>091805</v>
          </cell>
          <cell r="C857" t="str">
            <v>DIAMETRO 12 POLEGADA</v>
          </cell>
          <cell r="D857" t="str">
            <v>UN</v>
          </cell>
          <cell r="E857">
            <v>40.64</v>
          </cell>
        </row>
        <row r="858">
          <cell r="B858" t="str">
            <v>091806</v>
          </cell>
          <cell r="C858" t="str">
            <v>DIAMETRO 16 POLEGADA</v>
          </cell>
          <cell r="D858" t="str">
            <v>UN</v>
          </cell>
          <cell r="E858">
            <v>54.19</v>
          </cell>
        </row>
        <row r="859">
          <cell r="B859" t="str">
            <v>091807</v>
          </cell>
          <cell r="C859" t="str">
            <v>DIAMETRO 20 POLEGADA</v>
          </cell>
          <cell r="D859" t="str">
            <v>UN</v>
          </cell>
          <cell r="E859">
            <v>67.75</v>
          </cell>
        </row>
        <row r="860">
          <cell r="B860" t="str">
            <v>091808</v>
          </cell>
          <cell r="C860" t="str">
            <v>DIAMETRO 24 POLEGADA</v>
          </cell>
          <cell r="D860" t="str">
            <v>UN</v>
          </cell>
          <cell r="E860">
            <v>81.3</v>
          </cell>
        </row>
        <row r="861">
          <cell r="B861" t="str">
            <v>091809</v>
          </cell>
          <cell r="C861" t="str">
            <v>DIAMETRO 28 POLEGADA</v>
          </cell>
          <cell r="D861" t="str">
            <v>UN</v>
          </cell>
          <cell r="E861">
            <v>94.85</v>
          </cell>
        </row>
        <row r="862">
          <cell r="B862" t="str">
            <v>091810</v>
          </cell>
          <cell r="C862" t="str">
            <v>DIAMETRO 30 POLEGADA</v>
          </cell>
          <cell r="D862" t="str">
            <v>UN</v>
          </cell>
          <cell r="E862">
            <v>101.63</v>
          </cell>
        </row>
        <row r="863">
          <cell r="B863" t="str">
            <v>091811</v>
          </cell>
          <cell r="C863" t="str">
            <v>DIAMETRO 32 POLEGADA</v>
          </cell>
          <cell r="D863" t="str">
            <v>UN</v>
          </cell>
          <cell r="E863">
            <v>108.4</v>
          </cell>
        </row>
        <row r="864">
          <cell r="B864" t="str">
            <v>091812</v>
          </cell>
          <cell r="C864" t="str">
            <v>DIAMETRO 36 POLEGADA</v>
          </cell>
          <cell r="D864" t="str">
            <v>UN</v>
          </cell>
          <cell r="E864">
            <v>121.96</v>
          </cell>
        </row>
        <row r="865">
          <cell r="B865" t="str">
            <v>091813</v>
          </cell>
          <cell r="C865" t="str">
            <v>DIAMETRO 40 POLEGADA</v>
          </cell>
          <cell r="D865" t="str">
            <v>UN</v>
          </cell>
          <cell r="E865">
            <v>135.51</v>
          </cell>
        </row>
        <row r="867">
          <cell r="B867" t="str">
            <v>091900</v>
          </cell>
          <cell r="C867" t="str">
            <v>CORTE E BISELAMENTO EM TUBOS DE ACO E = 7/16 POLEGADA</v>
          </cell>
        </row>
        <row r="868">
          <cell r="B868" t="str">
            <v>091914</v>
          </cell>
          <cell r="C868" t="str">
            <v>DIAMETRO - 42 POL.</v>
          </cell>
          <cell r="D868" t="str">
            <v>UN</v>
          </cell>
          <cell r="E868">
            <v>201.45</v>
          </cell>
        </row>
        <row r="869">
          <cell r="B869" t="str">
            <v>091915</v>
          </cell>
          <cell r="C869" t="str">
            <v>DIAMETRO - 48 POL.</v>
          </cell>
          <cell r="D869" t="str">
            <v>UN</v>
          </cell>
          <cell r="E869">
            <v>230.23</v>
          </cell>
        </row>
        <row r="871">
          <cell r="B871" t="str">
            <v>092100</v>
          </cell>
          <cell r="C871" t="str">
            <v>SOLDA EM TUBOS DE ACO E = 5/16 POLEGADA</v>
          </cell>
        </row>
        <row r="872">
          <cell r="B872" t="str">
            <v>092101</v>
          </cell>
          <cell r="C872" t="str">
            <v>DIAMETRO 4  POLEGADA</v>
          </cell>
          <cell r="D872" t="str">
            <v>UN</v>
          </cell>
          <cell r="E872">
            <v>27.95</v>
          </cell>
        </row>
        <row r="873">
          <cell r="B873" t="str">
            <v>092102</v>
          </cell>
          <cell r="C873" t="str">
            <v>DIAMETRO 6  POLEGADA</v>
          </cell>
          <cell r="D873" t="str">
            <v>UN</v>
          </cell>
          <cell r="E873">
            <v>41.94</v>
          </cell>
        </row>
        <row r="874">
          <cell r="B874" t="str">
            <v>092103</v>
          </cell>
          <cell r="C874" t="str">
            <v>DIAMETRO 8  POLEGADA</v>
          </cell>
          <cell r="D874" t="str">
            <v>UN</v>
          </cell>
          <cell r="E874">
            <v>55.92</v>
          </cell>
        </row>
        <row r="875">
          <cell r="B875" t="str">
            <v>092104</v>
          </cell>
          <cell r="C875" t="str">
            <v>DIAMETRO 10 POLEGADA</v>
          </cell>
          <cell r="D875" t="str">
            <v>UN</v>
          </cell>
          <cell r="E875">
            <v>69.91</v>
          </cell>
        </row>
        <row r="876">
          <cell r="B876" t="str">
            <v>092105</v>
          </cell>
          <cell r="C876" t="str">
            <v>DIAMETRO 12 POLEGADA</v>
          </cell>
          <cell r="D876" t="str">
            <v>UN</v>
          </cell>
          <cell r="E876">
            <v>83.9</v>
          </cell>
        </row>
        <row r="877">
          <cell r="B877" t="str">
            <v>092106</v>
          </cell>
          <cell r="C877" t="str">
            <v>DIAMETRO 16 POLEGADA</v>
          </cell>
          <cell r="D877" t="str">
            <v>UN</v>
          </cell>
          <cell r="E877">
            <v>111.87</v>
          </cell>
        </row>
        <row r="878">
          <cell r="B878" t="str">
            <v>092107</v>
          </cell>
          <cell r="C878" t="str">
            <v>DIAMETRO 20 POLEGADA</v>
          </cell>
          <cell r="D878" t="str">
            <v>UN</v>
          </cell>
          <cell r="E878">
            <v>139.83000000000001</v>
          </cell>
        </row>
        <row r="879">
          <cell r="B879" t="str">
            <v>092108</v>
          </cell>
          <cell r="C879" t="str">
            <v>DIAMETRO 24 POLEGADA</v>
          </cell>
          <cell r="D879" t="str">
            <v>UN</v>
          </cell>
          <cell r="E879">
            <v>167.8</v>
          </cell>
        </row>
        <row r="880">
          <cell r="B880" t="str">
            <v>092109</v>
          </cell>
          <cell r="C880" t="str">
            <v>DIAMETRO 28 POLEGADA</v>
          </cell>
          <cell r="D880" t="str">
            <v>UN</v>
          </cell>
          <cell r="E880">
            <v>195.78</v>
          </cell>
        </row>
        <row r="881">
          <cell r="B881" t="str">
            <v>092110</v>
          </cell>
          <cell r="C881" t="str">
            <v>DIAMETRO 30 POLEGADA</v>
          </cell>
          <cell r="D881" t="str">
            <v>UN</v>
          </cell>
          <cell r="E881">
            <v>209.76</v>
          </cell>
        </row>
        <row r="882">
          <cell r="B882" t="str">
            <v>092111</v>
          </cell>
          <cell r="C882" t="str">
            <v>DIAMETRO 32 POLEGADA</v>
          </cell>
          <cell r="D882" t="str">
            <v>UN</v>
          </cell>
          <cell r="E882">
            <v>223.75</v>
          </cell>
        </row>
        <row r="883">
          <cell r="B883" t="str">
            <v>092112</v>
          </cell>
          <cell r="C883" t="str">
            <v>DIAMETRO 36 POLEGADA</v>
          </cell>
          <cell r="D883" t="str">
            <v>UN</v>
          </cell>
          <cell r="E883">
            <v>251.71</v>
          </cell>
        </row>
        <row r="884">
          <cell r="B884" t="str">
            <v>092113</v>
          </cell>
          <cell r="C884" t="str">
            <v>DIAMETRO 40 POLEGADA</v>
          </cell>
          <cell r="D884" t="str">
            <v>UN</v>
          </cell>
          <cell r="E884">
            <v>279.68</v>
          </cell>
        </row>
        <row r="886">
          <cell r="B886" t="str">
            <v>092200</v>
          </cell>
          <cell r="C886" t="str">
            <v>SOLDA EM TUBOS DE ACO E = 7/16 POLEGADA</v>
          </cell>
        </row>
        <row r="887">
          <cell r="B887" t="str">
            <v>092214</v>
          </cell>
          <cell r="C887" t="str">
            <v>DIAMETRO - 42 POL.</v>
          </cell>
          <cell r="D887" t="str">
            <v>UN</v>
          </cell>
          <cell r="E887">
            <v>415.97</v>
          </cell>
        </row>
        <row r="888">
          <cell r="B888" t="str">
            <v>092215</v>
          </cell>
          <cell r="C888" t="str">
            <v>DIAMETRO - 48 POL.</v>
          </cell>
          <cell r="D888" t="str">
            <v>UN</v>
          </cell>
          <cell r="E888">
            <v>475.39</v>
          </cell>
        </row>
        <row r="890">
          <cell r="B890" t="str">
            <v>092400</v>
          </cell>
          <cell r="C890" t="str">
            <v>REVESTIMENTO DE PROTECAO EXTERNA DE JUNTAS SOLDADAS - ACO</v>
          </cell>
        </row>
        <row r="891">
          <cell r="B891" t="str">
            <v>092401</v>
          </cell>
          <cell r="C891" t="str">
            <v>DIAMETRO 4  POLEGADA</v>
          </cell>
          <cell r="D891" t="str">
            <v>UN</v>
          </cell>
          <cell r="E891">
            <v>7.24</v>
          </cell>
        </row>
        <row r="892">
          <cell r="B892" t="str">
            <v>092402</v>
          </cell>
          <cell r="C892" t="str">
            <v>DIAMETRO 6  POLEGADA</v>
          </cell>
          <cell r="D892" t="str">
            <v>UN</v>
          </cell>
          <cell r="E892">
            <v>10.86</v>
          </cell>
        </row>
        <row r="893">
          <cell r="B893" t="str">
            <v>092403</v>
          </cell>
          <cell r="C893" t="str">
            <v>DIAMETRO 8  POLEGADA</v>
          </cell>
          <cell r="D893" t="str">
            <v>UN</v>
          </cell>
          <cell r="E893">
            <v>14.51</v>
          </cell>
        </row>
        <row r="894">
          <cell r="B894" t="str">
            <v>092404</v>
          </cell>
          <cell r="C894" t="str">
            <v>DIAMETRO 10 POLEGADA</v>
          </cell>
          <cell r="D894" t="str">
            <v>UN</v>
          </cell>
          <cell r="E894">
            <v>18.14</v>
          </cell>
        </row>
        <row r="895">
          <cell r="B895" t="str">
            <v>092405</v>
          </cell>
          <cell r="C895" t="str">
            <v>DIAMETRO 12 POLEGADA</v>
          </cell>
          <cell r="D895" t="str">
            <v>UN</v>
          </cell>
          <cell r="E895">
            <v>21.75</v>
          </cell>
        </row>
        <row r="896">
          <cell r="B896" t="str">
            <v>092406</v>
          </cell>
          <cell r="C896" t="str">
            <v>DIAMETRO 16 POLEGADA</v>
          </cell>
          <cell r="D896" t="str">
            <v>UN</v>
          </cell>
          <cell r="E896">
            <v>29.02</v>
          </cell>
        </row>
        <row r="897">
          <cell r="B897" t="str">
            <v>092407</v>
          </cell>
          <cell r="C897" t="str">
            <v>DIAMETRO 20 POLEGADA</v>
          </cell>
          <cell r="D897" t="str">
            <v>UN</v>
          </cell>
          <cell r="E897">
            <v>36.28</v>
          </cell>
        </row>
        <row r="898">
          <cell r="B898" t="str">
            <v>092408</v>
          </cell>
          <cell r="C898" t="str">
            <v>DIAMETRO 24 POLEGADA</v>
          </cell>
          <cell r="D898" t="str">
            <v>UN</v>
          </cell>
          <cell r="E898">
            <v>43.53</v>
          </cell>
        </row>
        <row r="899">
          <cell r="B899" t="str">
            <v>092409</v>
          </cell>
          <cell r="C899" t="str">
            <v>DIAMETRO 28 POLEGADA</v>
          </cell>
          <cell r="D899" t="str">
            <v>UN</v>
          </cell>
          <cell r="E899">
            <v>50.79</v>
          </cell>
        </row>
        <row r="900">
          <cell r="B900" t="str">
            <v>092410</v>
          </cell>
          <cell r="C900" t="str">
            <v>DIAMETRO 30 POLEGADA</v>
          </cell>
          <cell r="D900" t="str">
            <v>UN</v>
          </cell>
          <cell r="E900">
            <v>108.84</v>
          </cell>
        </row>
        <row r="901">
          <cell r="B901" t="str">
            <v>092411</v>
          </cell>
          <cell r="C901" t="str">
            <v>DIAMETRO 32 POLEGADA</v>
          </cell>
          <cell r="D901" t="str">
            <v>UN</v>
          </cell>
          <cell r="E901">
            <v>116.09</v>
          </cell>
        </row>
        <row r="902">
          <cell r="B902" t="str">
            <v>092412</v>
          </cell>
          <cell r="C902" t="str">
            <v>DIAMETRO 36 POLEGADA</v>
          </cell>
          <cell r="D902" t="str">
            <v>UN</v>
          </cell>
          <cell r="E902">
            <v>163.28</v>
          </cell>
        </row>
        <row r="903">
          <cell r="B903" t="str">
            <v>092413</v>
          </cell>
          <cell r="C903" t="str">
            <v>DIAMETRO 40 POLEGADA</v>
          </cell>
          <cell r="D903" t="str">
            <v>UN</v>
          </cell>
          <cell r="E903">
            <v>181.41</v>
          </cell>
        </row>
        <row r="905">
          <cell r="B905" t="str">
            <v>092500</v>
          </cell>
          <cell r="C905" t="str">
            <v>PINTURA DE TUBOS E PECAS DE ACO EM EPOXI</v>
          </cell>
        </row>
        <row r="906">
          <cell r="B906" t="str">
            <v>092501</v>
          </cell>
          <cell r="C906" t="str">
            <v>PINTURA DE TUBOS E PECAS DE ACO EM EPOXI</v>
          </cell>
          <cell r="D906" t="str">
            <v>M2</v>
          </cell>
          <cell r="E906">
            <v>58.86</v>
          </cell>
        </row>
        <row r="908">
          <cell r="B908" t="str">
            <v>092600</v>
          </cell>
          <cell r="C908" t="str">
            <v>PINTURA DE CONEXOES E PECAS EM GERAL COM COALTAR  EPOXI - ACO</v>
          </cell>
        </row>
        <row r="909">
          <cell r="B909" t="str">
            <v>092601</v>
          </cell>
          <cell r="C909" t="str">
            <v>PINTURA DE CONEXOES E PECAS EM GERAL COM COALTAR  EPOXI</v>
          </cell>
          <cell r="D909" t="str">
            <v>M2</v>
          </cell>
          <cell r="E909">
            <v>56.85</v>
          </cell>
        </row>
        <row r="911">
          <cell r="B911" t="str">
            <v>092700</v>
          </cell>
          <cell r="C911" t="str">
            <v>PINTURA DE TUBOS DE ACO COM COALTAR EPOXI - ACO</v>
          </cell>
        </row>
        <row r="912">
          <cell r="B912" t="str">
            <v>092701</v>
          </cell>
          <cell r="C912" t="str">
            <v>DIAMETRO 4  POLEGADA</v>
          </cell>
          <cell r="D912" t="str">
            <v>M</v>
          </cell>
          <cell r="E912">
            <v>22.34</v>
          </cell>
        </row>
        <row r="913">
          <cell r="B913" t="str">
            <v>092702</v>
          </cell>
          <cell r="C913" t="str">
            <v>DIAMETRO 6  POLEGADA</v>
          </cell>
          <cell r="D913" t="str">
            <v>M</v>
          </cell>
          <cell r="E913">
            <v>33.54</v>
          </cell>
        </row>
        <row r="914">
          <cell r="B914" t="str">
            <v>092703</v>
          </cell>
          <cell r="C914" t="str">
            <v>DIAMETRO 8  POLEGADA</v>
          </cell>
          <cell r="D914" t="str">
            <v>M</v>
          </cell>
          <cell r="E914">
            <v>44.72</v>
          </cell>
        </row>
        <row r="915">
          <cell r="B915" t="str">
            <v>092704</v>
          </cell>
          <cell r="C915" t="str">
            <v>DIAMETRO 10 POLEGADA</v>
          </cell>
          <cell r="D915" t="str">
            <v>M</v>
          </cell>
          <cell r="E915">
            <v>55.93</v>
          </cell>
        </row>
        <row r="916">
          <cell r="B916" t="str">
            <v>092705</v>
          </cell>
          <cell r="C916" t="str">
            <v>DIAMETRO 12 POLEGADA</v>
          </cell>
          <cell r="D916" t="str">
            <v>M</v>
          </cell>
          <cell r="E916">
            <v>67.11</v>
          </cell>
        </row>
        <row r="917">
          <cell r="B917" t="str">
            <v>092706</v>
          </cell>
          <cell r="C917" t="str">
            <v>DIAMETRO 16 POLEGADA</v>
          </cell>
          <cell r="D917" t="str">
            <v>M</v>
          </cell>
          <cell r="E917">
            <v>89.4</v>
          </cell>
        </row>
        <row r="918">
          <cell r="B918" t="str">
            <v>092707</v>
          </cell>
          <cell r="C918" t="str">
            <v>DIAMETRO 20 POLEGADA</v>
          </cell>
          <cell r="D918" t="str">
            <v>M</v>
          </cell>
          <cell r="E918">
            <v>111.97</v>
          </cell>
        </row>
        <row r="919">
          <cell r="B919" t="str">
            <v>092708</v>
          </cell>
          <cell r="C919" t="str">
            <v>DIAMETRO 24 POLEGADA</v>
          </cell>
          <cell r="D919" t="str">
            <v>M</v>
          </cell>
          <cell r="E919">
            <v>134.34</v>
          </cell>
        </row>
        <row r="920">
          <cell r="B920" t="str">
            <v>092709</v>
          </cell>
          <cell r="C920" t="str">
            <v>DIAMETRO 28 POLEGADA</v>
          </cell>
          <cell r="D920" t="str">
            <v>M</v>
          </cell>
          <cell r="E920">
            <v>156.76</v>
          </cell>
        </row>
        <row r="921">
          <cell r="B921" t="str">
            <v>092710</v>
          </cell>
          <cell r="C921" t="str">
            <v>DIAMETRO 30 POLEGADA</v>
          </cell>
          <cell r="D921" t="str">
            <v>M</v>
          </cell>
          <cell r="E921">
            <v>168</v>
          </cell>
        </row>
        <row r="922">
          <cell r="B922" t="str">
            <v>092711</v>
          </cell>
          <cell r="C922" t="str">
            <v>DIAMETRO 32 POLEGADA</v>
          </cell>
          <cell r="D922" t="str">
            <v>M</v>
          </cell>
          <cell r="E922">
            <v>179.19</v>
          </cell>
        </row>
        <row r="923">
          <cell r="B923" t="str">
            <v>092712</v>
          </cell>
          <cell r="C923" t="str">
            <v>DIAMETRO 36 POLEGADA</v>
          </cell>
          <cell r="D923" t="str">
            <v>M</v>
          </cell>
          <cell r="E923">
            <v>201.58</v>
          </cell>
        </row>
        <row r="924">
          <cell r="B924" t="str">
            <v>092713</v>
          </cell>
          <cell r="C924" t="str">
            <v>DIAMETRO 40 POLEGADA</v>
          </cell>
          <cell r="D924" t="str">
            <v>M</v>
          </cell>
          <cell r="E924">
            <v>223.99</v>
          </cell>
        </row>
        <row r="926">
          <cell r="B926" t="str">
            <v>092800</v>
          </cell>
          <cell r="C926" t="str">
            <v>FABRICACAO E MONTAGEM DE PECAS DE ACO NO CAMPO</v>
          </cell>
        </row>
        <row r="927">
          <cell r="B927" t="str">
            <v>092801</v>
          </cell>
          <cell r="C927" t="str">
            <v>FABRICACAO DE PECAS</v>
          </cell>
          <cell r="D927" t="str">
            <v>KG</v>
          </cell>
          <cell r="E927">
            <v>8.0299999999999994</v>
          </cell>
        </row>
        <row r="928">
          <cell r="B928" t="str">
            <v>092802</v>
          </cell>
          <cell r="C928" t="str">
            <v>MONTAGEM DE PECAS E MISCELANEAS</v>
          </cell>
          <cell r="D928" t="str">
            <v>KG</v>
          </cell>
          <cell r="E928">
            <v>3.87</v>
          </cell>
        </row>
        <row r="930">
          <cell r="B930" t="str">
            <v>092900</v>
          </cell>
          <cell r="C930" t="str">
            <v>CARGA, TRANSPORTE ATE 10 KM E DESCARGA DE TUBOS E PECAS DE PVC RIGIDO E PVC RIGIDO DEFOFO</v>
          </cell>
        </row>
        <row r="931">
          <cell r="B931" t="str">
            <v>092901</v>
          </cell>
          <cell r="C931" t="str">
            <v>TUBOS E PECAS, DIAMETRO  50 MM</v>
          </cell>
          <cell r="D931" t="str">
            <v>KM</v>
          </cell>
          <cell r="E931">
            <v>101.93</v>
          </cell>
        </row>
        <row r="932">
          <cell r="B932" t="str">
            <v>092902</v>
          </cell>
          <cell r="C932" t="str">
            <v>TUBOS E PECAS, DIAMETRO  75 MM</v>
          </cell>
          <cell r="D932" t="str">
            <v>KM</v>
          </cell>
          <cell r="E932">
            <v>284.22000000000003</v>
          </cell>
        </row>
        <row r="933">
          <cell r="B933" t="str">
            <v>092903</v>
          </cell>
          <cell r="C933" t="str">
            <v>TUBOS E PECAS, DIAMETRO 100MM</v>
          </cell>
          <cell r="D933" t="str">
            <v>KM</v>
          </cell>
          <cell r="E933">
            <v>313.02</v>
          </cell>
        </row>
        <row r="934">
          <cell r="B934" t="str">
            <v>092904</v>
          </cell>
          <cell r="C934" t="str">
            <v>TUBOS E PECAS, DIAMETRO 150MM</v>
          </cell>
          <cell r="D934" t="str">
            <v>KM</v>
          </cell>
          <cell r="E934">
            <v>473.73</v>
          </cell>
        </row>
        <row r="935">
          <cell r="B935" t="str">
            <v>092905</v>
          </cell>
          <cell r="C935" t="str">
            <v>TUBOS E PECAS, DIAMETRO 200 MM</v>
          </cell>
          <cell r="D935" t="str">
            <v>KM</v>
          </cell>
          <cell r="E935">
            <v>626.07000000000005</v>
          </cell>
        </row>
        <row r="936">
          <cell r="B936" t="str">
            <v>092906</v>
          </cell>
          <cell r="C936" t="str">
            <v>TUBOS E PECAS, DIAMETRO 250MM</v>
          </cell>
          <cell r="D936" t="str">
            <v>KM</v>
          </cell>
          <cell r="E936">
            <v>786.77</v>
          </cell>
        </row>
        <row r="937">
          <cell r="B937" t="str">
            <v>092907</v>
          </cell>
          <cell r="C937" t="str">
            <v>TUBOS E PECAS, DIAMETRO 300 MM</v>
          </cell>
          <cell r="D937" t="str">
            <v>KM</v>
          </cell>
          <cell r="E937">
            <v>947.46</v>
          </cell>
        </row>
        <row r="938">
          <cell r="B938" t="str">
            <v>092908</v>
          </cell>
          <cell r="C938" t="str">
            <v>TUBOS E PECAS, DIAMETRO 350 MM</v>
          </cell>
          <cell r="D938" t="str">
            <v>KM</v>
          </cell>
          <cell r="E938">
            <v>1099.8</v>
          </cell>
        </row>
        <row r="939">
          <cell r="B939" t="str">
            <v>092909</v>
          </cell>
          <cell r="C939" t="str">
            <v>TUBOS E PECAS, DIAMETRO 400 MM</v>
          </cell>
          <cell r="D939" t="str">
            <v>KM</v>
          </cell>
          <cell r="E939">
            <v>1252.1500000000001</v>
          </cell>
        </row>
        <row r="941">
          <cell r="B941" t="str">
            <v>093000</v>
          </cell>
          <cell r="C941" t="str">
            <v>TRANSPORTE EXCEDENTE A 10 KM DE TUBOS E PECAS DE PVC RIGIDO E PVC RIGIDO DE FOFO</v>
          </cell>
        </row>
        <row r="942">
          <cell r="B942" t="str">
            <v>093001</v>
          </cell>
          <cell r="C942" t="str">
            <v>TUBOS E PECAS, DIAMETRO  50 MM</v>
          </cell>
          <cell r="D942" t="str">
            <v>KMXKM</v>
          </cell>
          <cell r="E942">
            <v>2.95</v>
          </cell>
        </row>
        <row r="943">
          <cell r="B943" t="str">
            <v>093002</v>
          </cell>
          <cell r="C943" t="str">
            <v>TUBOS E PECAS, DIAMETRO  75 MM</v>
          </cell>
          <cell r="D943" t="str">
            <v>KMXKM</v>
          </cell>
          <cell r="E943">
            <v>3.19</v>
          </cell>
        </row>
        <row r="944">
          <cell r="B944" t="str">
            <v>093003</v>
          </cell>
          <cell r="C944" t="str">
            <v>TUBOS E PECAS, DIAMETRO 100 MM</v>
          </cell>
          <cell r="D944" t="str">
            <v>KMXKM</v>
          </cell>
          <cell r="E944">
            <v>3.56</v>
          </cell>
        </row>
        <row r="945">
          <cell r="B945" t="str">
            <v>093004</v>
          </cell>
          <cell r="C945" t="str">
            <v>TUBOS E PECAS, DIAMETRO 150 MM</v>
          </cell>
          <cell r="D945" t="str">
            <v>KMXKM</v>
          </cell>
          <cell r="E945">
            <v>4.22</v>
          </cell>
        </row>
        <row r="946">
          <cell r="B946" t="str">
            <v>093005</v>
          </cell>
          <cell r="C946" t="str">
            <v>TUBOS E PECAS, DIAMETRO 200 MM</v>
          </cell>
          <cell r="D946" t="str">
            <v>KMXKM</v>
          </cell>
          <cell r="E946">
            <v>4.88</v>
          </cell>
        </row>
        <row r="947">
          <cell r="B947" t="str">
            <v>093006</v>
          </cell>
          <cell r="C947" t="str">
            <v>TUBOS E PECAS, DIAMETRO 250 MM</v>
          </cell>
          <cell r="D947" t="str">
            <v>KMXKM</v>
          </cell>
          <cell r="E947">
            <v>5.99</v>
          </cell>
        </row>
        <row r="948">
          <cell r="B948" t="str">
            <v>093007</v>
          </cell>
          <cell r="C948" t="str">
            <v>TUBOS E PECAS, DIAMETRO 300 MM</v>
          </cell>
          <cell r="D948" t="str">
            <v>KMXKM</v>
          </cell>
          <cell r="E948">
            <v>7.48</v>
          </cell>
        </row>
        <row r="949">
          <cell r="B949" t="str">
            <v>093008</v>
          </cell>
          <cell r="C949" t="str">
            <v>TUBOS E PECAS, DIAMETRO 350 MM</v>
          </cell>
          <cell r="D949" t="str">
            <v>KMXKM</v>
          </cell>
          <cell r="E949">
            <v>8.9700000000000006</v>
          </cell>
        </row>
        <row r="950">
          <cell r="B950" t="str">
            <v>093009</v>
          </cell>
          <cell r="C950" t="str">
            <v>TUBOS E PECAS, DIAMETRO 400 MM</v>
          </cell>
          <cell r="D950" t="str">
            <v>KMXKM</v>
          </cell>
          <cell r="E950">
            <v>11.22</v>
          </cell>
        </row>
        <row r="952">
          <cell r="B952" t="str">
            <v>093100</v>
          </cell>
          <cell r="C952" t="str">
            <v>CARGA, TRANSPORTE E  DESCARGA DE TUBOS E PECAS DE FERRO FUNDIDO</v>
          </cell>
        </row>
        <row r="953">
          <cell r="B953" t="str">
            <v>093101</v>
          </cell>
          <cell r="C953" t="str">
            <v>CARGA E DESCARGA</v>
          </cell>
          <cell r="D953" t="str">
            <v>T</v>
          </cell>
          <cell r="E953">
            <v>39.31</v>
          </cell>
        </row>
        <row r="954">
          <cell r="B954" t="str">
            <v>093102</v>
          </cell>
          <cell r="C954" t="str">
            <v>TRANSPORTE</v>
          </cell>
          <cell r="D954" t="str">
            <v>TXKM</v>
          </cell>
          <cell r="E954">
            <v>2</v>
          </cell>
        </row>
        <row r="956">
          <cell r="B956" t="str">
            <v>093200</v>
          </cell>
          <cell r="C956" t="str">
            <v>CARGA, TRANSPORTE ATE 10 KM E DESCARGA DE TUBOS E PECAS DE FIBRO CIMENTO</v>
          </cell>
        </row>
        <row r="957">
          <cell r="B957" t="str">
            <v>093201</v>
          </cell>
          <cell r="C957" t="str">
            <v>TUBOS E PECAS, DIAMETRO 50 MM</v>
          </cell>
          <cell r="D957" t="str">
            <v>KM</v>
          </cell>
          <cell r="E957">
            <v>519.52</v>
          </cell>
        </row>
        <row r="958">
          <cell r="B958" t="str">
            <v>093202</v>
          </cell>
          <cell r="C958" t="str">
            <v>TUBOS E PECAS, DIAMETRO 75MM</v>
          </cell>
          <cell r="D958" t="str">
            <v>KM</v>
          </cell>
          <cell r="E958">
            <v>543.63</v>
          </cell>
        </row>
        <row r="959">
          <cell r="B959" t="str">
            <v>093203</v>
          </cell>
          <cell r="C959" t="str">
            <v>TUBOS E PECAS, DIAMETRO 100 MM</v>
          </cell>
          <cell r="D959" t="str">
            <v>KM</v>
          </cell>
          <cell r="E959">
            <v>633.70000000000005</v>
          </cell>
        </row>
        <row r="960">
          <cell r="B960" t="str">
            <v>093204</v>
          </cell>
          <cell r="C960" t="str">
            <v>TUBOS E PECAS, DIAMETRO 150 MM</v>
          </cell>
          <cell r="D960" t="str">
            <v>KM</v>
          </cell>
          <cell r="E960">
            <v>890.3</v>
          </cell>
        </row>
        <row r="961">
          <cell r="B961" t="str">
            <v>093205</v>
          </cell>
          <cell r="C961" t="str">
            <v>TUBOS E PECAS, DIAMETRO 175 MM</v>
          </cell>
          <cell r="D961" t="str">
            <v>KM</v>
          </cell>
          <cell r="E961">
            <v>1084.29</v>
          </cell>
        </row>
        <row r="962">
          <cell r="B962" t="str">
            <v>093206</v>
          </cell>
          <cell r="C962" t="str">
            <v>TUBOS E PECAS, DIAMETRO 200 MM</v>
          </cell>
          <cell r="D962" t="str">
            <v>KM</v>
          </cell>
          <cell r="E962">
            <v>1271.06</v>
          </cell>
        </row>
        <row r="963">
          <cell r="B963" t="str">
            <v>093207</v>
          </cell>
          <cell r="C963" t="str">
            <v>TUBOS E PECAS, DIAMETRO 250 MM</v>
          </cell>
          <cell r="D963" t="str">
            <v>KM</v>
          </cell>
          <cell r="E963">
            <v>2226.2199999999998</v>
          </cell>
        </row>
        <row r="964">
          <cell r="B964" t="str">
            <v>093208</v>
          </cell>
          <cell r="C964" t="str">
            <v>TUBOS E PECAS, DIAMETRO 300 MM</v>
          </cell>
          <cell r="D964" t="str">
            <v>KM</v>
          </cell>
          <cell r="E964">
            <v>2735.74</v>
          </cell>
        </row>
        <row r="965">
          <cell r="B965" t="str">
            <v>093209</v>
          </cell>
          <cell r="C965" t="str">
            <v>TUBOS E PECAS, DIAMETRO 350 MM</v>
          </cell>
          <cell r="D965" t="str">
            <v>KM</v>
          </cell>
          <cell r="E965">
            <v>4034.51</v>
          </cell>
        </row>
        <row r="966">
          <cell r="B966" t="str">
            <v>093210</v>
          </cell>
          <cell r="C966" t="str">
            <v>TUBOS E PECAS, DIAMETRO 400 MM</v>
          </cell>
          <cell r="D966" t="str">
            <v>KM</v>
          </cell>
          <cell r="E966">
            <v>5357.37</v>
          </cell>
        </row>
        <row r="967">
          <cell r="B967" t="str">
            <v>093211</v>
          </cell>
          <cell r="C967" t="str">
            <v>TUBOS E PECAS, DIAMETRO 450 MM</v>
          </cell>
          <cell r="D967" t="str">
            <v>KM</v>
          </cell>
          <cell r="E967">
            <v>6555.43</v>
          </cell>
        </row>
        <row r="969">
          <cell r="B969" t="str">
            <v>093300</v>
          </cell>
          <cell r="C969" t="str">
            <v>TRANSPORTE EXCEDENTE A 10 KM DE TUBOS E PECAS DE FIBRO CIMENTO</v>
          </cell>
        </row>
        <row r="970">
          <cell r="B970" t="str">
            <v>093301</v>
          </cell>
          <cell r="C970" t="str">
            <v>TUBOS E PECAS, DIAMETRO  50 MM</v>
          </cell>
          <cell r="D970" t="str">
            <v>KMXKM</v>
          </cell>
          <cell r="E970">
            <v>4.4800000000000004</v>
          </cell>
        </row>
        <row r="971">
          <cell r="B971" t="str">
            <v>093302</v>
          </cell>
          <cell r="C971" t="str">
            <v>TUBOS E PECAS, DIAMETRO  75 MM</v>
          </cell>
          <cell r="D971" t="str">
            <v>KMXKM</v>
          </cell>
          <cell r="E971">
            <v>4.7</v>
          </cell>
        </row>
        <row r="972">
          <cell r="B972" t="str">
            <v>093303</v>
          </cell>
          <cell r="C972" t="str">
            <v>TUBOS E PECAS, DIAMETRO 100 MM</v>
          </cell>
          <cell r="D972" t="str">
            <v>KMXKM</v>
          </cell>
          <cell r="E972">
            <v>5</v>
          </cell>
        </row>
        <row r="973">
          <cell r="B973" t="str">
            <v>093304</v>
          </cell>
          <cell r="C973" t="str">
            <v>TUBOS E PECAS, DIAMETRO 150 MM</v>
          </cell>
          <cell r="D973" t="str">
            <v>KMXKM</v>
          </cell>
          <cell r="E973">
            <v>5.63</v>
          </cell>
        </row>
        <row r="974">
          <cell r="B974" t="str">
            <v>093305</v>
          </cell>
          <cell r="C974" t="str">
            <v>TUBOS E PECAS, DIAMETRO 175 MM</v>
          </cell>
          <cell r="D974" t="str">
            <v>KMXKM</v>
          </cell>
          <cell r="E974">
            <v>5.99</v>
          </cell>
        </row>
        <row r="975">
          <cell r="B975" t="str">
            <v>093306</v>
          </cell>
          <cell r="C975" t="str">
            <v>TUBOS E PECAS, DIAMETRO 200 MM</v>
          </cell>
          <cell r="D975" t="str">
            <v>KMXKM</v>
          </cell>
          <cell r="E975">
            <v>7.48</v>
          </cell>
        </row>
        <row r="976">
          <cell r="B976" t="str">
            <v>093307</v>
          </cell>
          <cell r="C976" t="str">
            <v>TUBOS E PECAS, DIAMETRO 250 MM</v>
          </cell>
          <cell r="D976" t="str">
            <v>KMXKM</v>
          </cell>
          <cell r="E976">
            <v>8.9700000000000006</v>
          </cell>
        </row>
        <row r="977">
          <cell r="B977" t="str">
            <v>093308</v>
          </cell>
          <cell r="C977" t="str">
            <v>TUBOS E PECAS, DIAMETRO 300 MM</v>
          </cell>
          <cell r="D977" t="str">
            <v>KMXKM</v>
          </cell>
          <cell r="E977">
            <v>11.22</v>
          </cell>
        </row>
        <row r="978">
          <cell r="B978" t="str">
            <v>093309</v>
          </cell>
          <cell r="C978" t="str">
            <v>TUBOS E PECAS, DIAMETRO 350 MM</v>
          </cell>
          <cell r="D978" t="str">
            <v>KMXKM</v>
          </cell>
          <cell r="E978">
            <v>15</v>
          </cell>
        </row>
        <row r="979">
          <cell r="B979" t="str">
            <v>093310</v>
          </cell>
          <cell r="C979" t="str">
            <v>TUBOS E PECAS, DIAMETRO 400 MM</v>
          </cell>
          <cell r="D979" t="str">
            <v>KMXKM</v>
          </cell>
          <cell r="E979">
            <v>17.98</v>
          </cell>
        </row>
        <row r="980">
          <cell r="B980" t="str">
            <v>093311</v>
          </cell>
          <cell r="C980" t="str">
            <v>TUBOS E PECAS, DIAMETRO 450 MM</v>
          </cell>
          <cell r="D980" t="str">
            <v>KMXKM</v>
          </cell>
          <cell r="E980">
            <v>22.49</v>
          </cell>
        </row>
        <row r="982">
          <cell r="B982" t="str">
            <v>093400</v>
          </cell>
          <cell r="C982" t="str">
            <v>CARGA, TRANSPORTE ATE 10 KM E DESCARGA DE TUBOS E PECAS DE CERAMICA</v>
          </cell>
        </row>
        <row r="983">
          <cell r="B983" t="str">
            <v>093401</v>
          </cell>
          <cell r="C983" t="str">
            <v>TUBOS E PECAS, DIAMETRO 100 MM</v>
          </cell>
          <cell r="D983" t="str">
            <v>KM</v>
          </cell>
          <cell r="E983">
            <v>699.64</v>
          </cell>
        </row>
        <row r="984">
          <cell r="B984" t="str">
            <v>093402</v>
          </cell>
          <cell r="C984" t="str">
            <v>TUBOS E PECAS, DIAMETRO 150 MM</v>
          </cell>
          <cell r="D984" t="str">
            <v>KM</v>
          </cell>
          <cell r="E984">
            <v>989.24</v>
          </cell>
        </row>
        <row r="985">
          <cell r="B985" t="str">
            <v>093403</v>
          </cell>
          <cell r="C985" t="str">
            <v>TUBOS E PECAS, DIAMETRO 200 MM</v>
          </cell>
          <cell r="D985" t="str">
            <v>KM</v>
          </cell>
          <cell r="E985">
            <v>1411.86</v>
          </cell>
        </row>
        <row r="986">
          <cell r="B986" t="str">
            <v>093404</v>
          </cell>
          <cell r="C986" t="str">
            <v>TUBOS E PECAS, DIAMETRO 250 MM</v>
          </cell>
          <cell r="D986" t="str">
            <v>KM</v>
          </cell>
          <cell r="E986">
            <v>2473.1</v>
          </cell>
        </row>
        <row r="987">
          <cell r="B987" t="str">
            <v>093405</v>
          </cell>
          <cell r="C987" t="str">
            <v>TUBOS E PECAS, DIAMETRO 300 MM</v>
          </cell>
          <cell r="D987" t="str">
            <v>KM</v>
          </cell>
          <cell r="E987">
            <v>3039.74</v>
          </cell>
        </row>
        <row r="988">
          <cell r="B988" t="str">
            <v>093406</v>
          </cell>
          <cell r="C988" t="str">
            <v>TUBOS E PECAS, DIAMETRO 375 MM</v>
          </cell>
          <cell r="D988" t="str">
            <v>KM</v>
          </cell>
          <cell r="E988">
            <v>4982.24</v>
          </cell>
        </row>
        <row r="989">
          <cell r="B989" t="str">
            <v>093407</v>
          </cell>
          <cell r="C989" t="str">
            <v>TUBOS E PECAS, DIAMETRO 450 MM</v>
          </cell>
          <cell r="D989" t="str">
            <v>KM</v>
          </cell>
          <cell r="E989">
            <v>7282.58</v>
          </cell>
        </row>
        <row r="991">
          <cell r="B991" t="str">
            <v>093500</v>
          </cell>
          <cell r="C991" t="str">
            <v>TRANSPORTE EXCEDENTE A 10 KM DE TUBOS E PECAS DE CERAMICA</v>
          </cell>
        </row>
        <row r="992">
          <cell r="B992" t="str">
            <v>093501</v>
          </cell>
          <cell r="C992" t="str">
            <v>TUBOS E PECAS, DIAMETRO 100 MM</v>
          </cell>
          <cell r="D992" t="str">
            <v>KMXKM</v>
          </cell>
          <cell r="E992">
            <v>7.98</v>
          </cell>
        </row>
        <row r="993">
          <cell r="B993" t="str">
            <v>093502</v>
          </cell>
          <cell r="C993" t="str">
            <v>TUBOS E PECAS, DIAMETRO 150 MM</v>
          </cell>
          <cell r="D993" t="str">
            <v>KMXKM</v>
          </cell>
          <cell r="E993">
            <v>9.94</v>
          </cell>
        </row>
        <row r="994">
          <cell r="B994" t="str">
            <v>093503</v>
          </cell>
          <cell r="C994" t="str">
            <v>TUBOS E PECAS, DIAMETRO 200 MM</v>
          </cell>
          <cell r="D994" t="str">
            <v>KMXKM</v>
          </cell>
          <cell r="E994">
            <v>11.97</v>
          </cell>
        </row>
        <row r="995">
          <cell r="B995" t="str">
            <v>093504</v>
          </cell>
          <cell r="C995" t="str">
            <v>TUBOS E PECAS, DIAMETRO 250 MM</v>
          </cell>
          <cell r="D995" t="str">
            <v>KMXKM</v>
          </cell>
          <cell r="E995">
            <v>15</v>
          </cell>
        </row>
        <row r="996">
          <cell r="B996" t="str">
            <v>093505</v>
          </cell>
          <cell r="C996" t="str">
            <v>TUBOS E PECAS, DIAMETRO 300 MM</v>
          </cell>
          <cell r="D996" t="str">
            <v>KMXKM</v>
          </cell>
          <cell r="E996">
            <v>19.95</v>
          </cell>
        </row>
        <row r="997">
          <cell r="B997" t="str">
            <v>093506</v>
          </cell>
          <cell r="C997" t="str">
            <v>TUBOS E PECAS, DIAMETRO 375 MM</v>
          </cell>
          <cell r="D997" t="str">
            <v>KMXKM</v>
          </cell>
          <cell r="E997">
            <v>23.94</v>
          </cell>
        </row>
        <row r="998">
          <cell r="B998" t="str">
            <v>093507</v>
          </cell>
          <cell r="C998" t="str">
            <v>TUBOS E PECAS, DIAMETRO 450 MM</v>
          </cell>
          <cell r="D998" t="str">
            <v>KMXKM</v>
          </cell>
          <cell r="E998">
            <v>29.95</v>
          </cell>
        </row>
        <row r="1000">
          <cell r="B1000" t="str">
            <v>093600</v>
          </cell>
          <cell r="C1000" t="str">
            <v>CARGA, TRANSPORTE E  DESCARGA DE TUBOS DE CONCRETO</v>
          </cell>
        </row>
        <row r="1001">
          <cell r="B1001" t="str">
            <v>093601</v>
          </cell>
          <cell r="C1001" t="str">
            <v>CARGA E DESCARGA</v>
          </cell>
          <cell r="D1001" t="str">
            <v>T</v>
          </cell>
          <cell r="E1001">
            <v>43.7</v>
          </cell>
        </row>
        <row r="1002">
          <cell r="B1002" t="str">
            <v>093602</v>
          </cell>
          <cell r="C1002" t="str">
            <v>TRANSPORTE</v>
          </cell>
          <cell r="D1002" t="str">
            <v>TXKM</v>
          </cell>
          <cell r="E1002">
            <v>2</v>
          </cell>
        </row>
        <row r="1004">
          <cell r="B1004" t="str">
            <v>093700</v>
          </cell>
          <cell r="C1004" t="str">
            <v>CARGA, TRANSPORTE E DESCARGA DE TUBOS E PECAS DE ACO</v>
          </cell>
        </row>
        <row r="1005">
          <cell r="B1005" t="str">
            <v>093701</v>
          </cell>
          <cell r="C1005" t="str">
            <v>CARGA E DESCARGA</v>
          </cell>
          <cell r="D1005" t="str">
            <v>T</v>
          </cell>
          <cell r="E1005">
            <v>52.32</v>
          </cell>
        </row>
        <row r="1006">
          <cell r="B1006" t="str">
            <v>093702</v>
          </cell>
          <cell r="C1006" t="str">
            <v>TRANSPORTE</v>
          </cell>
          <cell r="D1006" t="str">
            <v>TXKM</v>
          </cell>
          <cell r="E1006">
            <v>2</v>
          </cell>
        </row>
        <row r="1008">
          <cell r="B1008" t="str">
            <v>093800</v>
          </cell>
          <cell r="C1008" t="str">
            <v>ASSENTAMENTO SIMPLES DE TUBOS E PECAS DE CERAMICA PBJE</v>
          </cell>
        </row>
        <row r="1009">
          <cell r="B1009" t="str">
            <v>093801</v>
          </cell>
          <cell r="C1009" t="str">
            <v>DIAMETRO 100MM (A)</v>
          </cell>
          <cell r="D1009" t="str">
            <v>M</v>
          </cell>
          <cell r="E1009">
            <v>1.31</v>
          </cell>
        </row>
        <row r="1010">
          <cell r="B1010" t="str">
            <v>093802</v>
          </cell>
          <cell r="C1010" t="str">
            <v>DIAMETRO 150MM (A)</v>
          </cell>
          <cell r="D1010" t="str">
            <v>M</v>
          </cell>
          <cell r="E1010">
            <v>1.94</v>
          </cell>
        </row>
        <row r="1011">
          <cell r="B1011" t="str">
            <v>093803</v>
          </cell>
          <cell r="C1011" t="str">
            <v>DIAMETRO 200MM (A)</v>
          </cell>
          <cell r="D1011" t="str">
            <v>M</v>
          </cell>
          <cell r="E1011">
            <v>2.5</v>
          </cell>
        </row>
        <row r="1012">
          <cell r="B1012" t="str">
            <v>093804</v>
          </cell>
          <cell r="C1012" t="str">
            <v>DIAMETRO 250MM (A)</v>
          </cell>
          <cell r="D1012" t="str">
            <v>M</v>
          </cell>
          <cell r="E1012">
            <v>3.12</v>
          </cell>
        </row>
        <row r="1013">
          <cell r="B1013" t="str">
            <v>093805</v>
          </cell>
          <cell r="C1013" t="str">
            <v>DIAMETRO 300MM (A)</v>
          </cell>
          <cell r="D1013" t="str">
            <v>M</v>
          </cell>
          <cell r="E1013">
            <v>3.89</v>
          </cell>
        </row>
        <row r="1014">
          <cell r="B1014" t="str">
            <v>093831</v>
          </cell>
          <cell r="C1014" t="str">
            <v>DIAMETRO 100MM (B)</v>
          </cell>
          <cell r="D1014" t="str">
            <v>M</v>
          </cell>
          <cell r="E1014">
            <v>1.1100000000000001</v>
          </cell>
        </row>
        <row r="1015">
          <cell r="B1015" t="str">
            <v>093832</v>
          </cell>
          <cell r="C1015" t="str">
            <v>DIAMETRO 150MM (B)</v>
          </cell>
          <cell r="D1015" t="str">
            <v>M</v>
          </cell>
          <cell r="E1015">
            <v>1.52</v>
          </cell>
        </row>
        <row r="1016">
          <cell r="B1016" t="str">
            <v>093833</v>
          </cell>
          <cell r="C1016" t="str">
            <v>DIAMETRO 200MM (B)</v>
          </cell>
          <cell r="D1016" t="str">
            <v>M</v>
          </cell>
          <cell r="E1016">
            <v>2.15</v>
          </cell>
        </row>
        <row r="1017">
          <cell r="B1017" t="str">
            <v>093834</v>
          </cell>
          <cell r="C1017" t="str">
            <v>DIAMETRO 250MM (B)</v>
          </cell>
          <cell r="D1017" t="str">
            <v>M</v>
          </cell>
          <cell r="E1017">
            <v>2.5</v>
          </cell>
        </row>
        <row r="1018">
          <cell r="B1018" t="str">
            <v>093835</v>
          </cell>
          <cell r="C1018" t="str">
            <v>DIAMETRO 300MM (B)</v>
          </cell>
          <cell r="D1018" t="str">
            <v>M</v>
          </cell>
          <cell r="E1018">
            <v>3.12</v>
          </cell>
        </row>
        <row r="1019">
          <cell r="B1019" t="str">
            <v>093851</v>
          </cell>
          <cell r="C1019" t="str">
            <v>DIAMETRO 100MM (C)</v>
          </cell>
          <cell r="D1019" t="str">
            <v>M</v>
          </cell>
          <cell r="E1019">
            <v>0.97</v>
          </cell>
        </row>
        <row r="1020">
          <cell r="B1020" t="str">
            <v>093852</v>
          </cell>
          <cell r="C1020" t="str">
            <v>DIAMETRO 150MM (C)</v>
          </cell>
          <cell r="D1020" t="str">
            <v>M</v>
          </cell>
          <cell r="E1020">
            <v>1.1100000000000001</v>
          </cell>
        </row>
        <row r="1021">
          <cell r="B1021" t="str">
            <v>093853</v>
          </cell>
          <cell r="C1021" t="str">
            <v>DIAMETRO 200MM (C)</v>
          </cell>
          <cell r="D1021" t="str">
            <v>M</v>
          </cell>
          <cell r="E1021">
            <v>1.52</v>
          </cell>
        </row>
        <row r="1022">
          <cell r="B1022" t="str">
            <v>093854</v>
          </cell>
          <cell r="C1022" t="str">
            <v>DIAMETRO 250MM (C)</v>
          </cell>
          <cell r="D1022" t="str">
            <v>M</v>
          </cell>
          <cell r="E1022">
            <v>1.94</v>
          </cell>
        </row>
        <row r="1023">
          <cell r="B1023" t="str">
            <v>093855</v>
          </cell>
          <cell r="C1023" t="str">
            <v>DIAMETRO 300MM (C)</v>
          </cell>
          <cell r="D1023" t="str">
            <v>M</v>
          </cell>
          <cell r="E1023">
            <v>2.2999999999999998</v>
          </cell>
        </row>
        <row r="1025">
          <cell r="B1025" t="str">
            <v>100000</v>
          </cell>
          <cell r="C1025" t="str">
            <v>PAVIMENTACAO</v>
          </cell>
        </row>
        <row r="1027">
          <cell r="B1027" t="str">
            <v>100100</v>
          </cell>
          <cell r="C1027" t="str">
            <v>LEVANTAMENTO DE PAVIMENTACAO</v>
          </cell>
        </row>
        <row r="1028">
          <cell r="B1028" t="str">
            <v>100101</v>
          </cell>
          <cell r="C1028" t="str">
            <v>LEVANTAMENTO DE PAVIMENTACAO ASFALTICA (A)</v>
          </cell>
          <cell r="D1028" t="str">
            <v>M2</v>
          </cell>
          <cell r="E1028">
            <v>12.06</v>
          </cell>
        </row>
        <row r="1029">
          <cell r="B1029" t="str">
            <v>100102</v>
          </cell>
          <cell r="C1029" t="str">
            <v>LEVANTAMENTO DE PAVIMENTACAO PARALELEPIPEDO OU BLOCO (A)</v>
          </cell>
          <cell r="D1029" t="str">
            <v>M2</v>
          </cell>
          <cell r="E1029">
            <v>9.2799999999999994</v>
          </cell>
        </row>
        <row r="1030">
          <cell r="B1030" t="str">
            <v>100103</v>
          </cell>
          <cell r="C1030" t="str">
            <v>LEVANTAMENTO DE PASSEIOS CIMENTADOS (A)</v>
          </cell>
          <cell r="D1030" t="str">
            <v>M2</v>
          </cell>
          <cell r="E1030">
            <v>7.54</v>
          </cell>
        </row>
        <row r="1031">
          <cell r="B1031" t="str">
            <v>100104</v>
          </cell>
          <cell r="C1031" t="str">
            <v>LEVANTAMENTO DE PASSEIOS EM LADRILHOS (A)</v>
          </cell>
          <cell r="D1031" t="str">
            <v>M2</v>
          </cell>
          <cell r="E1031">
            <v>8.44</v>
          </cell>
        </row>
        <row r="1032">
          <cell r="B1032" t="str">
            <v>100105</v>
          </cell>
          <cell r="C1032" t="str">
            <v>LEVANTAMENTO DE PASSEIOS EM MOSAICO (A)</v>
          </cell>
          <cell r="D1032" t="str">
            <v>M2</v>
          </cell>
          <cell r="E1032">
            <v>9.2799999999999994</v>
          </cell>
        </row>
        <row r="1033">
          <cell r="B1033" t="str">
            <v>100106</v>
          </cell>
          <cell r="C1033" t="str">
            <v>LEVANTAMENTO DE SARJETAS (A)</v>
          </cell>
          <cell r="D1033" t="str">
            <v>M3</v>
          </cell>
          <cell r="E1033">
            <v>49.27</v>
          </cell>
        </row>
        <row r="1034">
          <cell r="B1034" t="str">
            <v>100107</v>
          </cell>
          <cell r="C1034" t="str">
            <v>LEVANTAMENTO DE GUIAS (A)</v>
          </cell>
          <cell r="D1034" t="str">
            <v>M</v>
          </cell>
          <cell r="E1034">
            <v>9.2799999999999994</v>
          </cell>
        </row>
        <row r="1035">
          <cell r="B1035" t="str">
            <v>100131</v>
          </cell>
          <cell r="C1035" t="str">
            <v>LEVANTAMENTO DE PAVIMENTACAO ASFALTICA (B)</v>
          </cell>
          <cell r="D1035" t="str">
            <v>M2</v>
          </cell>
          <cell r="E1035">
            <v>9.6199999999999992</v>
          </cell>
        </row>
        <row r="1036">
          <cell r="B1036" t="str">
            <v>100132</v>
          </cell>
          <cell r="C1036" t="str">
            <v>LEVANTAMENTO DE PAVIMENTACAO PARALELEPIPEDO OU BLOCO (B)</v>
          </cell>
          <cell r="D1036" t="str">
            <v>M2</v>
          </cell>
          <cell r="E1036">
            <v>7.42</v>
          </cell>
        </row>
        <row r="1037">
          <cell r="B1037" t="str">
            <v>100133</v>
          </cell>
          <cell r="C1037" t="str">
            <v>LEVANTAMENTO DE PASSEIOS CIMENTADOS (B)</v>
          </cell>
          <cell r="D1037" t="str">
            <v>M2</v>
          </cell>
          <cell r="E1037">
            <v>6.02</v>
          </cell>
        </row>
        <row r="1038">
          <cell r="B1038" t="str">
            <v>100134</v>
          </cell>
          <cell r="C1038" t="str">
            <v>LEVANTAMENTO DE PASSEIOS EM LADRILHOS (B)</v>
          </cell>
          <cell r="D1038" t="str">
            <v>M2</v>
          </cell>
          <cell r="E1038">
            <v>6.74</v>
          </cell>
        </row>
        <row r="1039">
          <cell r="B1039" t="str">
            <v>100135</v>
          </cell>
          <cell r="C1039" t="str">
            <v>LEVANTAMENTO DE PASSEIOS EM MOSAICO (B)</v>
          </cell>
          <cell r="D1039" t="str">
            <v>M2</v>
          </cell>
          <cell r="E1039">
            <v>7.42</v>
          </cell>
        </row>
        <row r="1040">
          <cell r="B1040" t="str">
            <v>100136</v>
          </cell>
          <cell r="C1040" t="str">
            <v>LEVANTAMENTO DE SARJETAS (B)</v>
          </cell>
          <cell r="D1040" t="str">
            <v>M3</v>
          </cell>
          <cell r="E1040">
            <v>39.43</v>
          </cell>
        </row>
        <row r="1041">
          <cell r="B1041" t="str">
            <v>100137</v>
          </cell>
          <cell r="C1041" t="str">
            <v>LEVANTAMENTO DE GUIAS (B)</v>
          </cell>
          <cell r="D1041" t="str">
            <v>M</v>
          </cell>
          <cell r="E1041">
            <v>7.42</v>
          </cell>
        </row>
        <row r="1042">
          <cell r="B1042" t="str">
            <v>100151</v>
          </cell>
          <cell r="C1042" t="str">
            <v>LEVANTAMENTO DE PAVIMENTACAO ASFALTICA (C)</v>
          </cell>
          <cell r="D1042" t="str">
            <v>M2</v>
          </cell>
          <cell r="E1042">
            <v>6.01</v>
          </cell>
        </row>
        <row r="1043">
          <cell r="B1043" t="str">
            <v>100152</v>
          </cell>
          <cell r="C1043" t="str">
            <v>LEVANTAMENTO DE PAVIMENTACAO PARALELEPIPEDO OU BLOCO (C)</v>
          </cell>
          <cell r="D1043" t="str">
            <v>M2</v>
          </cell>
          <cell r="E1043">
            <v>4.6100000000000003</v>
          </cell>
        </row>
        <row r="1044">
          <cell r="B1044" t="str">
            <v>100153</v>
          </cell>
          <cell r="C1044" t="str">
            <v>LEVANTAMENTO DE PASSEIOS CIMENTADOS (C)</v>
          </cell>
          <cell r="D1044" t="str">
            <v>M2</v>
          </cell>
          <cell r="E1044">
            <v>3.75</v>
          </cell>
        </row>
        <row r="1045">
          <cell r="B1045" t="str">
            <v>100154</v>
          </cell>
          <cell r="C1045" t="str">
            <v>LEVANTAMENTO DE PASSEIOS EM LADRILHOS (C)</v>
          </cell>
          <cell r="D1045" t="str">
            <v>M2</v>
          </cell>
          <cell r="E1045">
            <v>4.2</v>
          </cell>
        </row>
        <row r="1046">
          <cell r="B1046" t="str">
            <v>100155</v>
          </cell>
          <cell r="C1046" t="str">
            <v>LEVANTAMENTO DE PASSEIOS EM MOSAICO (C)</v>
          </cell>
          <cell r="D1046" t="str">
            <v>M2</v>
          </cell>
          <cell r="E1046">
            <v>4.6100000000000003</v>
          </cell>
        </row>
        <row r="1047">
          <cell r="B1047" t="str">
            <v>100156</v>
          </cell>
          <cell r="C1047" t="str">
            <v>LEVANTAMENTO DE SARJETAS (C)</v>
          </cell>
          <cell r="D1047" t="str">
            <v>M3</v>
          </cell>
          <cell r="E1047">
            <v>24.6</v>
          </cell>
        </row>
        <row r="1048">
          <cell r="B1048" t="str">
            <v>100157</v>
          </cell>
          <cell r="C1048" t="str">
            <v>LEVANTAMENTO DE GUIAS (C)</v>
          </cell>
          <cell r="D1048" t="str">
            <v>M</v>
          </cell>
          <cell r="E1048">
            <v>4.6100000000000003</v>
          </cell>
        </row>
        <row r="1050">
          <cell r="B1050" t="str">
            <v>100200</v>
          </cell>
          <cell r="C1050" t="str">
            <v>REGULARIZACAO E REVESTIMENTO</v>
          </cell>
        </row>
        <row r="1051">
          <cell r="B1051" t="str">
            <v>100201</v>
          </cell>
          <cell r="C1051" t="str">
            <v>REGULARIZACAO MECANIZADA DE SUPERFICIES (A)</v>
          </cell>
          <cell r="D1051" t="str">
            <v>M2</v>
          </cell>
          <cell r="E1051">
            <v>0.41</v>
          </cell>
        </row>
        <row r="1052">
          <cell r="B1052" t="str">
            <v>100202</v>
          </cell>
          <cell r="C1052" t="str">
            <v>REVESTIMENTO COM CASCALHO OU PEDREGULHO (A)</v>
          </cell>
          <cell r="D1052" t="str">
            <v>M3</v>
          </cell>
          <cell r="E1052">
            <v>51.65</v>
          </cell>
        </row>
        <row r="1053">
          <cell r="B1053" t="str">
            <v>100203</v>
          </cell>
          <cell r="C1053" t="str">
            <v>REVESTIMENTO COM BRITA (A)</v>
          </cell>
          <cell r="D1053" t="str">
            <v>M3</v>
          </cell>
          <cell r="E1053">
            <v>60.43</v>
          </cell>
        </row>
        <row r="1054">
          <cell r="B1054" t="str">
            <v>100204</v>
          </cell>
          <cell r="C1054" t="str">
            <v>REVESTIMENTO COM MACADAME HIDRAULICO (A)</v>
          </cell>
          <cell r="D1054" t="str">
            <v>M3</v>
          </cell>
          <cell r="E1054">
            <v>78.290000000000006</v>
          </cell>
        </row>
        <row r="1055">
          <cell r="B1055" t="str">
            <v>100231</v>
          </cell>
          <cell r="C1055" t="str">
            <v>REGULARIZACAO MECANIZADA DE SUPERFICIES (B)</v>
          </cell>
          <cell r="D1055" t="str">
            <v>M2</v>
          </cell>
          <cell r="E1055">
            <v>0.33</v>
          </cell>
        </row>
        <row r="1056">
          <cell r="B1056" t="str">
            <v>100232</v>
          </cell>
          <cell r="C1056" t="str">
            <v>REVESTIMENTO COM CASCALHO OU PEDREGULHO (B)</v>
          </cell>
          <cell r="D1056" t="str">
            <v>M3</v>
          </cell>
          <cell r="E1056">
            <v>50.73</v>
          </cell>
        </row>
        <row r="1057">
          <cell r="B1057" t="str">
            <v>100233</v>
          </cell>
          <cell r="C1057" t="str">
            <v>REVESTIMENTO COM BRITA (B)</v>
          </cell>
          <cell r="D1057" t="str">
            <v>M3</v>
          </cell>
          <cell r="E1057">
            <v>59.51</v>
          </cell>
        </row>
        <row r="1058">
          <cell r="B1058" t="str">
            <v>100234</v>
          </cell>
          <cell r="C1058" t="str">
            <v>REVESTIMENTO COM MACADAME HIDRAULICO (B)</v>
          </cell>
          <cell r="D1058" t="str">
            <v>M3</v>
          </cell>
          <cell r="E1058">
            <v>77.37</v>
          </cell>
        </row>
        <row r="1059">
          <cell r="B1059" t="str">
            <v>100251</v>
          </cell>
          <cell r="C1059" t="str">
            <v>REGULARIZACAO MECANIZADA DE SUPERFICIES (C)</v>
          </cell>
          <cell r="D1059" t="str">
            <v>M2</v>
          </cell>
          <cell r="E1059">
            <v>0.19</v>
          </cell>
        </row>
        <row r="1060">
          <cell r="B1060" t="str">
            <v>100252</v>
          </cell>
          <cell r="C1060" t="str">
            <v>REVESTIMENTO COM CASCALHO OU PEDREGULHO (C)</v>
          </cell>
          <cell r="D1060" t="str">
            <v>M3</v>
          </cell>
          <cell r="E1060">
            <v>49.36</v>
          </cell>
        </row>
        <row r="1061">
          <cell r="B1061" t="str">
            <v>100253</v>
          </cell>
          <cell r="C1061" t="str">
            <v>REVESTIMENTO COM BRITA (C)</v>
          </cell>
          <cell r="D1061" t="str">
            <v>M3</v>
          </cell>
          <cell r="E1061">
            <v>58.14</v>
          </cell>
        </row>
        <row r="1062">
          <cell r="B1062" t="str">
            <v>100254</v>
          </cell>
          <cell r="C1062" t="str">
            <v>REVESTIMENTO COM MACADAME HIDRAULICO (C)</v>
          </cell>
          <cell r="D1062" t="str">
            <v>M3</v>
          </cell>
          <cell r="E1062">
            <v>76</v>
          </cell>
        </row>
        <row r="1064">
          <cell r="B1064" t="str">
            <v>100300</v>
          </cell>
          <cell r="C1064" t="str">
            <v>EXECUCAO DE PAVIMENTACAO</v>
          </cell>
        </row>
        <row r="1065">
          <cell r="B1065" t="str">
            <v>100301</v>
          </cell>
          <cell r="C1065" t="str">
            <v>ASSENTAMENTO DE PARALELEPIPEDO (A)</v>
          </cell>
          <cell r="D1065" t="str">
            <v>M2</v>
          </cell>
          <cell r="E1065">
            <v>33.06</v>
          </cell>
        </row>
        <row r="1066">
          <cell r="B1066" t="str">
            <v>100302</v>
          </cell>
          <cell r="C1066" t="str">
            <v>FORNECIMENTO DE PARALELEPIPEDO</v>
          </cell>
          <cell r="D1066" t="str">
            <v>M2</v>
          </cell>
          <cell r="E1066">
            <v>28.26</v>
          </cell>
        </row>
        <row r="1067">
          <cell r="B1067" t="str">
            <v>100303</v>
          </cell>
          <cell r="C1067" t="str">
            <v>ASSENTAMENTO DE BLOCOS DE CONCRETO (A)</v>
          </cell>
          <cell r="D1067" t="str">
            <v>M2</v>
          </cell>
          <cell r="E1067">
            <v>27.1</v>
          </cell>
        </row>
        <row r="1068">
          <cell r="B1068" t="str">
            <v>100304</v>
          </cell>
          <cell r="C1068" t="str">
            <v>FORNECIMENTO DE BLOCOS DE CONCRETO</v>
          </cell>
          <cell r="D1068" t="str">
            <v>M2</v>
          </cell>
          <cell r="E1068">
            <v>42.61</v>
          </cell>
        </row>
        <row r="1069">
          <cell r="B1069" t="str">
            <v>100305</v>
          </cell>
          <cell r="C1069" t="str">
            <v>EXECUCAO DE PASSEIOS CIMENTADOS (A)</v>
          </cell>
          <cell r="D1069" t="str">
            <v>M2</v>
          </cell>
          <cell r="E1069">
            <v>39.299999999999997</v>
          </cell>
        </row>
        <row r="1070">
          <cell r="B1070" t="str">
            <v>100306</v>
          </cell>
          <cell r="C1070" t="str">
            <v>EXECUCAO DE PASSEIOS EM LADRILHOS HIDRAULICOS (A)</v>
          </cell>
          <cell r="D1070" t="str">
            <v>M2</v>
          </cell>
          <cell r="E1070">
            <v>25.97</v>
          </cell>
        </row>
        <row r="1071">
          <cell r="B1071" t="str">
            <v>100307</v>
          </cell>
          <cell r="C1071" t="str">
            <v>FORNECIMENTO DE LADRILHOS HIDRAULICOS</v>
          </cell>
          <cell r="D1071" t="str">
            <v>M2</v>
          </cell>
          <cell r="E1071">
            <v>26.81</v>
          </cell>
        </row>
        <row r="1072">
          <cell r="B1072" t="str">
            <v>100308</v>
          </cell>
          <cell r="C1072" t="str">
            <v>EXECUCAO DE PASSEIOS EM MOSAICOS (A)</v>
          </cell>
          <cell r="D1072" t="str">
            <v>M2</v>
          </cell>
          <cell r="E1072">
            <v>15.99</v>
          </cell>
        </row>
        <row r="1073">
          <cell r="B1073" t="str">
            <v>100309</v>
          </cell>
          <cell r="C1073" t="str">
            <v>FORNECIMENTO DE MOSAICOS</v>
          </cell>
          <cell r="D1073" t="str">
            <v>M2</v>
          </cell>
          <cell r="E1073">
            <v>34.909999999999997</v>
          </cell>
        </row>
        <row r="1074">
          <cell r="B1074" t="str">
            <v>100310</v>
          </cell>
          <cell r="C1074" t="str">
            <v>ASSENTAMENTO DE GUIAS (A)</v>
          </cell>
          <cell r="D1074" t="str">
            <v>M</v>
          </cell>
          <cell r="E1074">
            <v>5.2</v>
          </cell>
        </row>
        <row r="1075">
          <cell r="B1075" t="str">
            <v>100311</v>
          </cell>
          <cell r="C1075" t="str">
            <v>FORNECIMENTO DE GUIAS</v>
          </cell>
          <cell r="D1075" t="str">
            <v>M</v>
          </cell>
          <cell r="E1075">
            <v>13.96</v>
          </cell>
        </row>
        <row r="1076">
          <cell r="B1076" t="str">
            <v>100312</v>
          </cell>
          <cell r="C1076" t="str">
            <v>CONSTRUCAO DE SARJETAS (A)</v>
          </cell>
          <cell r="D1076" t="str">
            <v>M3</v>
          </cell>
          <cell r="E1076">
            <v>292.45</v>
          </cell>
        </row>
        <row r="1077">
          <cell r="B1077" t="str">
            <v>100331</v>
          </cell>
          <cell r="C1077" t="str">
            <v>ASSENTAMENTO DE PARALELEPIPEDO (B)</v>
          </cell>
          <cell r="D1077" t="str">
            <v>M2</v>
          </cell>
          <cell r="E1077">
            <v>29.32</v>
          </cell>
        </row>
        <row r="1078">
          <cell r="B1078" t="str">
            <v>100333</v>
          </cell>
          <cell r="C1078" t="str">
            <v>ASSENTAMENTO DE BLOCOS DE CONCRETO (B)</v>
          </cell>
          <cell r="D1078" t="str">
            <v>M2</v>
          </cell>
          <cell r="E1078">
            <v>23.39</v>
          </cell>
        </row>
        <row r="1079">
          <cell r="B1079" t="str">
            <v>100335</v>
          </cell>
          <cell r="C1079" t="str">
            <v>ASSENTAMENTO DE PASSEIOS CIMENTADOS (B)</v>
          </cell>
          <cell r="D1079" t="str">
            <v>M2</v>
          </cell>
          <cell r="E1079">
            <v>35.17</v>
          </cell>
        </row>
        <row r="1080">
          <cell r="B1080" t="str">
            <v>100336</v>
          </cell>
          <cell r="C1080" t="str">
            <v>EXECUCAO DE PASSEIOS EM LADRILHOS HIDRAULICOS (B)</v>
          </cell>
          <cell r="D1080" t="str">
            <v>M2</v>
          </cell>
          <cell r="E1080">
            <v>23.48</v>
          </cell>
        </row>
        <row r="1081">
          <cell r="B1081" t="str">
            <v>100338</v>
          </cell>
          <cell r="C1081" t="str">
            <v>EXECUCAO DE PASSEIOS EM MOSAICO (B)</v>
          </cell>
          <cell r="D1081" t="str">
            <v>M2</v>
          </cell>
          <cell r="E1081">
            <v>14.32</v>
          </cell>
        </row>
        <row r="1082">
          <cell r="B1082" t="str">
            <v>100340</v>
          </cell>
          <cell r="C1082" t="str">
            <v>ASSENTAMENTO DE GUIAS (B)</v>
          </cell>
          <cell r="D1082" t="str">
            <v>M</v>
          </cell>
          <cell r="E1082">
            <v>4.92</v>
          </cell>
        </row>
        <row r="1083">
          <cell r="B1083" t="str">
            <v>100342</v>
          </cell>
          <cell r="C1083" t="str">
            <v>CONSTRUCAO DE SARJETAS (B)</v>
          </cell>
          <cell r="D1083" t="str">
            <v>M3</v>
          </cell>
          <cell r="E1083">
            <v>276.81</v>
          </cell>
        </row>
        <row r="1084">
          <cell r="B1084" t="str">
            <v>100351</v>
          </cell>
          <cell r="C1084" t="str">
            <v>ASSENTAMENTO DE PARALELEPIPEDO (C)</v>
          </cell>
          <cell r="D1084" t="str">
            <v>M2</v>
          </cell>
          <cell r="E1084">
            <v>23.76</v>
          </cell>
        </row>
        <row r="1085">
          <cell r="B1085" t="str">
            <v>100353</v>
          </cell>
          <cell r="C1085" t="str">
            <v>ASSENTAMENTO DE BLOCOS DE CONCRETO (C)</v>
          </cell>
          <cell r="D1085" t="str">
            <v>M2</v>
          </cell>
          <cell r="E1085">
            <v>17.86</v>
          </cell>
        </row>
        <row r="1086">
          <cell r="B1086" t="str">
            <v>100355</v>
          </cell>
          <cell r="C1086" t="str">
            <v>EXECUCAO DE PASSEIOS CIMENTADOS (C)</v>
          </cell>
          <cell r="D1086" t="str">
            <v>M2</v>
          </cell>
          <cell r="E1086">
            <v>28.99</v>
          </cell>
        </row>
        <row r="1087">
          <cell r="B1087" t="str">
            <v>100356</v>
          </cell>
          <cell r="C1087" t="str">
            <v>EXECUCAO DE PASSEIOS EM LADRILHOS HIDRAULICOS (C)</v>
          </cell>
          <cell r="D1087" t="str">
            <v>M2</v>
          </cell>
          <cell r="E1087">
            <v>19.809999999999999</v>
          </cell>
        </row>
        <row r="1088">
          <cell r="B1088" t="str">
            <v>100358</v>
          </cell>
          <cell r="C1088" t="str">
            <v>EXECUCAO DE PASSEIOS EM MOSAICO (C)</v>
          </cell>
          <cell r="D1088" t="str">
            <v>M2</v>
          </cell>
          <cell r="E1088">
            <v>11.75</v>
          </cell>
        </row>
        <row r="1089">
          <cell r="B1089" t="str">
            <v>100360</v>
          </cell>
          <cell r="C1089" t="str">
            <v>ASSENTAMENTO DE GUIAS (C)</v>
          </cell>
          <cell r="D1089" t="str">
            <v>M</v>
          </cell>
          <cell r="E1089">
            <v>4.4800000000000004</v>
          </cell>
        </row>
        <row r="1090">
          <cell r="B1090" t="str">
            <v>100362</v>
          </cell>
          <cell r="C1090" t="str">
            <v>CONSTRUCAO DE SARJETAS (C)</v>
          </cell>
          <cell r="D1090" t="str">
            <v>M3</v>
          </cell>
          <cell r="E1090">
            <v>253.27</v>
          </cell>
        </row>
        <row r="1092">
          <cell r="B1092" t="str">
            <v>100400</v>
          </cell>
          <cell r="C1092" t="str">
            <v>PAVIMENTACAO ASFALTICA ESPECIAL</v>
          </cell>
        </row>
        <row r="1093">
          <cell r="B1093" t="str">
            <v>100401</v>
          </cell>
          <cell r="C1093" t="str">
            <v>PREPARO DE CAIXA (A)</v>
          </cell>
          <cell r="D1093" t="str">
            <v>M2</v>
          </cell>
          <cell r="E1093">
            <v>7.16</v>
          </cell>
        </row>
        <row r="1094">
          <cell r="B1094" t="str">
            <v>100402</v>
          </cell>
          <cell r="C1094" t="str">
            <v>SUB BASE EM BRITA GRADUADA OU MACADAME HIDRAULICO (A)</v>
          </cell>
          <cell r="D1094" t="str">
            <v>M3</v>
          </cell>
          <cell r="E1094">
            <v>103.62</v>
          </cell>
        </row>
        <row r="1095">
          <cell r="B1095" t="str">
            <v>100403</v>
          </cell>
          <cell r="C1095" t="str">
            <v>BASE DE MACADAME BETUMINOSO (A)</v>
          </cell>
          <cell r="D1095" t="str">
            <v>M3</v>
          </cell>
          <cell r="E1095">
            <v>253</v>
          </cell>
        </row>
        <row r="1096">
          <cell r="B1096" t="str">
            <v>100404</v>
          </cell>
          <cell r="C1096" t="str">
            <v>IMPRIMACAO LIGANTE (A)</v>
          </cell>
          <cell r="D1096" t="str">
            <v>M2</v>
          </cell>
          <cell r="E1096">
            <v>3.65</v>
          </cell>
        </row>
        <row r="1097">
          <cell r="B1097" t="str">
            <v>100405</v>
          </cell>
          <cell r="C1097" t="str">
            <v>BINDER (A)</v>
          </cell>
          <cell r="D1097" t="str">
            <v>M3</v>
          </cell>
          <cell r="E1097">
            <v>345.45</v>
          </cell>
        </row>
        <row r="1098">
          <cell r="B1098" t="str">
            <v>100406</v>
          </cell>
          <cell r="C1098" t="str">
            <v>CAPA DE CONCRETO ASFALTICO (A)</v>
          </cell>
          <cell r="D1098" t="str">
            <v>M3</v>
          </cell>
          <cell r="E1098">
            <v>467.14</v>
          </cell>
        </row>
        <row r="1099">
          <cell r="B1099" t="str">
            <v>100407</v>
          </cell>
          <cell r="C1099" t="str">
            <v>CONCRETO PARA FECHAMENTO DE VALAS (A)</v>
          </cell>
          <cell r="D1099" t="str">
            <v>M3</v>
          </cell>
          <cell r="E1099">
            <v>205.35</v>
          </cell>
        </row>
        <row r="1100">
          <cell r="B1100" t="str">
            <v>100431</v>
          </cell>
          <cell r="C1100" t="str">
            <v>PREPARO DE CAIXA (B)</v>
          </cell>
          <cell r="D1100" t="str">
            <v>M2</v>
          </cell>
          <cell r="E1100">
            <v>5.71</v>
          </cell>
        </row>
        <row r="1101">
          <cell r="B1101" t="str">
            <v>100432</v>
          </cell>
          <cell r="C1101" t="str">
            <v>SUB BASE EM BRITA GRADUADA OU MACADAME HIDRAULICO (B)</v>
          </cell>
          <cell r="D1101" t="str">
            <v>M3</v>
          </cell>
          <cell r="E1101">
            <v>98.83</v>
          </cell>
        </row>
        <row r="1102">
          <cell r="B1102" t="str">
            <v>100433</v>
          </cell>
          <cell r="C1102" t="str">
            <v>BASE DE MACADAME BETUMINOSO (B)</v>
          </cell>
          <cell r="D1102" t="str">
            <v>M3</v>
          </cell>
          <cell r="E1102">
            <v>243.8</v>
          </cell>
        </row>
        <row r="1103">
          <cell r="B1103" t="str">
            <v>100434</v>
          </cell>
          <cell r="C1103" t="str">
            <v>IMPRAMACAO LIGANTE (B)</v>
          </cell>
          <cell r="D1103" t="str">
            <v>M2</v>
          </cell>
          <cell r="E1103">
            <v>3.51</v>
          </cell>
        </row>
        <row r="1104">
          <cell r="B1104" t="str">
            <v>100435</v>
          </cell>
          <cell r="C1104" t="str">
            <v>BINDER (B)</v>
          </cell>
          <cell r="D1104" t="str">
            <v>M3</v>
          </cell>
          <cell r="E1104">
            <v>321.3</v>
          </cell>
        </row>
        <row r="1105">
          <cell r="B1105" t="str">
            <v>100436</v>
          </cell>
          <cell r="C1105" t="str">
            <v>CAPA DE CONCRETO ASFALTICO (B)</v>
          </cell>
          <cell r="D1105" t="str">
            <v>M3</v>
          </cell>
          <cell r="E1105">
            <v>440.96</v>
          </cell>
        </row>
        <row r="1106">
          <cell r="B1106" t="str">
            <v>100437</v>
          </cell>
          <cell r="C1106" t="str">
            <v>CONCRETO PARA FECHAMENTO DE VALAS (B)</v>
          </cell>
          <cell r="D1106" t="str">
            <v>M3</v>
          </cell>
          <cell r="E1106">
            <v>201.48</v>
          </cell>
        </row>
        <row r="1107">
          <cell r="B1107" t="str">
            <v>100451</v>
          </cell>
          <cell r="C1107" t="str">
            <v>PREPARO DE CAIXA (C)</v>
          </cell>
          <cell r="D1107" t="str">
            <v>M2</v>
          </cell>
          <cell r="E1107">
            <v>3.57</v>
          </cell>
        </row>
        <row r="1108">
          <cell r="B1108" t="str">
            <v>100452</v>
          </cell>
          <cell r="C1108" t="str">
            <v>SUB BASE EM BRITA GRADUADA OU MACADAME HIDRAULICO (C)</v>
          </cell>
          <cell r="D1108" t="str">
            <v>M3</v>
          </cell>
          <cell r="E1108">
            <v>91.69</v>
          </cell>
        </row>
        <row r="1109">
          <cell r="B1109" t="str">
            <v>100453</v>
          </cell>
          <cell r="C1109" t="str">
            <v>BASE DE MACADAME BETUMINOSO (C)</v>
          </cell>
          <cell r="D1109" t="str">
            <v>M3</v>
          </cell>
          <cell r="E1109">
            <v>229.95</v>
          </cell>
        </row>
        <row r="1110">
          <cell r="B1110" t="str">
            <v>100454</v>
          </cell>
          <cell r="C1110" t="str">
            <v>IMPRIMACAO LIGANTE (C)</v>
          </cell>
          <cell r="D1110" t="str">
            <v>M2</v>
          </cell>
          <cell r="E1110">
            <v>3.31</v>
          </cell>
        </row>
        <row r="1111">
          <cell r="B1111" t="str">
            <v>100455</v>
          </cell>
          <cell r="C1111" t="str">
            <v>BINDER (C)</v>
          </cell>
          <cell r="D1111" t="str">
            <v>M3</v>
          </cell>
          <cell r="E1111">
            <v>284.97000000000003</v>
          </cell>
        </row>
        <row r="1112">
          <cell r="B1112" t="str">
            <v>100456</v>
          </cell>
          <cell r="C1112" t="str">
            <v>CAPA DE CONCRETO ASFALTICO (C)</v>
          </cell>
          <cell r="D1112" t="str">
            <v>M3</v>
          </cell>
          <cell r="E1112">
            <v>401.6</v>
          </cell>
        </row>
        <row r="1113">
          <cell r="B1113" t="str">
            <v>100457</v>
          </cell>
          <cell r="C1113" t="str">
            <v>CONCRETO PARA FECHAMENTO DE VALAS (C)</v>
          </cell>
          <cell r="D1113" t="str">
            <v>M3</v>
          </cell>
          <cell r="E1113">
            <v>195.76</v>
          </cell>
        </row>
        <row r="1115">
          <cell r="B1115" t="str">
            <v>110000</v>
          </cell>
          <cell r="C1115" t="str">
            <v>LIGACOES PREDIAIS</v>
          </cell>
        </row>
        <row r="1116">
          <cell r="B1116" t="str">
            <v>110100</v>
          </cell>
          <cell r="C1116" t="str">
            <v>LIGACOES DOMICILIARES DE AGUA</v>
          </cell>
        </row>
        <row r="1117">
          <cell r="B1117" t="str">
            <v>110101</v>
          </cell>
          <cell r="C1117" t="str">
            <v>LIGACAO DE AGUA A REDE PUBLICA</v>
          </cell>
          <cell r="D1117" t="str">
            <v>UN</v>
          </cell>
          <cell r="E1117">
            <v>45.87</v>
          </cell>
        </row>
        <row r="1118">
          <cell r="B1118" t="str">
            <v>110102</v>
          </cell>
          <cell r="C1118" t="str">
            <v>ASSENTAMENTO DE TUBULACAO (PAD E FERRO GALVANIZADO)</v>
          </cell>
          <cell r="D1118" t="str">
            <v>M</v>
          </cell>
          <cell r="E1118">
            <v>8.09</v>
          </cell>
        </row>
        <row r="1120">
          <cell r="B1120" t="str">
            <v>110200</v>
          </cell>
          <cell r="C1120" t="str">
            <v>LIGACOES DOMICILIARES DE ESGOTOS - DIAMETRO 100 MM</v>
          </cell>
        </row>
        <row r="1121">
          <cell r="B1121" t="str">
            <v>110201</v>
          </cell>
          <cell r="C1121" t="str">
            <v>NO PASSEIO, COMPLETA - DIAMETRO 100 MM</v>
          </cell>
          <cell r="D1121" t="str">
            <v>UN</v>
          </cell>
          <cell r="E1121">
            <v>60.28</v>
          </cell>
        </row>
        <row r="1122">
          <cell r="B1122" t="str">
            <v>110202</v>
          </cell>
          <cell r="C1122" t="str">
            <v>NO TERCO, COMPLETA - DIAMETRO 100 MM</v>
          </cell>
          <cell r="D1122" t="str">
            <v>UN</v>
          </cell>
          <cell r="E1122">
            <v>146.72999999999999</v>
          </cell>
        </row>
        <row r="1123">
          <cell r="B1123" t="str">
            <v>110203</v>
          </cell>
          <cell r="C1123" t="str">
            <v>NO EIXO, COMPLETA - DIAMETRO 100 MM</v>
          </cell>
          <cell r="D1123" t="str">
            <v>UN</v>
          </cell>
          <cell r="E1123">
            <v>189.96</v>
          </cell>
        </row>
        <row r="1124">
          <cell r="B1124" t="str">
            <v>110204</v>
          </cell>
          <cell r="C1124" t="str">
            <v>NO TERCO OPOSTO, COMPLETA - DIAMETRO 100 MM</v>
          </cell>
          <cell r="D1124" t="str">
            <v>UN</v>
          </cell>
          <cell r="E1124">
            <v>233.2</v>
          </cell>
        </row>
        <row r="1125">
          <cell r="B1125" t="str">
            <v>110205</v>
          </cell>
          <cell r="C1125" t="str">
            <v>NO PASSEIO, SEM CONEXAO - DIAMETRO 100 MM</v>
          </cell>
          <cell r="D1125" t="str">
            <v>UN</v>
          </cell>
          <cell r="E1125">
            <v>43.21</v>
          </cell>
        </row>
        <row r="1126">
          <cell r="B1126" t="str">
            <v>110206</v>
          </cell>
          <cell r="C1126" t="str">
            <v>NO TERCO, SEM CONEXAO - DIAMETRO 100 MM</v>
          </cell>
          <cell r="D1126" t="str">
            <v>UN</v>
          </cell>
          <cell r="E1126">
            <v>129.66</v>
          </cell>
        </row>
        <row r="1127">
          <cell r="B1127" t="str">
            <v>110207</v>
          </cell>
          <cell r="C1127" t="str">
            <v>NO EIXO, SEM CONEXAO - DIAMETRO 100 MM</v>
          </cell>
          <cell r="D1127" t="str">
            <v>UN</v>
          </cell>
          <cell r="E1127">
            <v>172.88</v>
          </cell>
        </row>
        <row r="1128">
          <cell r="B1128" t="str">
            <v>110208</v>
          </cell>
          <cell r="C1128" t="str">
            <v>NO TERCO OPOSTO, SEM CONEXAO - DIAMETRO 100 MM</v>
          </cell>
          <cell r="D1128" t="str">
            <v>UN</v>
          </cell>
          <cell r="E1128">
            <v>216.12</v>
          </cell>
        </row>
        <row r="1129">
          <cell r="B1129" t="str">
            <v>110209</v>
          </cell>
          <cell r="C1129" t="str">
            <v>CONEXAO POSTERIOR - DIAMETRO 100 MM</v>
          </cell>
          <cell r="D1129" t="str">
            <v>UN</v>
          </cell>
          <cell r="E1129">
            <v>69.739999999999995</v>
          </cell>
        </row>
        <row r="1130">
          <cell r="B1130" t="str">
            <v>110210</v>
          </cell>
          <cell r="C1130" t="str">
            <v>NO PASSEIO OPOSTO, COMPLETA - DIAMETRO 100 MM</v>
          </cell>
          <cell r="D1130" t="str">
            <v>UN</v>
          </cell>
          <cell r="E1130">
            <v>319.64999999999998</v>
          </cell>
        </row>
        <row r="1131">
          <cell r="B1131" t="str">
            <v>110211</v>
          </cell>
          <cell r="C1131" t="str">
            <v>NO PASSEIO OPOSTO, SEM CONEXAO - DIAMETRO 100 MM</v>
          </cell>
          <cell r="D1131" t="str">
            <v>UN</v>
          </cell>
          <cell r="E1131">
            <v>302.57</v>
          </cell>
        </row>
        <row r="1133">
          <cell r="B1133" t="str">
            <v>110300</v>
          </cell>
          <cell r="C1133" t="str">
            <v>LIGACOES DOMICILIARES DE ESGOTOS - DIAMETRO 150 MM</v>
          </cell>
        </row>
        <row r="1134">
          <cell r="B1134" t="str">
            <v>110301</v>
          </cell>
          <cell r="C1134" t="str">
            <v>NO PASSEIO, COMPLETA - DIAMETRO 150 MM</v>
          </cell>
          <cell r="D1134" t="str">
            <v>UN</v>
          </cell>
          <cell r="E1134">
            <v>65.83</v>
          </cell>
        </row>
        <row r="1135">
          <cell r="B1135" t="str">
            <v>110302</v>
          </cell>
          <cell r="C1135" t="str">
            <v>NO TERCO, COMPLETA - DIAMETRO 150 MM</v>
          </cell>
          <cell r="D1135" t="str">
            <v>UN</v>
          </cell>
          <cell r="E1135">
            <v>159.01</v>
          </cell>
        </row>
        <row r="1136">
          <cell r="B1136" t="str">
            <v>110303</v>
          </cell>
          <cell r="C1136" t="str">
            <v>NO EIXO, COMPLETA - DIAMETRO 150 MM</v>
          </cell>
          <cell r="D1136" t="str">
            <v>UN</v>
          </cell>
          <cell r="E1136">
            <v>205.63</v>
          </cell>
        </row>
        <row r="1137">
          <cell r="B1137" t="str">
            <v>110304</v>
          </cell>
          <cell r="C1137" t="str">
            <v>NO TERCO OPOSTO, COMPLETA - DIAMETRO 150 MM</v>
          </cell>
          <cell r="D1137" t="str">
            <v>UN</v>
          </cell>
          <cell r="E1137">
            <v>252.22</v>
          </cell>
        </row>
        <row r="1138">
          <cell r="B1138" t="str">
            <v>110305</v>
          </cell>
          <cell r="C1138" t="str">
            <v>NO PASSEIO, SEM CONEXAO - DIAMETRO 150 MM</v>
          </cell>
          <cell r="D1138" t="str">
            <v>UN</v>
          </cell>
          <cell r="E1138">
            <v>46.58</v>
          </cell>
        </row>
        <row r="1139">
          <cell r="B1139" t="str">
            <v>110306</v>
          </cell>
          <cell r="C1139" t="str">
            <v>NO TERCO, SEM CONEXAO - DIAMETRO 150 MM</v>
          </cell>
          <cell r="D1139" t="str">
            <v>UN</v>
          </cell>
          <cell r="E1139">
            <v>139.76</v>
          </cell>
        </row>
        <row r="1140">
          <cell r="B1140" t="str">
            <v>110307</v>
          </cell>
          <cell r="C1140" t="str">
            <v>NO EIXO, SEM CONEXAO - DIAMETRO 150 MM</v>
          </cell>
          <cell r="D1140" t="str">
            <v>UN</v>
          </cell>
          <cell r="E1140">
            <v>186.38</v>
          </cell>
        </row>
        <row r="1141">
          <cell r="B1141" t="str">
            <v>110308</v>
          </cell>
          <cell r="C1141" t="str">
            <v>NO TERCO OPOSTO, SEM CONEXAO - DIAMETRO 150 MM</v>
          </cell>
          <cell r="D1141" t="str">
            <v>UN</v>
          </cell>
          <cell r="E1141">
            <v>232.97</v>
          </cell>
        </row>
        <row r="1142">
          <cell r="B1142" t="str">
            <v>110309</v>
          </cell>
          <cell r="C1142" t="str">
            <v>CONEXAO POSTERIOR - DIAMETRO 150 MM</v>
          </cell>
          <cell r="D1142" t="str">
            <v>UN</v>
          </cell>
          <cell r="E1142">
            <v>70.8</v>
          </cell>
        </row>
        <row r="1144">
          <cell r="B1144" t="str">
            <v>110400</v>
          </cell>
          <cell r="C1144" t="str">
            <v>CARGA, TRANSPORTE ATE 10 KM E DESCARGA DE TUBOS E PECAS DE PEAD E/OU FERRO GALVANIZADO</v>
          </cell>
        </row>
        <row r="1145">
          <cell r="B1145" t="str">
            <v>110401</v>
          </cell>
          <cell r="C1145" t="str">
            <v>TUBOS E PECAS PARA LIGACOES</v>
          </cell>
          <cell r="D1145" t="str">
            <v>KM</v>
          </cell>
          <cell r="E1145">
            <v>55.68</v>
          </cell>
        </row>
        <row r="1147">
          <cell r="B1147" t="str">
            <v>110500</v>
          </cell>
          <cell r="C1147" t="str">
            <v>TRANSPORTE EXCEDENTE A 10 KM DE TUBOS E PECAS DE PEAD E/OU FERRO GALVANIZADO</v>
          </cell>
        </row>
        <row r="1148">
          <cell r="B1148" t="str">
            <v>110501</v>
          </cell>
          <cell r="C1148" t="str">
            <v>TUBOS E PECAS PARA LIGACOES</v>
          </cell>
          <cell r="D1148" t="str">
            <v>KMXKM</v>
          </cell>
          <cell r="E1148">
            <v>1.58</v>
          </cell>
        </row>
        <row r="1150">
          <cell r="B1150" t="str">
            <v>120000</v>
          </cell>
          <cell r="C1150" t="str">
            <v>FECHAMENTO</v>
          </cell>
        </row>
        <row r="1151">
          <cell r="B1151" t="str">
            <v>120100</v>
          </cell>
          <cell r="C1151" t="str">
            <v>ALVENARIA</v>
          </cell>
        </row>
        <row r="1152">
          <cell r="B1152" t="str">
            <v>120101</v>
          </cell>
          <cell r="C1152" t="str">
            <v>ALVENARIA DE TIJOLOS COMUNS SEM ANDAIME</v>
          </cell>
          <cell r="D1152" t="str">
            <v>M3</v>
          </cell>
          <cell r="E1152">
            <v>307.20999999999998</v>
          </cell>
        </row>
        <row r="1153">
          <cell r="B1153" t="str">
            <v>120102</v>
          </cell>
          <cell r="C1153" t="str">
            <v>ALVENARIA DE BLOCOS DE CONCRETO SEM ANDAIME</v>
          </cell>
          <cell r="D1153" t="str">
            <v>M3</v>
          </cell>
          <cell r="E1153">
            <v>244.72</v>
          </cell>
        </row>
        <row r="1154">
          <cell r="B1154" t="str">
            <v>120103</v>
          </cell>
          <cell r="C1154" t="str">
            <v>ALVENARIA DE TIJOLOS BAIANOS SEM ANDAIME</v>
          </cell>
          <cell r="D1154" t="str">
            <v>M3</v>
          </cell>
          <cell r="E1154">
            <v>215.11</v>
          </cell>
        </row>
        <row r="1155">
          <cell r="B1155" t="str">
            <v>120104</v>
          </cell>
          <cell r="C1155" t="str">
            <v>ALVENARIA DE ELEVACAO, EM CUTELO TIJOLO COMUM</v>
          </cell>
          <cell r="D1155" t="str">
            <v>M2</v>
          </cell>
          <cell r="E1155">
            <v>25.09</v>
          </cell>
        </row>
        <row r="1156">
          <cell r="B1156" t="str">
            <v>120105</v>
          </cell>
          <cell r="C1156" t="str">
            <v>ALVENARIA DE ELEVACAO, 1/2 TIJOLO COMUM</v>
          </cell>
          <cell r="D1156" t="str">
            <v>M2</v>
          </cell>
          <cell r="E1156">
            <v>43.73</v>
          </cell>
        </row>
        <row r="1157">
          <cell r="B1157" t="str">
            <v>120106</v>
          </cell>
          <cell r="C1157" t="str">
            <v>ALVENARIA DE ELEVACAO, 1 TIJOLO COMUM</v>
          </cell>
          <cell r="D1157" t="str">
            <v>M2</v>
          </cell>
          <cell r="E1157">
            <v>77.77</v>
          </cell>
        </row>
        <row r="1158">
          <cell r="B1158" t="str">
            <v>120107</v>
          </cell>
          <cell r="C1158" t="str">
            <v>ALVENARIA DE ELEVACAO, 1 1/2 TIJOLO COMUM</v>
          </cell>
          <cell r="D1158" t="str">
            <v>M2</v>
          </cell>
          <cell r="E1158">
            <v>121.58</v>
          </cell>
        </row>
        <row r="1159">
          <cell r="B1159" t="str">
            <v>120108</v>
          </cell>
          <cell r="C1159" t="str">
            <v>ALVENARIA DE ELEVACAO, 1/2 TIJOLO A VISTA</v>
          </cell>
          <cell r="D1159" t="str">
            <v>M2</v>
          </cell>
          <cell r="E1159">
            <v>83.86</v>
          </cell>
        </row>
        <row r="1160">
          <cell r="B1160" t="str">
            <v>120109</v>
          </cell>
          <cell r="C1160" t="str">
            <v>ALVENARIA DE ELEVACAO, 1 TIJOLO A VISTA</v>
          </cell>
          <cell r="D1160" t="str">
            <v>M2</v>
          </cell>
          <cell r="E1160">
            <v>154.59</v>
          </cell>
        </row>
        <row r="1161">
          <cell r="B1161" t="str">
            <v>120110</v>
          </cell>
          <cell r="C1161" t="str">
            <v>ALVENARIA DE ELEVACAO, TIJOLO CERAMICO 8 FUROS, ESPELHO</v>
          </cell>
          <cell r="D1161" t="str">
            <v>M2</v>
          </cell>
          <cell r="E1161">
            <v>30.17</v>
          </cell>
        </row>
        <row r="1162">
          <cell r="B1162" t="str">
            <v>120111</v>
          </cell>
          <cell r="C1162" t="str">
            <v>ALVENARIA DE ELEVACAO, TIJOLO CERAMICO 8 FUROS,CHATO</v>
          </cell>
          <cell r="D1162" t="str">
            <v>M2</v>
          </cell>
          <cell r="E1162">
            <v>57.11</v>
          </cell>
        </row>
        <row r="1163">
          <cell r="B1163" t="str">
            <v>120112</v>
          </cell>
          <cell r="C1163" t="str">
            <v>alvenaria de elevacao, blocos de concreto 9 x 19 x 39 cm</v>
          </cell>
          <cell r="D1163" t="str">
            <v>M2</v>
          </cell>
          <cell r="E1163">
            <v>30.7</v>
          </cell>
        </row>
        <row r="1164">
          <cell r="B1164" t="str">
            <v>120113</v>
          </cell>
          <cell r="C1164" t="str">
            <v>alvenaria de elevacao, blocos de concreto 14 x 19 x 39 cm</v>
          </cell>
          <cell r="D1164" t="str">
            <v>M2</v>
          </cell>
          <cell r="E1164">
            <v>40.130000000000003</v>
          </cell>
        </row>
        <row r="1165">
          <cell r="B1165" t="str">
            <v>120114</v>
          </cell>
          <cell r="C1165" t="str">
            <v>alvenaria de elevacao, blocos de concreto 19 x 19 x 39 cm</v>
          </cell>
          <cell r="D1165" t="str">
            <v>M2</v>
          </cell>
          <cell r="E1165">
            <v>50.8</v>
          </cell>
        </row>
        <row r="1166">
          <cell r="B1166" t="str">
            <v>120115</v>
          </cell>
          <cell r="C1166" t="str">
            <v>alvenaria de blocos estruturais 19 x 19 x 39 cm, com ferragens e grout</v>
          </cell>
          <cell r="D1166" t="str">
            <v>M2</v>
          </cell>
          <cell r="E1166">
            <v>82.52</v>
          </cell>
        </row>
        <row r="1167">
          <cell r="B1167" t="str">
            <v>120116</v>
          </cell>
          <cell r="C1167" t="str">
            <v>ALVENARIA COM ELEMENTO VAZADO - CERAMICO</v>
          </cell>
          <cell r="D1167" t="str">
            <v>M2</v>
          </cell>
          <cell r="E1167">
            <v>73.41</v>
          </cell>
        </row>
        <row r="1168">
          <cell r="B1168" t="str">
            <v>120117</v>
          </cell>
          <cell r="C1168" t="str">
            <v>ALVENARIA COM ELEMENTO VAZADO - CONCRETO</v>
          </cell>
          <cell r="D1168" t="str">
            <v>M2</v>
          </cell>
          <cell r="E1168">
            <v>86.9</v>
          </cell>
        </row>
        <row r="1170">
          <cell r="B1170" t="str">
            <v>120200</v>
          </cell>
          <cell r="C1170" t="str">
            <v>COBERTURA, MADEIRAMENTO, CONDUTOR, CALHAS E RUFOS</v>
          </cell>
        </row>
        <row r="1171">
          <cell r="B1171" t="str">
            <v>120201</v>
          </cell>
          <cell r="C1171" t="str">
            <v>COBERTURA COM TELHA FRANCESA</v>
          </cell>
          <cell r="D1171" t="str">
            <v>M2</v>
          </cell>
          <cell r="E1171">
            <v>99.73</v>
          </cell>
        </row>
        <row r="1172">
          <cell r="B1172" t="str">
            <v>120202</v>
          </cell>
          <cell r="C1172" t="str">
            <v>COBERTURA COM TELHA DE FIBROCIMENTO ONDULADA - 6 MM</v>
          </cell>
          <cell r="D1172" t="str">
            <v>M2</v>
          </cell>
          <cell r="E1172">
            <v>79.34</v>
          </cell>
        </row>
        <row r="1173">
          <cell r="B1173" t="str">
            <v>120203</v>
          </cell>
          <cell r="C1173" t="str">
            <v>COBERTURA COM TELHA DE FIBROCIMENTO ONDULADA - 8 MM</v>
          </cell>
          <cell r="D1173" t="str">
            <v>M2</v>
          </cell>
          <cell r="E1173">
            <v>84.09</v>
          </cell>
        </row>
        <row r="1174">
          <cell r="B1174" t="str">
            <v>120204</v>
          </cell>
          <cell r="C1174" t="str">
            <v>COBERTURA COM TELHA DE FIBROCIMENTO ESTRUTURAL L=49CM</v>
          </cell>
          <cell r="D1174" t="str">
            <v>M2</v>
          </cell>
          <cell r="E1174">
            <v>66.06</v>
          </cell>
        </row>
        <row r="1175">
          <cell r="B1175" t="str">
            <v>120205</v>
          </cell>
          <cell r="C1175" t="str">
            <v>COBERTURA COM TELHA DE FIBROCIMENTO ESTRUTURAL L=90CM</v>
          </cell>
          <cell r="D1175" t="str">
            <v>M2</v>
          </cell>
          <cell r="E1175">
            <v>53.7</v>
          </cell>
        </row>
        <row r="1176">
          <cell r="B1176" t="str">
            <v>120206</v>
          </cell>
          <cell r="C1176" t="str">
            <v>CONDUTOR EM CHAPA GALVANIZADA N 24 DESENV 0,25M</v>
          </cell>
          <cell r="D1176" t="str">
            <v>M</v>
          </cell>
          <cell r="E1176">
            <v>32.130000000000003</v>
          </cell>
        </row>
        <row r="1177">
          <cell r="B1177" t="str">
            <v>120207</v>
          </cell>
          <cell r="C1177" t="str">
            <v>CONDUTOR EM CHAPA GALVANIZADA N 24 DESENV 0,33 M</v>
          </cell>
          <cell r="D1177" t="str">
            <v>M</v>
          </cell>
          <cell r="E1177">
            <v>42.56</v>
          </cell>
        </row>
        <row r="1178">
          <cell r="B1178" t="str">
            <v>120208</v>
          </cell>
          <cell r="C1178" t="str">
            <v>CALHA OU AGUA FURTADA EM CHAPA GALV. N 24 CORTE - 0,33M</v>
          </cell>
          <cell r="D1178" t="str">
            <v>M</v>
          </cell>
          <cell r="E1178">
            <v>37.75</v>
          </cell>
        </row>
        <row r="1179">
          <cell r="B1179" t="str">
            <v>120209</v>
          </cell>
          <cell r="C1179" t="str">
            <v>CALHA OU AGUA FURTADA EM CHAPA GALV. N 24 CORTE - 0,50M</v>
          </cell>
          <cell r="D1179" t="str">
            <v>M</v>
          </cell>
          <cell r="E1179">
            <v>52.22</v>
          </cell>
        </row>
        <row r="1180">
          <cell r="B1180" t="str">
            <v>120210</v>
          </cell>
          <cell r="C1180" t="str">
            <v>RUFO EM CHAPA GALVANIZADA N 24 CORTE 0,10 M</v>
          </cell>
          <cell r="D1180" t="str">
            <v>M</v>
          </cell>
          <cell r="E1180">
            <v>16.850000000000001</v>
          </cell>
        </row>
        <row r="1181">
          <cell r="B1181" t="str">
            <v>120211</v>
          </cell>
          <cell r="C1181" t="str">
            <v>RUFO EM CHAPA GALVANIZADA N 24 CORTE 0,16 M</v>
          </cell>
          <cell r="D1181" t="str">
            <v>M</v>
          </cell>
          <cell r="E1181">
            <v>20.239999999999998</v>
          </cell>
        </row>
        <row r="1182">
          <cell r="B1182" t="str">
            <v>120212</v>
          </cell>
          <cell r="C1182" t="str">
            <v>RUFO EM CHAPA GALVANIZADA N 24 CORTE 0,25 M</v>
          </cell>
          <cell r="D1182" t="str">
            <v>M</v>
          </cell>
          <cell r="E1182">
            <v>22.86</v>
          </cell>
        </row>
        <row r="1183">
          <cell r="B1183" t="str">
            <v>120213</v>
          </cell>
          <cell r="C1183" t="str">
            <v>RUFO EM CHAPA GALVANIZADA N 24 CORTE 0,33 M</v>
          </cell>
          <cell r="D1183" t="str">
            <v>M</v>
          </cell>
          <cell r="E1183">
            <v>29.19</v>
          </cell>
        </row>
        <row r="1184">
          <cell r="B1184" t="str">
            <v>120214</v>
          </cell>
          <cell r="C1184" t="str">
            <v>RUFO EM CHAPA GALVANIZADA N 24 CORTE 0,50 M</v>
          </cell>
          <cell r="D1184" t="str">
            <v>M</v>
          </cell>
          <cell r="E1184">
            <v>48.35</v>
          </cell>
        </row>
        <row r="1186">
          <cell r="B1186" t="str">
            <v>120300</v>
          </cell>
          <cell r="C1186" t="str">
            <v>ESQUADRIAS DE MADEIRA</v>
          </cell>
        </row>
        <row r="1187">
          <cell r="B1187" t="str">
            <v>120301</v>
          </cell>
          <cell r="C1187" t="str">
            <v>PORTA EXTERNA DE CEDRO, 1 FOLHA</v>
          </cell>
          <cell r="D1187" t="str">
            <v>M2</v>
          </cell>
          <cell r="E1187">
            <v>237.93</v>
          </cell>
        </row>
        <row r="1188">
          <cell r="B1188" t="str">
            <v>120302</v>
          </cell>
          <cell r="C1188" t="str">
            <v>PORTA EXTERNA DE CEDRO, 2 FOLHAS</v>
          </cell>
          <cell r="D1188" t="str">
            <v>M2</v>
          </cell>
          <cell r="E1188">
            <v>240.1</v>
          </cell>
        </row>
        <row r="1189">
          <cell r="B1189" t="str">
            <v>120303</v>
          </cell>
          <cell r="C1189" t="str">
            <v>PORTA INTERNA DE CEDRO, 1 FOLHA</v>
          </cell>
          <cell r="D1189" t="str">
            <v>M2</v>
          </cell>
          <cell r="E1189">
            <v>348.87</v>
          </cell>
        </row>
        <row r="1190">
          <cell r="B1190" t="str">
            <v>120304</v>
          </cell>
          <cell r="C1190" t="str">
            <v>PORTA INTERNA DE CEDRO, 2 FOLHAS</v>
          </cell>
          <cell r="D1190" t="str">
            <v>M2</v>
          </cell>
          <cell r="E1190">
            <v>230.05</v>
          </cell>
        </row>
        <row r="1191">
          <cell r="B1191" t="str">
            <v>120305</v>
          </cell>
          <cell r="C1191" t="str">
            <v>ALCAPAO 0,60X0,60 M</v>
          </cell>
          <cell r="D1191" t="str">
            <v>UN</v>
          </cell>
          <cell r="E1191">
            <v>137.21</v>
          </cell>
        </row>
        <row r="1192">
          <cell r="B1192" t="str">
            <v>120306</v>
          </cell>
          <cell r="C1192" t="str">
            <v>JANELA TIPO GUILHOTINA COM VENEZIANAS DE PEROBA</v>
          </cell>
          <cell r="D1192" t="str">
            <v>M2</v>
          </cell>
          <cell r="E1192">
            <v>370.13</v>
          </cell>
        </row>
        <row r="1194">
          <cell r="B1194" t="str">
            <v>120400</v>
          </cell>
          <cell r="C1194" t="str">
            <v>ESQUADRIAS METALICAS</v>
          </cell>
        </row>
        <row r="1195">
          <cell r="B1195" t="str">
            <v>120401</v>
          </cell>
          <cell r="C1195" t="str">
            <v>PORTA METALICA COM VIDRO</v>
          </cell>
          <cell r="D1195" t="str">
            <v>M2</v>
          </cell>
          <cell r="E1195">
            <v>492.37</v>
          </cell>
        </row>
        <row r="1196">
          <cell r="B1196" t="str">
            <v>120402</v>
          </cell>
          <cell r="C1196" t="str">
            <v>PORTA METALICA COM TELA</v>
          </cell>
          <cell r="D1196" t="str">
            <v>M2</v>
          </cell>
          <cell r="E1196">
            <v>407.81</v>
          </cell>
        </row>
        <row r="1197">
          <cell r="B1197" t="str">
            <v>120403</v>
          </cell>
          <cell r="C1197" t="str">
            <v>PORTA METALICA EXTERNA - 2 FOLHAS, 2,00 X 2,60 M</v>
          </cell>
          <cell r="D1197" t="str">
            <v>UN</v>
          </cell>
          <cell r="E1197">
            <v>1805.2</v>
          </cell>
        </row>
        <row r="1198">
          <cell r="B1198" t="str">
            <v>120404</v>
          </cell>
          <cell r="C1198" t="str">
            <v>JANELA BASCULANTE DE FERRO</v>
          </cell>
          <cell r="D1198" t="str">
            <v>M2</v>
          </cell>
          <cell r="E1198">
            <v>401.77</v>
          </cell>
        </row>
        <row r="1199">
          <cell r="B1199" t="str">
            <v>120405</v>
          </cell>
          <cell r="C1199" t="str">
            <v>JANELA DE CORRER OU MAXIM-AIR DE FERRO</v>
          </cell>
          <cell r="D1199" t="str">
            <v>M2</v>
          </cell>
          <cell r="E1199">
            <v>378.41</v>
          </cell>
        </row>
        <row r="1200">
          <cell r="B1200" t="str">
            <v>120406</v>
          </cell>
          <cell r="C1200" t="str">
            <v>JANELA BASCULANTE DE ALUMINIO</v>
          </cell>
          <cell r="D1200" t="str">
            <v>M2</v>
          </cell>
          <cell r="E1200">
            <v>656.98</v>
          </cell>
        </row>
        <row r="1201">
          <cell r="B1201" t="str">
            <v>120407</v>
          </cell>
          <cell r="C1201" t="str">
            <v>JANELA DE CORRER OU MAXIM-AIR DE ALUMINIO</v>
          </cell>
          <cell r="D1201" t="str">
            <v>M2</v>
          </cell>
          <cell r="E1201">
            <v>602.09</v>
          </cell>
        </row>
        <row r="1202">
          <cell r="B1202" t="str">
            <v>120408</v>
          </cell>
          <cell r="C1202" t="str">
            <v>PORTAS DE ENTRADA EM ALUMINIO COM 1 FOLHA DE ABRIR</v>
          </cell>
          <cell r="D1202" t="str">
            <v>M2</v>
          </cell>
          <cell r="E1202">
            <v>622.91</v>
          </cell>
        </row>
        <row r="1203">
          <cell r="B1203" t="str">
            <v>120409</v>
          </cell>
          <cell r="C1203" t="str">
            <v>PORTAS DE ENTRADA EM ALUMINIO COM 2 FOLHA DE ABRIR</v>
          </cell>
          <cell r="D1203" t="str">
            <v>M2</v>
          </cell>
          <cell r="E1203">
            <v>622.91</v>
          </cell>
        </row>
        <row r="1204">
          <cell r="B1204" t="str">
            <v>120410</v>
          </cell>
          <cell r="C1204" t="str">
            <v>PORTAS DE ENTRADA EM ALUMINIO DE CORRER</v>
          </cell>
          <cell r="D1204" t="str">
            <v>M2</v>
          </cell>
          <cell r="E1204">
            <v>653.5</v>
          </cell>
        </row>
        <row r="1206">
          <cell r="B1206" t="str">
            <v>120500</v>
          </cell>
          <cell r="C1206" t="str">
            <v>FERRAGENS</v>
          </cell>
        </row>
        <row r="1207">
          <cell r="B1207" t="str">
            <v>120501</v>
          </cell>
          <cell r="C1207" t="str">
            <v>FECHADURA PARA PORTA EXTERNA</v>
          </cell>
          <cell r="D1207" t="str">
            <v>UN</v>
          </cell>
          <cell r="E1207">
            <v>116.98</v>
          </cell>
        </row>
        <row r="1208">
          <cell r="B1208" t="str">
            <v>120502</v>
          </cell>
          <cell r="C1208" t="str">
            <v>FECHADURA PARA PORTA INTERNA</v>
          </cell>
          <cell r="D1208" t="str">
            <v>UN</v>
          </cell>
          <cell r="E1208">
            <v>89.09</v>
          </cell>
        </row>
        <row r="1209">
          <cell r="B1209" t="str">
            <v>120503</v>
          </cell>
          <cell r="C1209" t="str">
            <v>FECHADURA PARA PORTA WC</v>
          </cell>
          <cell r="D1209" t="str">
            <v>UN</v>
          </cell>
          <cell r="E1209">
            <v>88.17</v>
          </cell>
        </row>
        <row r="1210">
          <cell r="B1210" t="str">
            <v>120504</v>
          </cell>
          <cell r="C1210" t="str">
            <v>FERRAGEM PARA JANELA DE MADEIRA TIPO GUILHOTINA COM VENEZIANAS</v>
          </cell>
          <cell r="D1210" t="str">
            <v>CJ</v>
          </cell>
          <cell r="E1210">
            <v>401.02</v>
          </cell>
        </row>
        <row r="1212">
          <cell r="B1212" t="str">
            <v>120600</v>
          </cell>
          <cell r="C1212" t="str">
            <v>VIDROS</v>
          </cell>
        </row>
        <row r="1213">
          <cell r="B1213" t="str">
            <v>120601</v>
          </cell>
          <cell r="C1213" t="str">
            <v>VIDRO PLANO DUPLO TRANSPARENTE 3 MM</v>
          </cell>
          <cell r="D1213" t="str">
            <v>M2</v>
          </cell>
          <cell r="E1213">
            <v>60.3</v>
          </cell>
        </row>
        <row r="1214">
          <cell r="B1214" t="str">
            <v>120602</v>
          </cell>
          <cell r="C1214" t="str">
            <v>VIDRO PLANO DUPLO TRANSLUCIDO 3 MM</v>
          </cell>
          <cell r="D1214" t="str">
            <v>M2</v>
          </cell>
          <cell r="E1214">
            <v>56.52</v>
          </cell>
        </row>
        <row r="1215">
          <cell r="B1215" t="str">
            <v>120603</v>
          </cell>
          <cell r="C1215" t="str">
            <v>VIDRO PLANO TRIPLO TRANSPARENTE DE 4 MM</v>
          </cell>
          <cell r="D1215" t="str">
            <v>M2</v>
          </cell>
          <cell r="E1215">
            <v>73.22</v>
          </cell>
        </row>
        <row r="1216">
          <cell r="B1216" t="str">
            <v>120604</v>
          </cell>
          <cell r="C1216" t="str">
            <v>VIDRO PLANO TRIPLO TRANSPARENTE DE 5 MM</v>
          </cell>
          <cell r="D1216" t="str">
            <v>M2</v>
          </cell>
          <cell r="E1216">
            <v>80.89</v>
          </cell>
        </row>
        <row r="1217">
          <cell r="B1217" t="str">
            <v>120605</v>
          </cell>
          <cell r="C1217" t="str">
            <v>VIDRO PLANO TEMPERADO INCOLOR DE 6 MM</v>
          </cell>
          <cell r="D1217" t="str">
            <v>M2</v>
          </cell>
          <cell r="E1217">
            <v>185.05</v>
          </cell>
        </row>
        <row r="1218">
          <cell r="B1218" t="str">
            <v>120606</v>
          </cell>
          <cell r="C1218" t="str">
            <v>VIDRO PLANO TEMPERADO INCOLOR DE 8 MM</v>
          </cell>
          <cell r="D1218" t="str">
            <v>M2</v>
          </cell>
          <cell r="E1218">
            <v>212.45</v>
          </cell>
        </row>
        <row r="1219">
          <cell r="B1219" t="str">
            <v>120607</v>
          </cell>
          <cell r="C1219" t="str">
            <v>VIDRO PLANO TEMPERADO INCOLOR DE 10MM</v>
          </cell>
          <cell r="D1219" t="str">
            <v>M2</v>
          </cell>
          <cell r="E1219">
            <v>249.7</v>
          </cell>
        </row>
        <row r="1221">
          <cell r="B1221" t="str">
            <v>120700</v>
          </cell>
          <cell r="C1221" t="str">
            <v>ESCADA - TIPO MARINHEIRO</v>
          </cell>
        </row>
        <row r="1222">
          <cell r="B1222" t="str">
            <v>120701</v>
          </cell>
          <cell r="C1222" t="str">
            <v>GALVANIZADO</v>
          </cell>
          <cell r="D1222" t="str">
            <v>M</v>
          </cell>
          <cell r="E1222">
            <v>72.12</v>
          </cell>
        </row>
        <row r="1224">
          <cell r="B1224" t="str">
            <v>120800</v>
          </cell>
          <cell r="C1224" t="str">
            <v>GUARDA-CORPO</v>
          </cell>
        </row>
        <row r="1225">
          <cell r="B1225" t="str">
            <v>120801</v>
          </cell>
          <cell r="C1225" t="str">
            <v>DIAMETRO 25 MM - (1 POL.)</v>
          </cell>
          <cell r="D1225" t="str">
            <v>M</v>
          </cell>
          <cell r="E1225">
            <v>102.21</v>
          </cell>
        </row>
        <row r="1226">
          <cell r="B1226" t="str">
            <v>120802</v>
          </cell>
          <cell r="C1226" t="str">
            <v>DIAMETRO 40 MM - (1 1/2 POL.)</v>
          </cell>
          <cell r="D1226" t="str">
            <v>M</v>
          </cell>
          <cell r="E1226">
            <v>156.96</v>
          </cell>
        </row>
        <row r="1227">
          <cell r="B1227" t="str">
            <v>120803</v>
          </cell>
          <cell r="C1227" t="str">
            <v>BARRA 2 X 5/16 POLEGADA</v>
          </cell>
          <cell r="D1227" t="str">
            <v>M</v>
          </cell>
          <cell r="E1227">
            <v>68.010000000000005</v>
          </cell>
        </row>
        <row r="1229">
          <cell r="B1229" t="str">
            <v>120900</v>
          </cell>
          <cell r="C1229" t="str">
            <v>GRADES METALICAS</v>
          </cell>
        </row>
        <row r="1230">
          <cell r="B1230" t="str">
            <v>120901</v>
          </cell>
          <cell r="C1230" t="str">
            <v>BARRAS 3/4 X 1/8 POLEGADA - ESPACAMENTO 1,5 CM</v>
          </cell>
          <cell r="D1230" t="str">
            <v>M2</v>
          </cell>
          <cell r="E1230">
            <v>213.14</v>
          </cell>
        </row>
        <row r="1231">
          <cell r="B1231" t="str">
            <v>120902</v>
          </cell>
          <cell r="C1231" t="str">
            <v>BARRAS 1 X 3/16 POLEGADA - ESPACAMENTO 2,0 CM</v>
          </cell>
          <cell r="D1231" t="str">
            <v>M2</v>
          </cell>
          <cell r="E1231">
            <v>293.69</v>
          </cell>
        </row>
        <row r="1232">
          <cell r="B1232" t="str">
            <v>120903</v>
          </cell>
          <cell r="C1232" t="str">
            <v>BARRAS 1 1/2 X 1/4 POLEGADA - ESPACAMENTO 2,5 CM</v>
          </cell>
          <cell r="D1232" t="str">
            <v>M2</v>
          </cell>
          <cell r="E1232">
            <v>447.99</v>
          </cell>
        </row>
        <row r="1233">
          <cell r="B1233" t="str">
            <v>120904</v>
          </cell>
          <cell r="C1233" t="str">
            <v>BARRAS 2 X 3/8 POLEGADA - ESPACAMENTO 2,5 CM</v>
          </cell>
          <cell r="D1233" t="str">
            <v>M2</v>
          </cell>
          <cell r="E1233">
            <v>857.45</v>
          </cell>
        </row>
        <row r="1234">
          <cell r="B1234" t="str">
            <v>120905</v>
          </cell>
          <cell r="C1234" t="str">
            <v>BARRAS DE 3/8 X 1 1/2 POLEGADA - ESPACAMENTO 1,976 CM</v>
          </cell>
          <cell r="D1234" t="str">
            <v>M2</v>
          </cell>
          <cell r="E1234">
            <v>826.62</v>
          </cell>
        </row>
        <row r="1235">
          <cell r="B1235" t="str">
            <v>120906</v>
          </cell>
          <cell r="C1235" t="str">
            <v>BARRAS DE 3/8 X 1 1/2 POLEGADA - ESPACAMENTO 3,35  CM</v>
          </cell>
          <cell r="D1235" t="str">
            <v>M2</v>
          </cell>
          <cell r="E1235">
            <v>672.58</v>
          </cell>
        </row>
        <row r="1237">
          <cell r="B1237" t="str">
            <v>121000</v>
          </cell>
          <cell r="C1237" t="str">
            <v>TAMPA DE INSPECAO METALICA</v>
          </cell>
        </row>
        <row r="1238">
          <cell r="B1238" t="str">
            <v>121001</v>
          </cell>
          <cell r="C1238" t="str">
            <v>0,70 X 0,70 M</v>
          </cell>
          <cell r="D1238" t="str">
            <v>UN</v>
          </cell>
          <cell r="E1238">
            <v>313.76</v>
          </cell>
        </row>
        <row r="1239">
          <cell r="B1239" t="str">
            <v>121002</v>
          </cell>
          <cell r="C1239" t="str">
            <v>0,95 X 0,90 M</v>
          </cell>
          <cell r="D1239" t="str">
            <v>UN</v>
          </cell>
          <cell r="E1239">
            <v>453.45</v>
          </cell>
        </row>
        <row r="1240">
          <cell r="B1240" t="str">
            <v>121003</v>
          </cell>
          <cell r="C1240" t="str">
            <v>0,80 X 1,40 M</v>
          </cell>
          <cell r="D1240" t="str">
            <v>UN</v>
          </cell>
          <cell r="E1240">
            <v>556.27</v>
          </cell>
        </row>
        <row r="1242">
          <cell r="B1242" t="str">
            <v>121100</v>
          </cell>
          <cell r="C1242" t="str">
            <v>GRELHAS</v>
          </cell>
        </row>
        <row r="1243">
          <cell r="B1243" t="str">
            <v>121101</v>
          </cell>
          <cell r="C1243" t="str">
            <v>GRELHA DE FERRO PERFILADO PECA DE 1,00X0,40 M</v>
          </cell>
          <cell r="D1243" t="str">
            <v>UN</v>
          </cell>
          <cell r="E1243">
            <v>318.26</v>
          </cell>
        </row>
        <row r="1244">
          <cell r="B1244" t="str">
            <v>121102</v>
          </cell>
          <cell r="C1244" t="str">
            <v>GRELHA DE FERRO PERFILADO PECA DE 1,00X0,50 M</v>
          </cell>
          <cell r="D1244" t="str">
            <v>UN</v>
          </cell>
          <cell r="E1244">
            <v>358.63</v>
          </cell>
        </row>
        <row r="1246">
          <cell r="B1246" t="str">
            <v>121200</v>
          </cell>
          <cell r="C1246" t="str">
            <v>COMPLEMENTOS ARQUITETONICOS E DIVISORIAS</v>
          </cell>
        </row>
        <row r="1247">
          <cell r="B1247" t="str">
            <v>121201</v>
          </cell>
          <cell r="C1247" t="str">
            <v>BALCAO DE ATENDIMENTO PUBLICO</v>
          </cell>
          <cell r="D1247" t="str">
            <v>M2</v>
          </cell>
          <cell r="E1247">
            <v>287.54000000000002</v>
          </cell>
        </row>
        <row r="1248">
          <cell r="B1248" t="str">
            <v>121202</v>
          </cell>
          <cell r="C1248" t="str">
            <v>BALCAO DE FORMICA</v>
          </cell>
          <cell r="D1248" t="str">
            <v>M2</v>
          </cell>
          <cell r="E1248">
            <v>532</v>
          </cell>
        </row>
        <row r="1249">
          <cell r="B1249" t="str">
            <v>121203</v>
          </cell>
          <cell r="C1249" t="str">
            <v>ARMARIO DE FORMICA SOB PIA</v>
          </cell>
          <cell r="D1249" t="str">
            <v>M2</v>
          </cell>
          <cell r="E1249">
            <v>412.3</v>
          </cell>
        </row>
        <row r="1250">
          <cell r="B1250" t="str">
            <v>121204</v>
          </cell>
          <cell r="C1250" t="str">
            <v>PRATELEIRA</v>
          </cell>
          <cell r="D1250" t="str">
            <v>M2</v>
          </cell>
          <cell r="E1250">
            <v>98.8</v>
          </cell>
        </row>
        <row r="1251">
          <cell r="B1251" t="str">
            <v>121205</v>
          </cell>
          <cell r="C1251" t="str">
            <v>ESTRADO DE MADEIRA</v>
          </cell>
          <cell r="D1251" t="str">
            <v>M2</v>
          </cell>
          <cell r="E1251">
            <v>46.23</v>
          </cell>
        </row>
        <row r="1252">
          <cell r="B1252" t="str">
            <v>121206</v>
          </cell>
          <cell r="C1252" t="str">
            <v>DIVISORIA DE GRANILITE H: 2,15 M - E: 5 CM</v>
          </cell>
          <cell r="D1252" t="str">
            <v>M</v>
          </cell>
          <cell r="E1252">
            <v>253.05</v>
          </cell>
        </row>
        <row r="1254">
          <cell r="B1254" t="str">
            <v>130000</v>
          </cell>
          <cell r="C1254" t="str">
            <v>REVESTIMENTO E TRATAMENTO DE SUPERFICIE</v>
          </cell>
        </row>
        <row r="1255">
          <cell r="B1255" t="str">
            <v>130100</v>
          </cell>
          <cell r="C1255" t="str">
            <v>PISOS, TETOS E PAREDES</v>
          </cell>
        </row>
        <row r="1256">
          <cell r="B1256" t="str">
            <v>130101</v>
          </cell>
          <cell r="C1256" t="str">
            <v>ENCHIMENTO COM ARGAMASSA DE CIMENTO E AREIA 1:3</v>
          </cell>
          <cell r="D1256" t="str">
            <v>M3</v>
          </cell>
          <cell r="E1256">
            <v>250.02</v>
          </cell>
        </row>
        <row r="1257">
          <cell r="B1257" t="str">
            <v>130102</v>
          </cell>
          <cell r="C1257" t="str">
            <v>CHAPISCO</v>
          </cell>
          <cell r="D1257" t="str">
            <v>M2</v>
          </cell>
          <cell r="E1257">
            <v>5.05</v>
          </cell>
        </row>
        <row r="1258">
          <cell r="B1258" t="str">
            <v>130103</v>
          </cell>
          <cell r="C1258" t="str">
            <v>EMBOCO</v>
          </cell>
          <cell r="D1258" t="str">
            <v>M2</v>
          </cell>
          <cell r="E1258">
            <v>17.91</v>
          </cell>
        </row>
        <row r="1259">
          <cell r="B1259" t="str">
            <v>130104</v>
          </cell>
          <cell r="C1259" t="str">
            <v>REBOCO</v>
          </cell>
          <cell r="D1259" t="str">
            <v>M2</v>
          </cell>
          <cell r="E1259">
            <v>10.83</v>
          </cell>
        </row>
        <row r="1260">
          <cell r="B1260" t="str">
            <v>130105</v>
          </cell>
          <cell r="C1260" t="str">
            <v>REVESTIMENTO DE PAREDE COM AZULEJO 15X15CM - ASSENTAMENTO COLADO OU ARGAMASSA</v>
          </cell>
          <cell r="D1260" t="str">
            <v>M2</v>
          </cell>
          <cell r="E1260">
            <v>23.96</v>
          </cell>
        </row>
        <row r="1261">
          <cell r="B1261" t="str">
            <v>130106</v>
          </cell>
          <cell r="C1261" t="str">
            <v>REVESTIMENTO DE PAREDE COM LITOCERAMICA</v>
          </cell>
          <cell r="D1261" t="str">
            <v>M2</v>
          </cell>
          <cell r="E1261">
            <v>84.26</v>
          </cell>
        </row>
        <row r="1262">
          <cell r="B1262" t="str">
            <v>130107</v>
          </cell>
          <cell r="C1262" t="str">
            <v>REVESTIMENTO COM TELA E IMPERMEABILIZACAO RIGIDA COM ARGAMASSA</v>
          </cell>
          <cell r="D1262" t="str">
            <v>M2</v>
          </cell>
          <cell r="E1262">
            <v>56.25</v>
          </cell>
        </row>
        <row r="1263">
          <cell r="B1263" t="str">
            <v>130108</v>
          </cell>
          <cell r="C1263" t="str">
            <v>CONTRAPISO DE CONCRETO NAO ESTRUTURAL</v>
          </cell>
          <cell r="D1263" t="str">
            <v>M3</v>
          </cell>
          <cell r="E1263">
            <v>290.68</v>
          </cell>
        </row>
        <row r="1264">
          <cell r="B1264" t="str">
            <v>130109</v>
          </cell>
          <cell r="C1264" t="str">
            <v>PISO EXTERNO DE CONCRETO NAO ESTRUTURAL</v>
          </cell>
          <cell r="D1264" t="str">
            <v>M3</v>
          </cell>
          <cell r="E1264">
            <v>298.19</v>
          </cell>
        </row>
        <row r="1265">
          <cell r="B1265" t="str">
            <v>130110</v>
          </cell>
          <cell r="C1265" t="str">
            <v>PISO CIMENTADO LISO</v>
          </cell>
          <cell r="D1265" t="str">
            <v>M2</v>
          </cell>
          <cell r="E1265">
            <v>22.62</v>
          </cell>
        </row>
        <row r="1266">
          <cell r="B1266" t="str">
            <v>130111</v>
          </cell>
          <cell r="C1266" t="str">
            <v>PISO DE CERAMICA</v>
          </cell>
          <cell r="D1266" t="str">
            <v>M2</v>
          </cell>
          <cell r="E1266">
            <v>58.14</v>
          </cell>
        </row>
        <row r="1267">
          <cell r="B1267" t="str">
            <v>130112</v>
          </cell>
          <cell r="C1267" t="str">
            <v>PISO DE CERAMICA VITRIFICADA</v>
          </cell>
          <cell r="D1267" t="str">
            <v>M2</v>
          </cell>
          <cell r="E1267">
            <v>48.85</v>
          </cell>
        </row>
        <row r="1268">
          <cell r="B1268" t="str">
            <v>130113</v>
          </cell>
          <cell r="C1268" t="str">
            <v>PISO DE CHAPA VINILICA</v>
          </cell>
          <cell r="D1268" t="str">
            <v>M2</v>
          </cell>
          <cell r="E1268">
            <v>79.72</v>
          </cell>
        </row>
        <row r="1269">
          <cell r="B1269" t="str">
            <v>130114</v>
          </cell>
          <cell r="C1269" t="str">
            <v>PISO EM PLACA DE BORRACHA</v>
          </cell>
          <cell r="D1269" t="str">
            <v>M2</v>
          </cell>
          <cell r="E1269">
            <v>87.52</v>
          </cell>
        </row>
        <row r="1271">
          <cell r="B1271" t="str">
            <v>130200</v>
          </cell>
          <cell r="C1271" t="str">
            <v>IMPERMEABILIZACAO</v>
          </cell>
        </row>
        <row r="1272">
          <cell r="B1272" t="str">
            <v>130201</v>
          </cell>
          <cell r="C1272" t="str">
            <v>PROTECAO TERMICA EM CONCRETO CELULAR</v>
          </cell>
          <cell r="D1272" t="str">
            <v>M3</v>
          </cell>
          <cell r="E1272">
            <v>365.71</v>
          </cell>
        </row>
        <row r="1273">
          <cell r="B1273" t="str">
            <v>130202</v>
          </cell>
          <cell r="C1273" t="str">
            <v>PROTECAO TERMICA EM CONCRETO COM AGREGADO LEVE</v>
          </cell>
          <cell r="D1273" t="str">
            <v>M3</v>
          </cell>
          <cell r="E1273">
            <v>426.45</v>
          </cell>
        </row>
        <row r="1274">
          <cell r="B1274" t="str">
            <v>130203</v>
          </cell>
          <cell r="C1274" t="str">
            <v>IMPERMEABILIZACAO RIGIDA COM ARGAMASSA</v>
          </cell>
          <cell r="D1274" t="str">
            <v>M2</v>
          </cell>
          <cell r="E1274">
            <v>41.03</v>
          </cell>
        </row>
        <row r="1275">
          <cell r="B1275" t="str">
            <v>130204</v>
          </cell>
          <cell r="C1275" t="str">
            <v>IMPERMEABILIZACAO BETUMINOSA</v>
          </cell>
          <cell r="D1275" t="str">
            <v>M2</v>
          </cell>
          <cell r="E1275">
            <v>6.61</v>
          </cell>
        </row>
        <row r="1276">
          <cell r="B1276" t="str">
            <v>130205</v>
          </cell>
          <cell r="C1276" t="str">
            <v>IMPERMEABILIZACAO COM MANTA BUTILICA</v>
          </cell>
          <cell r="D1276" t="str">
            <v>M2</v>
          </cell>
          <cell r="E1276">
            <v>140.04</v>
          </cell>
        </row>
        <row r="1277">
          <cell r="B1277" t="str">
            <v>130207</v>
          </cell>
          <cell r="C1277" t="str">
            <v>IMPERMEABILIZACAO COM MANTA GEOTEXTIL IMPREGNADA  COM ASFALTO</v>
          </cell>
          <cell r="D1277" t="str">
            <v>M2</v>
          </cell>
          <cell r="E1277">
            <v>81.099999999999994</v>
          </cell>
        </row>
        <row r="1278">
          <cell r="B1278" t="str">
            <v>130208</v>
          </cell>
          <cell r="C1278" t="str">
            <v>IMPERMEABILIZACAO COM CIMENTO CRISTALIZANTE</v>
          </cell>
          <cell r="D1278" t="str">
            <v>M2</v>
          </cell>
          <cell r="E1278">
            <v>22.39</v>
          </cell>
        </row>
        <row r="1279">
          <cell r="B1279" t="str">
            <v>130209</v>
          </cell>
          <cell r="C1279" t="str">
            <v>IMPERMEABILIZACAO COM CIMENTO CRISTALIZANTE - BASE ACRILICA</v>
          </cell>
          <cell r="D1279" t="str">
            <v>M2</v>
          </cell>
          <cell r="E1279">
            <v>43.61</v>
          </cell>
        </row>
        <row r="1280">
          <cell r="B1280" t="str">
            <v>130210</v>
          </cell>
          <cell r="C1280" t="str">
            <v>PROTECAO MECANICA COM ARGAMASSA DE CIMENTO E AREIA</v>
          </cell>
          <cell r="D1280" t="str">
            <v>M3</v>
          </cell>
          <cell r="E1280">
            <v>323.33999999999997</v>
          </cell>
        </row>
        <row r="1281">
          <cell r="B1281" t="str">
            <v>130211</v>
          </cell>
          <cell r="C1281" t="str">
            <v>REGULARIZACAO DE BASE COM ARGAMASSA DE CIMENTO E AREIA</v>
          </cell>
          <cell r="D1281" t="str">
            <v>M3</v>
          </cell>
          <cell r="E1281">
            <v>265.32</v>
          </cell>
        </row>
        <row r="1282">
          <cell r="B1282" t="str">
            <v>130212</v>
          </cell>
          <cell r="C1282" t="str">
            <v>JUNTA DE DILATACAO ASFALTICA</v>
          </cell>
          <cell r="D1282" t="str">
            <v>M</v>
          </cell>
          <cell r="E1282">
            <v>3.52</v>
          </cell>
        </row>
        <row r="1284">
          <cell r="B1284" t="str">
            <v>130300</v>
          </cell>
          <cell r="C1284" t="str">
            <v>PINTURAS</v>
          </cell>
        </row>
        <row r="1285">
          <cell r="B1285" t="str">
            <v>130301</v>
          </cell>
          <cell r="C1285" t="str">
            <v>PINTURA A CAL</v>
          </cell>
          <cell r="D1285" t="str">
            <v>M2</v>
          </cell>
          <cell r="E1285">
            <v>4.25</v>
          </cell>
        </row>
        <row r="1286">
          <cell r="B1286" t="str">
            <v>130302</v>
          </cell>
          <cell r="C1286" t="str">
            <v>PINTURA LATEX, SEM MASSA CORRIDA</v>
          </cell>
          <cell r="D1286" t="str">
            <v>M2</v>
          </cell>
          <cell r="E1286">
            <v>12.04</v>
          </cell>
        </row>
        <row r="1287">
          <cell r="B1287" t="str">
            <v>130303</v>
          </cell>
          <cell r="C1287" t="str">
            <v>PINTURA LATEX, COM MASSA CORRIDA</v>
          </cell>
          <cell r="D1287" t="str">
            <v>M2</v>
          </cell>
          <cell r="E1287">
            <v>15.76</v>
          </cell>
        </row>
        <row r="1288">
          <cell r="B1288" t="str">
            <v>130304</v>
          </cell>
          <cell r="C1288" t="str">
            <v>PINTURA A OLEO EM PAREDE, SEM MASSA CORRIDA</v>
          </cell>
          <cell r="D1288" t="str">
            <v>M2</v>
          </cell>
          <cell r="E1288">
            <v>10.5</v>
          </cell>
        </row>
        <row r="1289">
          <cell r="B1289" t="str">
            <v>130305</v>
          </cell>
          <cell r="C1289" t="str">
            <v>PINTURA A OLEO EM PAREDE, COM MASSA CORRIDA</v>
          </cell>
          <cell r="D1289" t="str">
            <v>M2</v>
          </cell>
          <cell r="E1289">
            <v>21.7</v>
          </cell>
        </row>
        <row r="1290">
          <cell r="B1290" t="str">
            <v>130306</v>
          </cell>
          <cell r="C1290" t="str">
            <v>PINTURA A OLEO EM MADEIRA, SEM MASSA CORRIDA</v>
          </cell>
          <cell r="D1290" t="str">
            <v>M2</v>
          </cell>
          <cell r="E1290">
            <v>13.12</v>
          </cell>
        </row>
        <row r="1291">
          <cell r="B1291" t="str">
            <v>130307</v>
          </cell>
          <cell r="C1291" t="str">
            <v>PINTURA A OLEO EM MADEIRA, COM MASSA CORRIDA</v>
          </cell>
          <cell r="D1291" t="str">
            <v>M2</v>
          </cell>
          <cell r="E1291">
            <v>23.67</v>
          </cell>
        </row>
        <row r="1292">
          <cell r="B1292" t="str">
            <v>130308</v>
          </cell>
          <cell r="C1292" t="str">
            <v>PINTURA A ESMALTE EM MADEIRA, SEM MASSA CORRIDA</v>
          </cell>
          <cell r="D1292" t="str">
            <v>M2</v>
          </cell>
          <cell r="E1292">
            <v>13.18</v>
          </cell>
        </row>
        <row r="1293">
          <cell r="B1293" t="str">
            <v>130309</v>
          </cell>
          <cell r="C1293" t="str">
            <v>PINTURA A ESMALTE EM MADEIRA, COM MASSA CORRIDA</v>
          </cell>
          <cell r="D1293" t="str">
            <v>M2</v>
          </cell>
          <cell r="E1293">
            <v>23.72</v>
          </cell>
        </row>
        <row r="1294">
          <cell r="B1294" t="str">
            <v>130310</v>
          </cell>
          <cell r="C1294" t="str">
            <v>PINTURA A VERNIZ EM MADEIRA</v>
          </cell>
          <cell r="D1294" t="str">
            <v>M2</v>
          </cell>
          <cell r="E1294">
            <v>10.73</v>
          </cell>
        </row>
        <row r="1295">
          <cell r="B1295" t="str">
            <v>130311</v>
          </cell>
          <cell r="C1295" t="str">
            <v>PINTURA GRAFITE EM METAL</v>
          </cell>
          <cell r="D1295" t="str">
            <v>M2</v>
          </cell>
          <cell r="E1295">
            <v>20.8</v>
          </cell>
        </row>
        <row r="1296">
          <cell r="B1296" t="str">
            <v>130312</v>
          </cell>
          <cell r="C1296" t="str">
            <v>PINTURA A OLEO EM METAL</v>
          </cell>
          <cell r="D1296" t="str">
            <v>M2</v>
          </cell>
          <cell r="E1296">
            <v>20.32</v>
          </cell>
        </row>
        <row r="1297">
          <cell r="B1297" t="str">
            <v>130313</v>
          </cell>
          <cell r="C1297" t="str">
            <v>PINTURA A ESMALTE EM METAL</v>
          </cell>
          <cell r="D1297" t="str">
            <v>M2</v>
          </cell>
          <cell r="E1297">
            <v>20.37</v>
          </cell>
        </row>
        <row r="1298">
          <cell r="B1298" t="str">
            <v>130314</v>
          </cell>
          <cell r="C1298" t="str">
            <v>PINTURA COM SILICONE</v>
          </cell>
          <cell r="D1298" t="str">
            <v>M2</v>
          </cell>
          <cell r="E1298">
            <v>12.86</v>
          </cell>
        </row>
        <row r="1299">
          <cell r="B1299" t="str">
            <v>130315</v>
          </cell>
          <cell r="C1299" t="str">
            <v>PINTURA COM EPOXI SEM MASSA EPOXI</v>
          </cell>
          <cell r="D1299" t="str">
            <v>M2</v>
          </cell>
          <cell r="E1299">
            <v>51.01</v>
          </cell>
        </row>
        <row r="1300">
          <cell r="B1300" t="str">
            <v>130316</v>
          </cell>
          <cell r="C1300" t="str">
            <v>PINTURA COM EPOXI COM MASSA EPOXI</v>
          </cell>
          <cell r="D1300" t="str">
            <v>M2</v>
          </cell>
          <cell r="E1300">
            <v>72.23</v>
          </cell>
        </row>
        <row r="1301">
          <cell r="B1301" t="str">
            <v>130317</v>
          </cell>
          <cell r="C1301" t="str">
            <v>PINTURA LATEX ACRILICA, SEM MASSA</v>
          </cell>
          <cell r="D1301" t="str">
            <v>M2</v>
          </cell>
          <cell r="E1301">
            <v>17.64</v>
          </cell>
        </row>
        <row r="1302">
          <cell r="B1302" t="str">
            <v>130318</v>
          </cell>
          <cell r="C1302" t="str">
            <v>PINTURA LATEX ACRILICA, COM MASSA</v>
          </cell>
          <cell r="D1302" t="str">
            <v>M2</v>
          </cell>
          <cell r="E1302">
            <v>35.32</v>
          </cell>
        </row>
        <row r="1303">
          <cell r="B1303" t="str">
            <v>130319</v>
          </cell>
          <cell r="C1303" t="str">
            <v>PINTURA DO LOGOTIPO</v>
          </cell>
          <cell r="D1303" t="str">
            <v>UN</v>
          </cell>
          <cell r="E1303">
            <v>230.62</v>
          </cell>
        </row>
        <row r="1304">
          <cell r="B1304" t="str">
            <v>130320</v>
          </cell>
          <cell r="C1304" t="str">
            <v>PINTURA A BASE DE CIMENTO</v>
          </cell>
          <cell r="D1304" t="str">
            <v>M2</v>
          </cell>
          <cell r="E1304">
            <v>5.32</v>
          </cell>
        </row>
        <row r="1305">
          <cell r="B1305" t="str">
            <v>130321</v>
          </cell>
          <cell r="C1305" t="str">
            <v>PINTURA DE PISO COM TINTA NOVA COR OU SIMILAR</v>
          </cell>
          <cell r="D1305" t="str">
            <v>M2</v>
          </cell>
          <cell r="E1305">
            <v>7.2</v>
          </cell>
        </row>
        <row r="1307">
          <cell r="B1307" t="str">
            <v>130400</v>
          </cell>
          <cell r="C1307" t="str">
            <v>ANDAIMES E BALANCINS PARA FACHADA</v>
          </cell>
        </row>
        <row r="1308">
          <cell r="B1308" t="str">
            <v>130401</v>
          </cell>
          <cell r="C1308" t="str">
            <v>ANDAIMES</v>
          </cell>
          <cell r="D1308" t="str">
            <v>M2XME</v>
          </cell>
          <cell r="E1308">
            <v>7.07</v>
          </cell>
        </row>
        <row r="1309">
          <cell r="B1309" t="str">
            <v>130402</v>
          </cell>
          <cell r="C1309" t="str">
            <v>BALANCIM</v>
          </cell>
          <cell r="D1309" t="str">
            <v>UNXME</v>
          </cell>
          <cell r="E1309">
            <v>115.21</v>
          </cell>
        </row>
        <row r="1311">
          <cell r="B1311" t="str">
            <v>140000</v>
          </cell>
          <cell r="C1311" t="str">
            <v>INSTALACOES PREDIAIS</v>
          </cell>
        </row>
        <row r="1312">
          <cell r="B1312" t="str">
            <v>140100</v>
          </cell>
          <cell r="C1312" t="str">
            <v>TUBULACOES E CONEXOES DE AGUA EM PVC RIGIDO</v>
          </cell>
        </row>
        <row r="1313">
          <cell r="B1313" t="str">
            <v>140101</v>
          </cell>
          <cell r="C1313" t="str">
            <v>DIAMETRO 20 MM -DIAM. REF. 1/2 POLEGADA</v>
          </cell>
          <cell r="D1313" t="str">
            <v>M</v>
          </cell>
          <cell r="E1313">
            <v>9.7799999999999994</v>
          </cell>
        </row>
        <row r="1314">
          <cell r="B1314" t="str">
            <v>140102</v>
          </cell>
          <cell r="C1314" t="str">
            <v>DIAMETRO 25 MM - DIAM. REF. 3/4 POLEGADA</v>
          </cell>
          <cell r="D1314" t="str">
            <v>M</v>
          </cell>
          <cell r="E1314">
            <v>11.53</v>
          </cell>
        </row>
        <row r="1315">
          <cell r="B1315" t="str">
            <v>140103</v>
          </cell>
          <cell r="C1315" t="str">
            <v>DIAMETRO 32 MM - DIAM. REF. 1 POLEGADA</v>
          </cell>
          <cell r="D1315" t="str">
            <v>M</v>
          </cell>
          <cell r="E1315">
            <v>13.91</v>
          </cell>
        </row>
        <row r="1316">
          <cell r="B1316" t="str">
            <v>140104</v>
          </cell>
          <cell r="C1316" t="str">
            <v>DIAMETRO 40 MM - DIAM. REF. 1 1/4 POLEGADA</v>
          </cell>
          <cell r="D1316" t="str">
            <v>M</v>
          </cell>
          <cell r="E1316">
            <v>18.93</v>
          </cell>
        </row>
        <row r="1317">
          <cell r="B1317" t="str">
            <v>140105</v>
          </cell>
          <cell r="C1317" t="str">
            <v>DIAMETRO 50 MM - DIAM. REF. 1 1/2 POLEGADA</v>
          </cell>
          <cell r="D1317" t="str">
            <v>M</v>
          </cell>
          <cell r="E1317">
            <v>22.11</v>
          </cell>
        </row>
        <row r="1318">
          <cell r="B1318" t="str">
            <v>140106</v>
          </cell>
          <cell r="C1318" t="str">
            <v>DIAMETRO 60 MM - DIAM. REF. 2 POLEGADA</v>
          </cell>
          <cell r="D1318" t="str">
            <v>M</v>
          </cell>
          <cell r="E1318">
            <v>25.07</v>
          </cell>
        </row>
        <row r="1319">
          <cell r="B1319" t="str">
            <v>140107</v>
          </cell>
          <cell r="C1319" t="str">
            <v>DIAMETRO 75 MM - DIAM. REF. 2 1/2 POLEGADA</v>
          </cell>
          <cell r="D1319" t="str">
            <v>M</v>
          </cell>
          <cell r="E1319">
            <v>32.049999999999997</v>
          </cell>
        </row>
        <row r="1320">
          <cell r="B1320" t="str">
            <v>140108</v>
          </cell>
          <cell r="C1320" t="str">
            <v>DIAMETRO 85 MM - DIAM. REF. 3 POLEGADA</v>
          </cell>
          <cell r="D1320" t="str">
            <v>M</v>
          </cell>
          <cell r="E1320">
            <v>36.29</v>
          </cell>
        </row>
        <row r="1321">
          <cell r="B1321" t="str">
            <v>140109</v>
          </cell>
          <cell r="C1321" t="str">
            <v>DIAMETRO 110MM - DIAM. REF. 4 POLEGADA</v>
          </cell>
          <cell r="D1321" t="str">
            <v>M</v>
          </cell>
          <cell r="E1321">
            <v>51.9</v>
          </cell>
        </row>
        <row r="1323">
          <cell r="B1323" t="str">
            <v>140200</v>
          </cell>
          <cell r="C1323" t="str">
            <v>TUBULACOES E CONEXOES DE AGUA EM FERRO GALVANIZADO</v>
          </cell>
        </row>
        <row r="1324">
          <cell r="B1324" t="str">
            <v>140201</v>
          </cell>
          <cell r="C1324" t="str">
            <v>DIAMETRO 1/2 POLEGADA</v>
          </cell>
          <cell r="D1324" t="str">
            <v>M</v>
          </cell>
          <cell r="E1324">
            <v>21.86</v>
          </cell>
        </row>
        <row r="1325">
          <cell r="B1325" t="str">
            <v>140202</v>
          </cell>
          <cell r="C1325" t="str">
            <v>DIAMETRO 3/4 POLEGADA</v>
          </cell>
          <cell r="D1325" t="str">
            <v>M</v>
          </cell>
          <cell r="E1325">
            <v>24.31</v>
          </cell>
        </row>
        <row r="1326">
          <cell r="B1326" t="str">
            <v>140203</v>
          </cell>
          <cell r="C1326" t="str">
            <v>DIAMETRO 1 POLEGADA</v>
          </cell>
          <cell r="D1326" t="str">
            <v>M</v>
          </cell>
          <cell r="E1326">
            <v>29.61</v>
          </cell>
        </row>
        <row r="1327">
          <cell r="B1327" t="str">
            <v>140204</v>
          </cell>
          <cell r="C1327" t="str">
            <v>DIAMETRO 1 1/4 POLEGADA</v>
          </cell>
          <cell r="D1327" t="str">
            <v>M</v>
          </cell>
          <cell r="E1327">
            <v>37.29</v>
          </cell>
        </row>
        <row r="1328">
          <cell r="B1328" t="str">
            <v>140205</v>
          </cell>
          <cell r="C1328" t="str">
            <v>DIAMETRO 1 1/2 POLEGADA</v>
          </cell>
          <cell r="D1328" t="str">
            <v>M</v>
          </cell>
          <cell r="E1328">
            <v>41.52</v>
          </cell>
        </row>
        <row r="1329">
          <cell r="B1329" t="str">
            <v>140206</v>
          </cell>
          <cell r="C1329" t="str">
            <v>DIAMETRO 2 POLEGADA</v>
          </cell>
          <cell r="D1329" t="str">
            <v>M</v>
          </cell>
          <cell r="E1329">
            <v>50.47</v>
          </cell>
        </row>
        <row r="1331">
          <cell r="B1331" t="str">
            <v>140300</v>
          </cell>
          <cell r="C1331" t="str">
            <v>TUBULACOES E CONEXOES DE ESGOTO EM PVC RIGIDO</v>
          </cell>
        </row>
        <row r="1332">
          <cell r="B1332" t="str">
            <v>140301</v>
          </cell>
          <cell r="C1332" t="str">
            <v>DIAMETRO 40 MM - DIAM. REF. 1 1/4 POLEGADA</v>
          </cell>
          <cell r="D1332" t="str">
            <v>M</v>
          </cell>
          <cell r="E1332">
            <v>21.06</v>
          </cell>
        </row>
        <row r="1333">
          <cell r="B1333" t="str">
            <v>140302</v>
          </cell>
          <cell r="C1333" t="str">
            <v>DIAMETRO 50 MM - DIAM. REF. 2 POLEGADA</v>
          </cell>
          <cell r="D1333" t="str">
            <v>M</v>
          </cell>
          <cell r="E1333">
            <v>24.73</v>
          </cell>
        </row>
        <row r="1334">
          <cell r="B1334" t="str">
            <v>140303</v>
          </cell>
          <cell r="C1334" t="str">
            <v>DIAMETRO 75 MM - DIAM. REF. 3 POLEGADA</v>
          </cell>
          <cell r="D1334" t="str">
            <v>M</v>
          </cell>
          <cell r="E1334">
            <v>37.119999999999997</v>
          </cell>
        </row>
        <row r="1335">
          <cell r="B1335" t="str">
            <v>140304</v>
          </cell>
          <cell r="C1335" t="str">
            <v>DIAMETRO 100MM - DIAM. REF. 4 POLEGADA</v>
          </cell>
          <cell r="D1335" t="str">
            <v>M</v>
          </cell>
          <cell r="E1335">
            <v>41.12</v>
          </cell>
        </row>
        <row r="1337">
          <cell r="B1337" t="str">
            <v>140400</v>
          </cell>
          <cell r="C1337" t="str">
            <v>PECAS E APARELHOS HIDRAULICO SANITARIOS</v>
          </cell>
        </row>
        <row r="1338">
          <cell r="B1338" t="str">
            <v>140401</v>
          </cell>
          <cell r="C1338" t="str">
            <v>CAIXA SIFONADA DIAMETRO 150 MM</v>
          </cell>
          <cell r="D1338" t="str">
            <v>UN</v>
          </cell>
          <cell r="E1338">
            <v>21.41</v>
          </cell>
        </row>
        <row r="1339">
          <cell r="B1339" t="str">
            <v>140402</v>
          </cell>
          <cell r="C1339" t="str">
            <v>RALO SIFONADO ALT. REGUL. DIAMETRO 100 MM</v>
          </cell>
          <cell r="D1339" t="str">
            <v>UN</v>
          </cell>
          <cell r="E1339">
            <v>16.21</v>
          </cell>
        </row>
        <row r="1340">
          <cell r="B1340" t="str">
            <v>140403</v>
          </cell>
          <cell r="C1340" t="str">
            <v>RALO SECO QUADRADO 100 X 100 MM</v>
          </cell>
          <cell r="D1340" t="str">
            <v>UN</v>
          </cell>
          <cell r="E1340">
            <v>15.42</v>
          </cell>
        </row>
        <row r="1341">
          <cell r="B1341" t="str">
            <v>140404</v>
          </cell>
          <cell r="C1341" t="str">
            <v>GRELHA DE PVC CROMADO, COM PORTA GRELHA, REDONDA DIAMETRO 150 MM</v>
          </cell>
          <cell r="D1341" t="str">
            <v>UN</v>
          </cell>
          <cell r="E1341">
            <v>21.41</v>
          </cell>
        </row>
        <row r="1342">
          <cell r="B1342" t="str">
            <v>140405</v>
          </cell>
          <cell r="C1342" t="str">
            <v>VALVULA DE DESCARGA DIAMETRO 40 MM (1 1/2 POL.)</v>
          </cell>
          <cell r="D1342" t="str">
            <v>UN</v>
          </cell>
          <cell r="E1342">
            <v>157.24</v>
          </cell>
        </row>
        <row r="1343">
          <cell r="B1343" t="str">
            <v>140406</v>
          </cell>
          <cell r="C1343" t="str">
            <v>CAIXA DE DESCARGA</v>
          </cell>
          <cell r="D1343" t="str">
            <v>UN</v>
          </cell>
          <cell r="E1343">
            <v>66.14</v>
          </cell>
        </row>
        <row r="1344">
          <cell r="B1344" t="str">
            <v>140407</v>
          </cell>
          <cell r="C1344" t="str">
            <v>VALVULA DE BOIA</v>
          </cell>
          <cell r="D1344" t="str">
            <v>UN</v>
          </cell>
          <cell r="E1344">
            <v>37.93</v>
          </cell>
        </row>
        <row r="1345">
          <cell r="B1345" t="str">
            <v>140408</v>
          </cell>
          <cell r="C1345" t="str">
            <v>REGISTRO DE PRESSAO COM CANOPLA DIAMETRO INTERNO 20 MM</v>
          </cell>
          <cell r="D1345" t="str">
            <v>UN</v>
          </cell>
          <cell r="E1345">
            <v>49.24</v>
          </cell>
        </row>
        <row r="1346">
          <cell r="B1346" t="str">
            <v>140409</v>
          </cell>
          <cell r="C1346" t="str">
            <v>REGISTRO DE GAVETA CROMADO COM CANOPLA LISA, DIAMETRO INTERNO 20 MM</v>
          </cell>
          <cell r="D1346" t="str">
            <v>UN</v>
          </cell>
          <cell r="E1346">
            <v>40.33</v>
          </cell>
        </row>
        <row r="1347">
          <cell r="B1347" t="str">
            <v>140410</v>
          </cell>
          <cell r="C1347" t="str">
            <v>REGISTRO DE GAVETA CROMADO COM CANOPLA LISA, DIAMETRO INTERNO 25 MM</v>
          </cell>
          <cell r="D1347" t="str">
            <v>UN</v>
          </cell>
          <cell r="E1347">
            <v>43.06</v>
          </cell>
        </row>
        <row r="1348">
          <cell r="B1348" t="str">
            <v>140411</v>
          </cell>
          <cell r="C1348" t="str">
            <v>REGISTRO DE GAVETA CROMADO COM CANOPLA LISA, DIAMETRO INTERNO 32 MM</v>
          </cell>
          <cell r="D1348" t="str">
            <v>UN</v>
          </cell>
          <cell r="E1348">
            <v>51.88</v>
          </cell>
        </row>
        <row r="1349">
          <cell r="B1349" t="str">
            <v>140412</v>
          </cell>
          <cell r="C1349" t="str">
            <v>REGISTRO DE GAVETA CROMADO COM CANOPLA LISA, DIAMETRO INTERNO 40 MM</v>
          </cell>
          <cell r="D1349" t="str">
            <v>UN</v>
          </cell>
          <cell r="E1349">
            <v>69.290000000000006</v>
          </cell>
        </row>
        <row r="1350">
          <cell r="B1350" t="str">
            <v>140414</v>
          </cell>
          <cell r="C1350" t="str">
            <v>REGISTRO DE GAVETA BRUTO, DIAMETRO INTERNO 20 MM</v>
          </cell>
          <cell r="D1350" t="str">
            <v>UN</v>
          </cell>
          <cell r="E1350">
            <v>23.18</v>
          </cell>
        </row>
        <row r="1351">
          <cell r="B1351" t="str">
            <v>140415</v>
          </cell>
          <cell r="C1351" t="str">
            <v>REGISTRO DE GAVETA BRUTO, DIAMETRO INTERNO 25 MM</v>
          </cell>
          <cell r="D1351" t="str">
            <v>UN</v>
          </cell>
          <cell r="E1351">
            <v>27.63</v>
          </cell>
        </row>
        <row r="1352">
          <cell r="B1352" t="str">
            <v>140416</v>
          </cell>
          <cell r="C1352" t="str">
            <v>REGISTRO DE GAVETA BRUTO, DIAMETRO INTERNO 32 MM</v>
          </cell>
          <cell r="D1352" t="str">
            <v>UN</v>
          </cell>
          <cell r="E1352">
            <v>38.31</v>
          </cell>
        </row>
        <row r="1353">
          <cell r="B1353" t="str">
            <v>140417</v>
          </cell>
          <cell r="C1353" t="str">
            <v>REGISTRO DE GAVETA BRUTO, DIAMETRO INTERNO 40 MM</v>
          </cell>
          <cell r="D1353" t="str">
            <v>UN</v>
          </cell>
          <cell r="E1353">
            <v>48.01</v>
          </cell>
        </row>
        <row r="1354">
          <cell r="B1354" t="str">
            <v>140418</v>
          </cell>
          <cell r="C1354" t="str">
            <v>REGISTRO DE GAVETA BRUTO, DIAMETRO INTERNO 50 MM</v>
          </cell>
          <cell r="D1354" t="str">
            <v>UN</v>
          </cell>
          <cell r="E1354">
            <v>72.16</v>
          </cell>
        </row>
        <row r="1355">
          <cell r="B1355" t="str">
            <v>140419</v>
          </cell>
          <cell r="C1355" t="str">
            <v>CAIXA D'AGUA DE 250 LITROS</v>
          </cell>
          <cell r="D1355" t="str">
            <v>UN</v>
          </cell>
          <cell r="E1355">
            <v>135.63</v>
          </cell>
        </row>
        <row r="1356">
          <cell r="B1356" t="str">
            <v>140420</v>
          </cell>
          <cell r="C1356" t="str">
            <v>CAIXA D'AGUA DE 500 LITROS</v>
          </cell>
          <cell r="D1356" t="str">
            <v>UN</v>
          </cell>
          <cell r="E1356">
            <v>180.85</v>
          </cell>
        </row>
        <row r="1357">
          <cell r="B1357" t="str">
            <v>140421</v>
          </cell>
          <cell r="C1357" t="str">
            <v>CAIXA D'AGUA DE 1.000 LITROS</v>
          </cell>
          <cell r="D1357" t="str">
            <v>UN</v>
          </cell>
          <cell r="E1357">
            <v>324.04000000000002</v>
          </cell>
        </row>
        <row r="1358">
          <cell r="B1358" t="str">
            <v>140422</v>
          </cell>
          <cell r="C1358" t="str">
            <v>BACIA SANITARIA</v>
          </cell>
          <cell r="D1358" t="str">
            <v>UN</v>
          </cell>
          <cell r="E1358">
            <v>161.84</v>
          </cell>
        </row>
        <row r="1359">
          <cell r="B1359" t="str">
            <v>140423</v>
          </cell>
          <cell r="C1359" t="str">
            <v>LAVATORIO</v>
          </cell>
          <cell r="D1359" t="str">
            <v>UN</v>
          </cell>
          <cell r="E1359">
            <v>143.41999999999999</v>
          </cell>
        </row>
        <row r="1360">
          <cell r="B1360" t="str">
            <v>140424</v>
          </cell>
          <cell r="C1360" t="str">
            <v>ARMARIO PARA BANHEIRO</v>
          </cell>
          <cell r="D1360" t="str">
            <v>UN</v>
          </cell>
          <cell r="E1360">
            <v>84.58</v>
          </cell>
        </row>
        <row r="1361">
          <cell r="B1361" t="str">
            <v>140425</v>
          </cell>
          <cell r="C1361" t="str">
            <v>PAPELEIRA</v>
          </cell>
          <cell r="D1361" t="str">
            <v>UN</v>
          </cell>
          <cell r="E1361">
            <v>27.63</v>
          </cell>
        </row>
        <row r="1362">
          <cell r="B1362" t="str">
            <v>140426</v>
          </cell>
          <cell r="C1362" t="str">
            <v>SABONETEIRA</v>
          </cell>
          <cell r="D1362" t="str">
            <v>UN</v>
          </cell>
          <cell r="E1362">
            <v>27.63</v>
          </cell>
        </row>
        <row r="1363">
          <cell r="B1363" t="str">
            <v>140427</v>
          </cell>
          <cell r="C1363" t="str">
            <v>PORTA TOALHA</v>
          </cell>
          <cell r="D1363" t="str">
            <v>UN</v>
          </cell>
          <cell r="E1363">
            <v>25.74</v>
          </cell>
        </row>
        <row r="1364">
          <cell r="B1364" t="str">
            <v>140428</v>
          </cell>
          <cell r="C1364" t="str">
            <v>CHUVEIRO</v>
          </cell>
          <cell r="D1364" t="str">
            <v>UN</v>
          </cell>
          <cell r="E1364">
            <v>55.71</v>
          </cell>
        </row>
        <row r="1365">
          <cell r="B1365" t="str">
            <v>140429</v>
          </cell>
          <cell r="C1365" t="str">
            <v>TORNEIRA CROMADA, LONGA PARA PIA</v>
          </cell>
          <cell r="D1365" t="str">
            <v>UN</v>
          </cell>
          <cell r="E1365">
            <v>36.9</v>
          </cell>
        </row>
        <row r="1366">
          <cell r="B1366" t="str">
            <v>140430</v>
          </cell>
          <cell r="C1366" t="str">
            <v>TORNEIRA CROMADA PARA JARDIM</v>
          </cell>
          <cell r="D1366" t="str">
            <v>UN</v>
          </cell>
          <cell r="E1366">
            <v>26.18</v>
          </cell>
        </row>
        <row r="1367">
          <cell r="B1367" t="str">
            <v>140431</v>
          </cell>
          <cell r="C1367" t="str">
            <v>TORNEIRA SIMPLES PARA JARDIM</v>
          </cell>
          <cell r="D1367" t="str">
            <v>UN</v>
          </cell>
          <cell r="E1367">
            <v>25.65</v>
          </cell>
        </row>
        <row r="1368">
          <cell r="B1368" t="str">
            <v>140432</v>
          </cell>
          <cell r="C1368" t="str">
            <v>PIA DE ACO INOX (4,00 X 0,60)M COM CUBA DE (0,56 X 0,33 X 0,16)M</v>
          </cell>
          <cell r="D1368" t="str">
            <v>UN</v>
          </cell>
          <cell r="E1368">
            <v>2750.97</v>
          </cell>
        </row>
        <row r="1369">
          <cell r="B1369" t="str">
            <v>140433</v>
          </cell>
          <cell r="C1369" t="str">
            <v>PIA DE ACO INOX (3,60 X 0,60)M COM CUBA DE (0,56 X 0,33 X 0,16)M</v>
          </cell>
          <cell r="D1369" t="str">
            <v>UN</v>
          </cell>
          <cell r="E1369">
            <v>2602.33</v>
          </cell>
        </row>
        <row r="1370">
          <cell r="B1370" t="str">
            <v>140434</v>
          </cell>
          <cell r="C1370" t="str">
            <v>PIA DE ACO INOX (3,00 X 0,60)M COM CUBA DE (0,56 X 0,33 X 0,16)M</v>
          </cell>
          <cell r="D1370" t="str">
            <v>UN</v>
          </cell>
          <cell r="E1370">
            <v>2233.6799999999998</v>
          </cell>
        </row>
        <row r="1371">
          <cell r="B1371" t="str">
            <v>140435</v>
          </cell>
          <cell r="C1371" t="str">
            <v>PIA DE ACO INOX (4,00 X 0,60)M COM CUBA DE (0,50 X 0,40 X 0,40)M</v>
          </cell>
          <cell r="D1371" t="str">
            <v>UN</v>
          </cell>
          <cell r="E1371">
            <v>3102.89</v>
          </cell>
        </row>
        <row r="1372">
          <cell r="B1372" t="str">
            <v>140436</v>
          </cell>
          <cell r="C1372" t="str">
            <v>PIA DE ACO INOX (3,60 X 0,60)M COM CUBA DE (0,50 X 0,40 X 0,40)M</v>
          </cell>
          <cell r="D1372" t="str">
            <v>UN</v>
          </cell>
          <cell r="E1372">
            <v>2846.78</v>
          </cell>
        </row>
        <row r="1373">
          <cell r="B1373" t="str">
            <v>140437</v>
          </cell>
          <cell r="C1373" t="str">
            <v>PIA DE ACO INOX (3,00 X 0,60)M COM CUBA DE (0,50 X 0,40 X 0,40)M</v>
          </cell>
          <cell r="D1373" t="str">
            <v>UN</v>
          </cell>
          <cell r="E1373">
            <v>2337.14</v>
          </cell>
        </row>
        <row r="1374">
          <cell r="B1374" t="str">
            <v>140438</v>
          </cell>
          <cell r="C1374" t="str">
            <v>PIA DE ACO INOX (4,00 X 0,60)M COM CUBA DE (1,12 X 0,50 X 0,40)M</v>
          </cell>
          <cell r="D1374" t="str">
            <v>UN</v>
          </cell>
          <cell r="E1374">
            <v>3209.55</v>
          </cell>
        </row>
        <row r="1375">
          <cell r="B1375" t="str">
            <v>140439</v>
          </cell>
          <cell r="C1375" t="str">
            <v>PIA DE ACO INOX (3,60 X 0,60)M COM CUBA DE (1,12 X 0,50 X 0,40)M</v>
          </cell>
          <cell r="D1375" t="str">
            <v>UN</v>
          </cell>
          <cell r="E1375">
            <v>3385.28</v>
          </cell>
        </row>
        <row r="1376">
          <cell r="B1376" t="str">
            <v>140440</v>
          </cell>
          <cell r="C1376" t="str">
            <v>PIA DE ACO INOX (3,00 X 0,60)M COM CUBA DE (1,12 X 0,50 X 0,40)M</v>
          </cell>
          <cell r="D1376" t="str">
            <v>UN</v>
          </cell>
          <cell r="E1376">
            <v>3037.2</v>
          </cell>
        </row>
        <row r="1377">
          <cell r="B1377" t="str">
            <v>140441</v>
          </cell>
          <cell r="C1377" t="str">
            <v>PIA DE MARMORE (1,60 X 0,60)M - COM CUBA</v>
          </cell>
          <cell r="D1377" t="str">
            <v>UN</v>
          </cell>
          <cell r="E1377">
            <v>517.67999999999995</v>
          </cell>
        </row>
        <row r="1378">
          <cell r="B1378" t="str">
            <v>140442</v>
          </cell>
          <cell r="C1378" t="str">
            <v>PIA DE MARMORE (2,10 X 0,60)M - COM CUBA</v>
          </cell>
          <cell r="D1378" t="str">
            <v>UN</v>
          </cell>
          <cell r="E1378">
            <v>608.15</v>
          </cell>
        </row>
        <row r="1380">
          <cell r="B1380" t="str">
            <v>140500</v>
          </cell>
          <cell r="C1380" t="str">
            <v>FOSSAS E POCOS</v>
          </cell>
        </row>
        <row r="1381">
          <cell r="B1381" t="str">
            <v>140501</v>
          </cell>
          <cell r="C1381" t="str">
            <v>FOSSA SEPTICA</v>
          </cell>
          <cell r="D1381" t="str">
            <v>UN</v>
          </cell>
          <cell r="E1381">
            <v>268.85000000000002</v>
          </cell>
        </row>
        <row r="1382">
          <cell r="B1382" t="str">
            <v>140502</v>
          </cell>
          <cell r="C1382" t="str">
            <v>POCO ABSORVENTE</v>
          </cell>
          <cell r="D1382" t="str">
            <v>UN</v>
          </cell>
          <cell r="E1382">
            <v>814.83</v>
          </cell>
        </row>
        <row r="1384">
          <cell r="B1384" t="str">
            <v>140600</v>
          </cell>
          <cell r="C1384" t="str">
            <v>FIOS ELETRICOS</v>
          </cell>
        </row>
        <row r="1385">
          <cell r="B1385" t="str">
            <v>140601</v>
          </cell>
          <cell r="C1385" t="str">
            <v>FIO 0,75 MM2 - N. 18</v>
          </cell>
          <cell r="D1385" t="str">
            <v>M</v>
          </cell>
          <cell r="E1385">
            <v>1.95</v>
          </cell>
        </row>
        <row r="1386">
          <cell r="B1386" t="str">
            <v>140602</v>
          </cell>
          <cell r="C1386" t="str">
            <v>FIO 1,00 MM2 - N. 16</v>
          </cell>
          <cell r="D1386" t="str">
            <v>M</v>
          </cell>
          <cell r="E1386">
            <v>2.2400000000000002</v>
          </cell>
        </row>
        <row r="1387">
          <cell r="B1387" t="str">
            <v>140603</v>
          </cell>
          <cell r="C1387" t="str">
            <v>FIO 1,50 MM2 - N. 14</v>
          </cell>
          <cell r="D1387" t="str">
            <v>M</v>
          </cell>
          <cell r="E1387">
            <v>2.75</v>
          </cell>
        </row>
        <row r="1388">
          <cell r="B1388" t="str">
            <v>140604</v>
          </cell>
          <cell r="C1388" t="str">
            <v>FIO 2,50 MM2 - N. 12</v>
          </cell>
          <cell r="D1388" t="str">
            <v>M</v>
          </cell>
          <cell r="E1388">
            <v>3.36</v>
          </cell>
        </row>
        <row r="1389">
          <cell r="B1389" t="str">
            <v>140605</v>
          </cell>
          <cell r="C1389" t="str">
            <v>FIO 4,00 MM2 - N. 10</v>
          </cell>
          <cell r="D1389" t="str">
            <v>M</v>
          </cell>
          <cell r="E1389">
            <v>4.2</v>
          </cell>
        </row>
        <row r="1390">
          <cell r="B1390" t="str">
            <v>140606</v>
          </cell>
          <cell r="C1390" t="str">
            <v>FIO 6,00 MM2 - N. 8</v>
          </cell>
          <cell r="D1390" t="str">
            <v>M</v>
          </cell>
          <cell r="E1390">
            <v>5.24</v>
          </cell>
        </row>
        <row r="1391">
          <cell r="B1391" t="str">
            <v>140607</v>
          </cell>
          <cell r="C1391" t="str">
            <v>FIO 10,00MM2 - N. 6</v>
          </cell>
          <cell r="D1391" t="str">
            <v>M</v>
          </cell>
          <cell r="E1391">
            <v>7.55</v>
          </cell>
        </row>
        <row r="1392">
          <cell r="B1392" t="str">
            <v>140608</v>
          </cell>
          <cell r="C1392" t="str">
            <v>FIO 16,00MM2 - N. 4</v>
          </cell>
          <cell r="D1392" t="str">
            <v>M</v>
          </cell>
          <cell r="E1392">
            <v>7.9</v>
          </cell>
        </row>
        <row r="1394">
          <cell r="B1394" t="str">
            <v>140700</v>
          </cell>
          <cell r="C1394" t="str">
            <v>CABOS ELETRICOS</v>
          </cell>
        </row>
        <row r="1395">
          <cell r="B1395" t="str">
            <v>140701</v>
          </cell>
          <cell r="C1395" t="str">
            <v>CABO 1,5 MM2 - N. 14</v>
          </cell>
          <cell r="D1395" t="str">
            <v>M</v>
          </cell>
          <cell r="E1395">
            <v>2.76</v>
          </cell>
        </row>
        <row r="1396">
          <cell r="B1396" t="str">
            <v>140702</v>
          </cell>
          <cell r="C1396" t="str">
            <v>CABO 2,5 MM2 - N. 12</v>
          </cell>
          <cell r="D1396" t="str">
            <v>M</v>
          </cell>
          <cell r="E1396">
            <v>3.41</v>
          </cell>
        </row>
        <row r="1397">
          <cell r="B1397" t="str">
            <v>140703</v>
          </cell>
          <cell r="C1397" t="str">
            <v>CABO 4,0 MM2 - N. 10</v>
          </cell>
          <cell r="D1397" t="str">
            <v>M</v>
          </cell>
          <cell r="E1397">
            <v>4.3</v>
          </cell>
        </row>
        <row r="1398">
          <cell r="B1398" t="str">
            <v>140704</v>
          </cell>
          <cell r="C1398" t="str">
            <v>CABO 6,0 MM2 - N. 8</v>
          </cell>
          <cell r="D1398" t="str">
            <v>M</v>
          </cell>
          <cell r="E1398">
            <v>5.35</v>
          </cell>
        </row>
        <row r="1399">
          <cell r="B1399" t="str">
            <v>140705</v>
          </cell>
          <cell r="C1399" t="str">
            <v>CABO 10,0 MM2 - N. 6</v>
          </cell>
          <cell r="D1399" t="str">
            <v>M</v>
          </cell>
          <cell r="E1399">
            <v>7.76</v>
          </cell>
        </row>
        <row r="1400">
          <cell r="B1400" t="str">
            <v>140706</v>
          </cell>
          <cell r="C1400" t="str">
            <v>CABO 16,0 MM2 - N. 4</v>
          </cell>
          <cell r="D1400" t="str">
            <v>M</v>
          </cell>
          <cell r="E1400">
            <v>10.56</v>
          </cell>
        </row>
        <row r="1401">
          <cell r="B1401" t="str">
            <v>140707</v>
          </cell>
          <cell r="C1401" t="str">
            <v>CABO 25,0 MM2 - N. 2</v>
          </cell>
          <cell r="D1401" t="str">
            <v>M</v>
          </cell>
          <cell r="E1401">
            <v>15</v>
          </cell>
        </row>
        <row r="1402">
          <cell r="B1402" t="str">
            <v>140708</v>
          </cell>
          <cell r="C1402" t="str">
            <v>CABO 35,0 MM2 - N. 1/0</v>
          </cell>
          <cell r="D1402" t="str">
            <v>M</v>
          </cell>
          <cell r="E1402">
            <v>20.170000000000002</v>
          </cell>
        </row>
        <row r="1403">
          <cell r="B1403" t="str">
            <v>140709</v>
          </cell>
          <cell r="C1403" t="str">
            <v>CABO 50,0 MM2 - N. 2/0</v>
          </cell>
          <cell r="D1403" t="str">
            <v>M</v>
          </cell>
          <cell r="E1403">
            <v>28.56</v>
          </cell>
        </row>
        <row r="1404">
          <cell r="B1404" t="str">
            <v>140710</v>
          </cell>
          <cell r="C1404" t="str">
            <v>CABO 70,0 MM2 - N. 3/0</v>
          </cell>
          <cell r="D1404" t="str">
            <v>M</v>
          </cell>
          <cell r="E1404">
            <v>38.409999999999997</v>
          </cell>
        </row>
        <row r="1405">
          <cell r="B1405" t="str">
            <v>140711</v>
          </cell>
          <cell r="C1405" t="str">
            <v>CABO 95,0 MM2 - N. 4/0</v>
          </cell>
          <cell r="D1405" t="str">
            <v>M</v>
          </cell>
          <cell r="E1405">
            <v>50.14</v>
          </cell>
        </row>
        <row r="1406">
          <cell r="B1406" t="str">
            <v>140712</v>
          </cell>
          <cell r="C1406" t="str">
            <v>CABO 120,0 MM2 - N. 250</v>
          </cell>
          <cell r="D1406" t="str">
            <v>M</v>
          </cell>
          <cell r="E1406">
            <v>64.180000000000007</v>
          </cell>
        </row>
        <row r="1408">
          <cell r="B1408" t="str">
            <v>140800</v>
          </cell>
          <cell r="C1408" t="str">
            <v>CABO DE COBRE NU</v>
          </cell>
        </row>
        <row r="1409">
          <cell r="B1409" t="str">
            <v>140801</v>
          </cell>
          <cell r="C1409" t="str">
            <v>CABO DE COBRE NU 2,5 MM2</v>
          </cell>
          <cell r="D1409" t="str">
            <v>M</v>
          </cell>
          <cell r="E1409">
            <v>3.28</v>
          </cell>
        </row>
        <row r="1410">
          <cell r="B1410" t="str">
            <v>140802</v>
          </cell>
          <cell r="C1410" t="str">
            <v>CABO DE COBRE NU 10,0 MM2</v>
          </cell>
          <cell r="D1410" t="str">
            <v>M</v>
          </cell>
          <cell r="E1410">
            <v>7.47</v>
          </cell>
        </row>
        <row r="1411">
          <cell r="B1411" t="str">
            <v>140803</v>
          </cell>
          <cell r="C1411" t="str">
            <v>CABO DE COBRE NU 35,0 MM2</v>
          </cell>
          <cell r="D1411" t="str">
            <v>M</v>
          </cell>
          <cell r="E1411">
            <v>21.2</v>
          </cell>
        </row>
        <row r="1412">
          <cell r="B1412" t="str">
            <v>140804</v>
          </cell>
          <cell r="C1412" t="str">
            <v>CABO DE COBRE NU 70,0 MM2</v>
          </cell>
          <cell r="D1412" t="str">
            <v>M</v>
          </cell>
          <cell r="E1412">
            <v>39.520000000000003</v>
          </cell>
        </row>
        <row r="1413">
          <cell r="B1413" t="str">
            <v>140805</v>
          </cell>
          <cell r="C1413" t="str">
            <v>CABO DE COBRE NU 120,0 MM2</v>
          </cell>
          <cell r="D1413" t="str">
            <v>M</v>
          </cell>
          <cell r="E1413">
            <v>64.83</v>
          </cell>
        </row>
        <row r="1415">
          <cell r="B1415" t="str">
            <v>140900</v>
          </cell>
          <cell r="C1415" t="str">
            <v>ELETRODUTOS DE PVC</v>
          </cell>
        </row>
        <row r="1416">
          <cell r="B1416" t="str">
            <v>140901</v>
          </cell>
          <cell r="C1416" t="str">
            <v>DIAMETRO   1/2 POLEGADA</v>
          </cell>
          <cell r="D1416" t="str">
            <v>M</v>
          </cell>
          <cell r="E1416">
            <v>7.64</v>
          </cell>
        </row>
        <row r="1417">
          <cell r="B1417" t="str">
            <v>140902</v>
          </cell>
          <cell r="C1417" t="str">
            <v>DIAMETRO   3/4 POLEGADA</v>
          </cell>
          <cell r="D1417" t="str">
            <v>M</v>
          </cell>
          <cell r="E1417">
            <v>8.39</v>
          </cell>
        </row>
        <row r="1418">
          <cell r="B1418" t="str">
            <v>140903</v>
          </cell>
          <cell r="C1418" t="str">
            <v>DIAMETRO 1     POLEGADA</v>
          </cell>
          <cell r="D1418" t="str">
            <v>M</v>
          </cell>
          <cell r="E1418">
            <v>12.59</v>
          </cell>
        </row>
        <row r="1419">
          <cell r="B1419" t="str">
            <v>140904</v>
          </cell>
          <cell r="C1419" t="str">
            <v>DIAMETRO 1 1/4 POLEGADA</v>
          </cell>
          <cell r="D1419" t="str">
            <v>M</v>
          </cell>
          <cell r="E1419">
            <v>14.93</v>
          </cell>
        </row>
        <row r="1420">
          <cell r="B1420" t="str">
            <v>140905</v>
          </cell>
          <cell r="C1420" t="str">
            <v>DIAMETRO 1 1/2 POLEGADA</v>
          </cell>
          <cell r="D1420" t="str">
            <v>M</v>
          </cell>
          <cell r="E1420">
            <v>18.309999999999999</v>
          </cell>
        </row>
        <row r="1421">
          <cell r="B1421" t="str">
            <v>140906</v>
          </cell>
          <cell r="C1421" t="str">
            <v>DIAMETRO 2     POLEGADA</v>
          </cell>
          <cell r="D1421" t="str">
            <v>M</v>
          </cell>
          <cell r="E1421">
            <v>22.25</v>
          </cell>
        </row>
        <row r="1422">
          <cell r="B1422" t="str">
            <v>140907</v>
          </cell>
          <cell r="C1422" t="str">
            <v>DIAMETRO 2 1/2 POLEGADA</v>
          </cell>
          <cell r="D1422" t="str">
            <v>M</v>
          </cell>
          <cell r="E1422">
            <v>35.57</v>
          </cell>
        </row>
        <row r="1423">
          <cell r="B1423" t="str">
            <v>140908</v>
          </cell>
          <cell r="C1423" t="str">
            <v>DIAMETRO 3    POLEGADA</v>
          </cell>
          <cell r="D1423" t="str">
            <v>M</v>
          </cell>
          <cell r="E1423">
            <v>41.85</v>
          </cell>
        </row>
        <row r="1424">
          <cell r="B1424" t="str">
            <v>140909</v>
          </cell>
          <cell r="C1424" t="str">
            <v>DIAMETRO 4    POLEGADA</v>
          </cell>
          <cell r="D1424" t="str">
            <v>M</v>
          </cell>
          <cell r="E1424">
            <v>59.42</v>
          </cell>
        </row>
        <row r="1426">
          <cell r="B1426" t="str">
            <v>141000</v>
          </cell>
          <cell r="C1426" t="str">
            <v>ELETRODUTOS DE FERRO ESMALTADO</v>
          </cell>
        </row>
        <row r="1427">
          <cell r="B1427" t="str">
            <v>141001</v>
          </cell>
          <cell r="C1427" t="str">
            <v>DIAMETRO   1/2 POLEGADA</v>
          </cell>
          <cell r="D1427" t="str">
            <v>M</v>
          </cell>
          <cell r="E1427">
            <v>10.86</v>
          </cell>
        </row>
        <row r="1428">
          <cell r="B1428" t="str">
            <v>141002</v>
          </cell>
          <cell r="C1428" t="str">
            <v>DIAMETRO   3/4 POLEGADA</v>
          </cell>
          <cell r="D1428" t="str">
            <v>M</v>
          </cell>
          <cell r="E1428">
            <v>13.6</v>
          </cell>
        </row>
        <row r="1429">
          <cell r="B1429" t="str">
            <v>141003</v>
          </cell>
          <cell r="C1429" t="str">
            <v>DIAMETRO 1     POLEGADA</v>
          </cell>
          <cell r="D1429" t="str">
            <v>M</v>
          </cell>
          <cell r="E1429">
            <v>17.84</v>
          </cell>
        </row>
        <row r="1430">
          <cell r="B1430" t="str">
            <v>141004</v>
          </cell>
          <cell r="C1430" t="str">
            <v>DIAMETRO 1 1/4 POLEGADA</v>
          </cell>
          <cell r="D1430" t="str">
            <v>M</v>
          </cell>
          <cell r="E1430">
            <v>28.23</v>
          </cell>
        </row>
        <row r="1431">
          <cell r="B1431" t="str">
            <v>141005</v>
          </cell>
          <cell r="C1431" t="str">
            <v>DIAMETRO 1 1/2 POLEGADA</v>
          </cell>
          <cell r="D1431" t="str">
            <v>M</v>
          </cell>
          <cell r="E1431">
            <v>32.46</v>
          </cell>
        </row>
        <row r="1432">
          <cell r="B1432" t="str">
            <v>141006</v>
          </cell>
          <cell r="C1432" t="str">
            <v>DIAMETRO 2     POLEGADA</v>
          </cell>
          <cell r="D1432" t="str">
            <v>M</v>
          </cell>
          <cell r="E1432">
            <v>38.76</v>
          </cell>
        </row>
        <row r="1433">
          <cell r="B1433" t="str">
            <v>141007</v>
          </cell>
          <cell r="C1433" t="str">
            <v>DIAMETRO 2 1/2 POLEGADA</v>
          </cell>
          <cell r="D1433" t="str">
            <v>M</v>
          </cell>
          <cell r="E1433">
            <v>61.68</v>
          </cell>
        </row>
        <row r="1434">
          <cell r="B1434" t="str">
            <v>141008</v>
          </cell>
          <cell r="C1434" t="str">
            <v>DIAMETRO 3    POLEGADA</v>
          </cell>
          <cell r="D1434" t="str">
            <v>M</v>
          </cell>
          <cell r="E1434">
            <v>72.040000000000006</v>
          </cell>
        </row>
        <row r="1435">
          <cell r="B1435" t="str">
            <v>141009</v>
          </cell>
          <cell r="C1435" t="str">
            <v>DIAMETRO 3 1/2 POLEGADAS</v>
          </cell>
          <cell r="D1435" t="str">
            <v>M</v>
          </cell>
          <cell r="E1435">
            <v>83.39</v>
          </cell>
        </row>
        <row r="1436">
          <cell r="B1436" t="str">
            <v>141010</v>
          </cell>
          <cell r="C1436" t="str">
            <v>DIAMETRO 4    POLEGADA</v>
          </cell>
          <cell r="D1436" t="str">
            <v>M</v>
          </cell>
          <cell r="E1436">
            <v>94.78</v>
          </cell>
        </row>
        <row r="1438">
          <cell r="B1438" t="str">
            <v>141100</v>
          </cell>
          <cell r="C1438" t="str">
            <v>ELETRODUTO DE FERRO GALVANIZADO</v>
          </cell>
        </row>
        <row r="1439">
          <cell r="B1439" t="str">
            <v>141101</v>
          </cell>
          <cell r="C1439" t="str">
            <v>DIAMETRO   3/4 POLEGADA</v>
          </cell>
          <cell r="D1439" t="str">
            <v>M</v>
          </cell>
          <cell r="E1439">
            <v>17.38</v>
          </cell>
        </row>
        <row r="1440">
          <cell r="B1440" t="str">
            <v>141102</v>
          </cell>
          <cell r="C1440" t="str">
            <v>DIAMETRO 1     POLEGADA</v>
          </cell>
          <cell r="D1440" t="str">
            <v>M</v>
          </cell>
          <cell r="E1440">
            <v>21.49</v>
          </cell>
        </row>
        <row r="1441">
          <cell r="B1441" t="str">
            <v>141103</v>
          </cell>
          <cell r="C1441" t="str">
            <v>DIAMETRO 1 1/4 POLEGADA</v>
          </cell>
          <cell r="D1441" t="str">
            <v>M</v>
          </cell>
          <cell r="E1441">
            <v>29.56</v>
          </cell>
        </row>
        <row r="1442">
          <cell r="B1442" t="str">
            <v>141104</v>
          </cell>
          <cell r="C1442" t="str">
            <v>DIAMETRO 1 1/2 POLEGADA</v>
          </cell>
          <cell r="D1442" t="str">
            <v>M</v>
          </cell>
          <cell r="E1442">
            <v>33.659999999999997</v>
          </cell>
        </row>
        <row r="1443">
          <cell r="B1443" t="str">
            <v>141105</v>
          </cell>
          <cell r="C1443" t="str">
            <v>DIAMETRO 2     POLEGADA</v>
          </cell>
          <cell r="D1443" t="str">
            <v>M</v>
          </cell>
          <cell r="E1443">
            <v>39.72</v>
          </cell>
        </row>
        <row r="1444">
          <cell r="B1444" t="str">
            <v>141106</v>
          </cell>
          <cell r="C1444" t="str">
            <v>DIAMETRO 2 1/2 POLEGADA</v>
          </cell>
          <cell r="D1444" t="str">
            <v>M</v>
          </cell>
          <cell r="E1444">
            <v>63.21</v>
          </cell>
        </row>
        <row r="1445">
          <cell r="B1445" t="str">
            <v>141107</v>
          </cell>
          <cell r="C1445" t="str">
            <v>DIAMETRO 3    POLEGADA</v>
          </cell>
          <cell r="D1445" t="str">
            <v>M</v>
          </cell>
          <cell r="E1445">
            <v>73.239999999999995</v>
          </cell>
        </row>
        <row r="1446">
          <cell r="B1446" t="str">
            <v>141108</v>
          </cell>
          <cell r="C1446" t="str">
            <v>DIAMETRO 3 1/2 POLEGADA</v>
          </cell>
          <cell r="D1446" t="str">
            <v>M .</v>
          </cell>
          <cell r="E1446">
            <v>180.54</v>
          </cell>
        </row>
        <row r="1447">
          <cell r="B1447" t="str">
            <v>141109</v>
          </cell>
          <cell r="C1447" t="str">
            <v>DIAMETRO 4    POLEGADA</v>
          </cell>
          <cell r="D1447" t="str">
            <v>M</v>
          </cell>
          <cell r="E1447">
            <v>96.3</v>
          </cell>
        </row>
        <row r="1449">
          <cell r="B1449" t="str">
            <v>141200</v>
          </cell>
          <cell r="C1449" t="str">
            <v>ELETRODUTO DE POLIETILENO FLEXIVEL</v>
          </cell>
        </row>
        <row r="1450">
          <cell r="B1450" t="str">
            <v>141201</v>
          </cell>
          <cell r="C1450" t="str">
            <v>DIAMETRO   1/2 POLEGADA</v>
          </cell>
          <cell r="D1450" t="str">
            <v>M</v>
          </cell>
          <cell r="E1450">
            <v>4.2</v>
          </cell>
        </row>
        <row r="1451">
          <cell r="B1451" t="str">
            <v>141202</v>
          </cell>
          <cell r="C1451" t="str">
            <v>DIAMETRO   3/4 POLEGADA</v>
          </cell>
          <cell r="D1451" t="str">
            <v>M</v>
          </cell>
          <cell r="E1451">
            <v>4.6900000000000004</v>
          </cell>
        </row>
        <row r="1452">
          <cell r="B1452" t="str">
            <v>141203</v>
          </cell>
          <cell r="C1452" t="str">
            <v>DIAMETRO 1     POLEGADA</v>
          </cell>
          <cell r="D1452" t="str">
            <v>M</v>
          </cell>
          <cell r="E1452">
            <v>5.75</v>
          </cell>
        </row>
        <row r="1453">
          <cell r="B1453" t="str">
            <v>141204</v>
          </cell>
          <cell r="C1453" t="str">
            <v>DIAMETRO 1 1/2 POLEGADA</v>
          </cell>
          <cell r="D1453" t="str">
            <v>M</v>
          </cell>
          <cell r="E1453">
            <v>9.94</v>
          </cell>
        </row>
        <row r="1454">
          <cell r="B1454" t="str">
            <v>141205</v>
          </cell>
          <cell r="C1454" t="str">
            <v>DIAMETRO 2     POLEGADA</v>
          </cell>
          <cell r="D1454" t="str">
            <v>M</v>
          </cell>
          <cell r="E1454">
            <v>0</v>
          </cell>
        </row>
        <row r="1456">
          <cell r="B1456" t="str">
            <v>141300</v>
          </cell>
          <cell r="C1456" t="str">
            <v>PECAS E APARELHOS ELETRICOS</v>
          </cell>
        </row>
        <row r="1457">
          <cell r="B1457" t="str">
            <v>141301</v>
          </cell>
          <cell r="C1457" t="str">
            <v>CAIXA DE FERRO 4 X 4 POLEGADA, OCTOG.</v>
          </cell>
          <cell r="D1457" t="str">
            <v>UN</v>
          </cell>
          <cell r="E1457">
            <v>5.05</v>
          </cell>
        </row>
        <row r="1458">
          <cell r="B1458" t="str">
            <v>141302</v>
          </cell>
          <cell r="C1458" t="str">
            <v>CAIXA DE FERRO 3 X 3 POLEGADA, SEXTAV.</v>
          </cell>
          <cell r="D1458" t="str">
            <v>UN</v>
          </cell>
          <cell r="E1458">
            <v>3.55</v>
          </cell>
        </row>
        <row r="1459">
          <cell r="B1459" t="str">
            <v>141303</v>
          </cell>
          <cell r="C1459" t="str">
            <v>CAIXA DE FERRO 4 X 4 POLEGADA</v>
          </cell>
          <cell r="D1459" t="str">
            <v>UN</v>
          </cell>
          <cell r="E1459">
            <v>5.83</v>
          </cell>
        </row>
        <row r="1460">
          <cell r="B1460" t="str">
            <v>141304</v>
          </cell>
          <cell r="C1460" t="str">
            <v>CAIXA DE FERRO 4 X 2 POLEGADA</v>
          </cell>
          <cell r="D1460" t="str">
            <v>UN</v>
          </cell>
          <cell r="E1460">
            <v>4.09</v>
          </cell>
        </row>
        <row r="1461">
          <cell r="B1461" t="str">
            <v>141305</v>
          </cell>
          <cell r="C1461" t="str">
            <v>PLACA 4 X 2 POLEGADA PARA PONTO DE CHUVEIRO OU EXAUSTOR</v>
          </cell>
          <cell r="D1461" t="str">
            <v>UN</v>
          </cell>
          <cell r="E1461">
            <v>2.63</v>
          </cell>
        </row>
        <row r="1462">
          <cell r="B1462" t="str">
            <v>141306</v>
          </cell>
          <cell r="C1462" t="str">
            <v>CONJUNTO DE PLACA 4 X 2 POLEGADA COM 1 INTERRUPTOR SIMPLES</v>
          </cell>
          <cell r="D1462" t="str">
            <v>UN</v>
          </cell>
          <cell r="E1462">
            <v>8.8000000000000007</v>
          </cell>
        </row>
        <row r="1463">
          <cell r="B1463" t="str">
            <v>141307</v>
          </cell>
          <cell r="C1463" t="str">
            <v>CONJUNTO DE PLACA 4 X 2 POLEGADA COM 1 TOMADA REDONDA</v>
          </cell>
          <cell r="D1463" t="str">
            <v>UN</v>
          </cell>
          <cell r="E1463">
            <v>9.01</v>
          </cell>
        </row>
        <row r="1464">
          <cell r="B1464" t="str">
            <v>141308</v>
          </cell>
          <cell r="C1464" t="str">
            <v>CONJUNTO DE PLACA 4 X 2 POLEGADA COM 2 INTERRUPTORES SIMPLES</v>
          </cell>
          <cell r="D1464" t="str">
            <v>UN</v>
          </cell>
          <cell r="E1464">
            <v>14.07</v>
          </cell>
        </row>
        <row r="1465">
          <cell r="B1465" t="str">
            <v>141309</v>
          </cell>
          <cell r="C1465" t="str">
            <v>CONJUNTO DE PLACA 4 X 2 POLEGADA COM 1 INTERRUPTOR SIMPLES E 1 TOMADA</v>
          </cell>
          <cell r="D1465" t="str">
            <v>UN</v>
          </cell>
          <cell r="E1465">
            <v>14.28</v>
          </cell>
        </row>
        <row r="1466">
          <cell r="B1466" t="str">
            <v>141310</v>
          </cell>
          <cell r="C1466" t="str">
            <v>CONJUNTO DE PLACA 4 X 2 POLEGADA COM 1 INTERRUPTOR BIPOLAR SIMPLES (TECLA DUPLA)</v>
          </cell>
          <cell r="D1466" t="str">
            <v>UN</v>
          </cell>
          <cell r="E1466">
            <v>20.53</v>
          </cell>
        </row>
        <row r="1467">
          <cell r="B1467" t="str">
            <v>141311</v>
          </cell>
          <cell r="C1467" t="str">
            <v>CONJUNTO DE PLACA 4 X 2 POLEGADA COM 3 INTERRUPTORES SIMPLES</v>
          </cell>
          <cell r="D1467" t="str">
            <v>UN</v>
          </cell>
          <cell r="E1467">
            <v>19.05</v>
          </cell>
        </row>
        <row r="1468">
          <cell r="B1468" t="str">
            <v>141312</v>
          </cell>
          <cell r="C1468" t="str">
            <v>CONJUNTO DE PLACA 4 X 4 POLEGADA COM 2 TOMADAS REDONDAS</v>
          </cell>
          <cell r="D1468" t="str">
            <v>UN</v>
          </cell>
          <cell r="E1468">
            <v>17.36</v>
          </cell>
        </row>
        <row r="1469">
          <cell r="B1469" t="str">
            <v>141313</v>
          </cell>
          <cell r="C1469" t="str">
            <v>PLACA 4 X 4 POLEGADA FECHADA</v>
          </cell>
          <cell r="D1469" t="str">
            <v>UN</v>
          </cell>
          <cell r="E1469">
            <v>4.72</v>
          </cell>
        </row>
        <row r="1470">
          <cell r="B1470" t="str">
            <v>141314</v>
          </cell>
          <cell r="C1470" t="str">
            <v>CONJUNTO DE PLACA 4 X 4 POLEGADA COM 1 INTERRUPTOR BIPOLAR SIMPLES (TECLA DUPLA) E 1 TOMADA REDONDA</v>
          </cell>
          <cell r="D1470" t="str">
            <v>UN</v>
          </cell>
          <cell r="E1470">
            <v>28.92</v>
          </cell>
        </row>
        <row r="1471">
          <cell r="B1471" t="str">
            <v>141315</v>
          </cell>
          <cell r="C1471" t="str">
            <v>CONJUNTO DE PLACA 4 X 4 POLEGADA COM 2 INTERRUPTORES BIPOLARES SIMPLES (TECLA DUPLA)</v>
          </cell>
          <cell r="D1471" t="str">
            <v>UN</v>
          </cell>
          <cell r="E1471">
            <v>39.159999999999997</v>
          </cell>
        </row>
        <row r="1472">
          <cell r="B1472" t="str">
            <v>141316</v>
          </cell>
          <cell r="C1472" t="str">
            <v>CONJUNTO DE PLACA 4 X 4 POLEGADA COM 1 INTERRUPTOR TRIPOLAR E 1 TOMADA REDONDA</v>
          </cell>
          <cell r="D1472" t="str">
            <v>UN</v>
          </cell>
          <cell r="E1472">
            <v>34.42</v>
          </cell>
        </row>
        <row r="1473">
          <cell r="B1473" t="str">
            <v>141317</v>
          </cell>
          <cell r="C1473" t="str">
            <v>LUMINARIA TIPO ARANDELA 45 GRAUS, COM DIFUSOR E CAIXA DE LIGACAO</v>
          </cell>
          <cell r="D1473" t="str">
            <v>UN</v>
          </cell>
          <cell r="E1473">
            <v>151.58000000000001</v>
          </cell>
        </row>
        <row r="1474">
          <cell r="B1474" t="str">
            <v>141318</v>
          </cell>
          <cell r="C1474" t="str">
            <v>LUMINARIA TIPO ARANDELA 45 GRAUS E CAIXA DE LIGACAO</v>
          </cell>
          <cell r="D1474" t="str">
            <v>UN</v>
          </cell>
          <cell r="E1474">
            <v>134.88</v>
          </cell>
        </row>
        <row r="1475">
          <cell r="B1475" t="str">
            <v>141319</v>
          </cell>
          <cell r="C1475" t="str">
            <v>LUMINARIA TIPO TP 217 DA TROPICO OU SIMILAR</v>
          </cell>
          <cell r="D1475" t="str">
            <v>UN</v>
          </cell>
          <cell r="E1475">
            <v>228.72</v>
          </cell>
        </row>
        <row r="1476">
          <cell r="B1476" t="str">
            <v>141320</v>
          </cell>
          <cell r="C1476" t="str">
            <v>LUMINARIA TIPO PLAFONIER</v>
          </cell>
          <cell r="D1476" t="str">
            <v>UN</v>
          </cell>
          <cell r="E1476">
            <v>18.59</v>
          </cell>
        </row>
        <row r="1477">
          <cell r="B1477" t="str">
            <v>141321</v>
          </cell>
          <cell r="C1477" t="str">
            <v>ARANDELA TIPO DROPS</v>
          </cell>
          <cell r="D1477" t="str">
            <v>UN</v>
          </cell>
          <cell r="E1477">
            <v>22.14</v>
          </cell>
        </row>
        <row r="1478">
          <cell r="B1478" t="str">
            <v>141322</v>
          </cell>
          <cell r="C1478" t="str">
            <v>LUMINARIA FLUORESCENTE PARA 1 LAMPADA 220 V/40 W</v>
          </cell>
          <cell r="D1478" t="str">
            <v>UN</v>
          </cell>
          <cell r="E1478">
            <v>73.98</v>
          </cell>
        </row>
        <row r="1479">
          <cell r="B1479" t="str">
            <v>141323</v>
          </cell>
          <cell r="C1479" t="str">
            <v>LUMINARIA FLUORESCENTE PARA 2 LAMPADAS 220V/40W</v>
          </cell>
          <cell r="D1479" t="str">
            <v>UN</v>
          </cell>
          <cell r="E1479">
            <v>104.09</v>
          </cell>
        </row>
        <row r="1480">
          <cell r="B1480" t="str">
            <v>141324</v>
          </cell>
          <cell r="C1480" t="str">
            <v>LUMINARIA FLUORESCENTE PARA 4 LAMPADAS 220V/40W</v>
          </cell>
          <cell r="D1480" t="str">
            <v>UN</v>
          </cell>
          <cell r="E1480">
            <v>167.14</v>
          </cell>
        </row>
        <row r="1481">
          <cell r="B1481" t="str">
            <v>141325</v>
          </cell>
          <cell r="C1481" t="str">
            <v>LUMINARIA FLUORESCENTE PARA 2 LAMPADAS 220V/20W</v>
          </cell>
          <cell r="D1481" t="str">
            <v>UN</v>
          </cell>
          <cell r="E1481">
            <v>81.59</v>
          </cell>
        </row>
        <row r="1482">
          <cell r="B1482" t="str">
            <v>141326</v>
          </cell>
          <cell r="C1482" t="str">
            <v>LUMINARIA FLUORESCENTE PARA 4 LAMPADAS 220V/20W</v>
          </cell>
          <cell r="D1482" t="str">
            <v>UN</v>
          </cell>
          <cell r="E1482">
            <v>133.77000000000001</v>
          </cell>
        </row>
        <row r="1483">
          <cell r="B1483" t="str">
            <v>141327</v>
          </cell>
          <cell r="C1483" t="str">
            <v>REATOR PARA LAMPADA FLUORESCENTE PARTIDA RAPIDA, ALTO FATOR DE POTENCIA - SIMPLES 220 V/1 X 20 W</v>
          </cell>
          <cell r="D1483" t="str">
            <v>UN</v>
          </cell>
          <cell r="E1483">
            <v>38.03</v>
          </cell>
        </row>
        <row r="1484">
          <cell r="B1484" t="str">
            <v>141328</v>
          </cell>
          <cell r="C1484" t="str">
            <v>REATOR PARA LAMPADA FLUORESCENTE PARTIDA RAPIDA, ALTO FATOR DE POTENCIA - SIMPLES 220 V/1 X 40 W</v>
          </cell>
          <cell r="D1484" t="str">
            <v>UN</v>
          </cell>
          <cell r="E1484">
            <v>39.82</v>
          </cell>
        </row>
        <row r="1485">
          <cell r="B1485" t="str">
            <v>141329</v>
          </cell>
          <cell r="C1485" t="str">
            <v>REATOR PARA LAMPADA FLUORESCENTE PARTIDA RAPIDA, ALTO FATOR DE POTENCIA - DUPLO 220 V/2 X 20 W</v>
          </cell>
          <cell r="D1485" t="str">
            <v>UN</v>
          </cell>
          <cell r="E1485">
            <v>55.1</v>
          </cell>
        </row>
        <row r="1486">
          <cell r="B1486" t="str">
            <v>141331</v>
          </cell>
          <cell r="C1486" t="str">
            <v>DISJUNTOR AUTOMATICO TIPO QUICK DE 10A A 30A</v>
          </cell>
          <cell r="D1486" t="str">
            <v>UN</v>
          </cell>
          <cell r="E1486">
            <v>17.34</v>
          </cell>
        </row>
        <row r="1487">
          <cell r="B1487" t="str">
            <v>141332</v>
          </cell>
          <cell r="C1487" t="str">
            <v>LAMPADA LUZ MISTA 250 W/220 V</v>
          </cell>
          <cell r="D1487" t="str">
            <v>UN</v>
          </cell>
          <cell r="E1487">
            <v>20.54</v>
          </cell>
        </row>
        <row r="1488">
          <cell r="B1488" t="str">
            <v>141333</v>
          </cell>
          <cell r="C1488" t="str">
            <v>LAMPADA LUZ MISTA 160 W/220 V</v>
          </cell>
          <cell r="D1488" t="str">
            <v>UN</v>
          </cell>
          <cell r="E1488">
            <v>16.649999999999999</v>
          </cell>
        </row>
        <row r="1489">
          <cell r="B1489" t="str">
            <v>141334</v>
          </cell>
          <cell r="C1489" t="str">
            <v>LAMPADA INCANDESCENTE 100 W/120 V</v>
          </cell>
          <cell r="D1489" t="str">
            <v>UN</v>
          </cell>
          <cell r="E1489">
            <v>3.4</v>
          </cell>
        </row>
        <row r="1490">
          <cell r="B1490" t="str">
            <v>141335</v>
          </cell>
          <cell r="C1490" t="str">
            <v>LAMPADA INCANDESCENTE 100 W/220 V</v>
          </cell>
          <cell r="D1490" t="str">
            <v>UN</v>
          </cell>
          <cell r="E1490">
            <v>3.4</v>
          </cell>
        </row>
        <row r="1491">
          <cell r="B1491" t="str">
            <v>141336</v>
          </cell>
          <cell r="C1491" t="str">
            <v>LAMPADA INCANDESCENTE  60 W/ 120 V</v>
          </cell>
          <cell r="D1491" t="str">
            <v>UN</v>
          </cell>
          <cell r="E1491">
            <v>3.09</v>
          </cell>
        </row>
        <row r="1492">
          <cell r="B1492" t="str">
            <v>141337</v>
          </cell>
          <cell r="C1492" t="str">
            <v>LAMPADA INCANDESCENTE  60 W/220 V</v>
          </cell>
          <cell r="D1492" t="str">
            <v>UN</v>
          </cell>
          <cell r="E1492">
            <v>3.09</v>
          </cell>
        </row>
        <row r="1493">
          <cell r="B1493" t="str">
            <v>141338</v>
          </cell>
          <cell r="C1493" t="str">
            <v>LAMPADA INCANDESCENTE 40 W/120 V</v>
          </cell>
          <cell r="D1493" t="str">
            <v>UN</v>
          </cell>
          <cell r="E1493">
            <v>3.04</v>
          </cell>
        </row>
        <row r="1494">
          <cell r="B1494" t="str">
            <v>141339</v>
          </cell>
          <cell r="C1494" t="str">
            <v>LAMPADA INCANDESCENTE 40 W/220 V</v>
          </cell>
          <cell r="D1494" t="str">
            <v>UN</v>
          </cell>
          <cell r="E1494">
            <v>3.04</v>
          </cell>
        </row>
        <row r="1495">
          <cell r="B1495" t="str">
            <v>141340</v>
          </cell>
          <cell r="C1495" t="str">
            <v>QUADRO DE LUZ QUICK-LAGS 4 DISJUNTORES</v>
          </cell>
          <cell r="D1495" t="str">
            <v>UN</v>
          </cell>
          <cell r="E1495">
            <v>1063.53</v>
          </cell>
        </row>
        <row r="1496">
          <cell r="B1496" t="str">
            <v>141341</v>
          </cell>
          <cell r="C1496" t="str">
            <v>QUADRO DE LUZ QUICK-LAGS 6 DISJUNTORES</v>
          </cell>
          <cell r="D1496" t="str">
            <v>UN</v>
          </cell>
          <cell r="E1496">
            <v>276.10000000000002</v>
          </cell>
        </row>
        <row r="1497">
          <cell r="B1497" t="str">
            <v>141342</v>
          </cell>
          <cell r="C1497" t="str">
            <v>EXAUSTOR DOMICILIAR</v>
          </cell>
          <cell r="D1497" t="str">
            <v>UN</v>
          </cell>
          <cell r="E1497">
            <v>242.72</v>
          </cell>
        </row>
        <row r="1498">
          <cell r="B1498" t="str">
            <v>141344</v>
          </cell>
          <cell r="C1498" t="str">
            <v>CONECTOR TIPO SPLIT BOLT PARA CABO 10,0 MM2</v>
          </cell>
          <cell r="D1498" t="str">
            <v>UN</v>
          </cell>
          <cell r="E1498">
            <v>3.93</v>
          </cell>
        </row>
        <row r="1499">
          <cell r="B1499" t="str">
            <v>141345</v>
          </cell>
          <cell r="C1499" t="str">
            <v>CONECTOR TIPO SPLIT BOLT PARA CABO 35,0 MM2</v>
          </cell>
          <cell r="D1499" t="str">
            <v>UN</v>
          </cell>
          <cell r="E1499">
            <v>7.74</v>
          </cell>
        </row>
        <row r="1500">
          <cell r="B1500" t="str">
            <v>141346</v>
          </cell>
          <cell r="C1500" t="str">
            <v>CONECTOR TIPO SPLIT BOLT PARA CABO 70,0 MM2</v>
          </cell>
          <cell r="D1500" t="str">
            <v>UN</v>
          </cell>
          <cell r="E1500">
            <v>13.37</v>
          </cell>
        </row>
        <row r="1501">
          <cell r="B1501" t="str">
            <v>141347</v>
          </cell>
          <cell r="C1501" t="str">
            <v>CONECTOR TIPO SPLIT BOLT PARA CABO 120 MM2</v>
          </cell>
          <cell r="D1501" t="str">
            <v>UN</v>
          </cell>
          <cell r="E1501">
            <v>23.97</v>
          </cell>
        </row>
        <row r="1502">
          <cell r="B1502" t="str">
            <v>141348</v>
          </cell>
          <cell r="C1502" t="str">
            <v>HASTE DE ATERRAMENTO COPPERWELD 3 M X DIAMETRO 5/8 POLEGADA</v>
          </cell>
          <cell r="D1502" t="str">
            <v>UN</v>
          </cell>
          <cell r="E1502">
            <v>79.38</v>
          </cell>
        </row>
        <row r="1503">
          <cell r="B1503" t="str">
            <v>141349</v>
          </cell>
          <cell r="C1503" t="str">
            <v>POSTE DE ENGASTAR MODELO LP 500/30 DA TROPICO OU SIMILAR</v>
          </cell>
          <cell r="D1503" t="str">
            <v>UN</v>
          </cell>
          <cell r="E1503">
            <v>650.34</v>
          </cell>
        </row>
        <row r="1504">
          <cell r="B1504" t="str">
            <v>141350</v>
          </cell>
          <cell r="C1504" t="str">
            <v>POSTE DE FERRO, DIAMETRO 102 MM, h : 7 M</v>
          </cell>
          <cell r="D1504" t="str">
            <v>UN</v>
          </cell>
          <cell r="E1504">
            <v>988.73</v>
          </cell>
        </row>
        <row r="1505">
          <cell r="B1505" t="str">
            <v>141351</v>
          </cell>
          <cell r="C1505" t="str">
            <v>CONDULETE   1/2 POLEGADA</v>
          </cell>
          <cell r="D1505" t="str">
            <v>UN</v>
          </cell>
          <cell r="E1505">
            <v>7.32</v>
          </cell>
        </row>
        <row r="1506">
          <cell r="B1506" t="str">
            <v>141352</v>
          </cell>
          <cell r="C1506" t="str">
            <v>CONDULETE   3/4 POLEGADA</v>
          </cell>
          <cell r="D1506" t="str">
            <v>UN</v>
          </cell>
          <cell r="E1506">
            <v>7.66</v>
          </cell>
        </row>
        <row r="1507">
          <cell r="B1507" t="str">
            <v>141353</v>
          </cell>
          <cell r="C1507" t="str">
            <v>CONDULETE 1     POLEGADA</v>
          </cell>
          <cell r="D1507" t="str">
            <v>UN</v>
          </cell>
          <cell r="E1507">
            <v>10.81</v>
          </cell>
        </row>
        <row r="1508">
          <cell r="B1508" t="str">
            <v>141354</v>
          </cell>
          <cell r="C1508" t="str">
            <v>CONDULETE 1 1/4 POLEGADA</v>
          </cell>
          <cell r="D1508" t="str">
            <v>UN</v>
          </cell>
          <cell r="E1508">
            <v>17.27</v>
          </cell>
        </row>
        <row r="1509">
          <cell r="B1509" t="str">
            <v>141355</v>
          </cell>
          <cell r="C1509" t="str">
            <v>CONDULETE 1 1/2 POLEGADA</v>
          </cell>
          <cell r="D1509" t="str">
            <v>UN</v>
          </cell>
          <cell r="E1509">
            <v>21.77</v>
          </cell>
        </row>
        <row r="1510">
          <cell r="B1510" t="str">
            <v>141356</v>
          </cell>
          <cell r="C1510" t="str">
            <v>CONDULETE 2     POLEGADA</v>
          </cell>
          <cell r="D1510" t="str">
            <v>UN</v>
          </cell>
          <cell r="E1510">
            <v>33.11</v>
          </cell>
        </row>
        <row r="1511">
          <cell r="B1511" t="str">
            <v>141357</v>
          </cell>
          <cell r="C1511" t="str">
            <v>CONDULETE 2 1/2 POLEGADA</v>
          </cell>
          <cell r="D1511" t="str">
            <v>UN</v>
          </cell>
          <cell r="E1511">
            <v>54.33</v>
          </cell>
        </row>
        <row r="1512">
          <cell r="B1512" t="str">
            <v>141358</v>
          </cell>
          <cell r="C1512" t="str">
            <v>CONDULETE 3     POLEGADA</v>
          </cell>
          <cell r="D1512" t="str">
            <v>UN</v>
          </cell>
          <cell r="E1512">
            <v>73.92</v>
          </cell>
        </row>
        <row r="1513">
          <cell r="B1513" t="str">
            <v>141359</v>
          </cell>
          <cell r="C1513" t="str">
            <v>CONDULETE 3 1/2 POLEGADA</v>
          </cell>
          <cell r="D1513" t="str">
            <v>UN</v>
          </cell>
          <cell r="E1513">
            <v>87.51</v>
          </cell>
        </row>
        <row r="1514">
          <cell r="B1514" t="str">
            <v>141360</v>
          </cell>
          <cell r="C1514" t="str">
            <v>CONDULETE 4     POLEGADA</v>
          </cell>
          <cell r="D1514" t="str">
            <v>UN</v>
          </cell>
          <cell r="E1514">
            <v>127.37</v>
          </cell>
        </row>
        <row r="1516">
          <cell r="B1516" t="str">
            <v>141400</v>
          </cell>
          <cell r="C1516" t="str">
            <v>ENTRADA GERAL</v>
          </cell>
        </row>
        <row r="1517">
          <cell r="B1517" t="str">
            <v>141401</v>
          </cell>
          <cell r="C1517" t="str">
            <v>CARGA ATE 10 KW</v>
          </cell>
          <cell r="D1517" t="str">
            <v>UN</v>
          </cell>
          <cell r="E1517">
            <v>984.91</v>
          </cell>
        </row>
        <row r="1518">
          <cell r="B1518" t="str">
            <v>141402</v>
          </cell>
          <cell r="C1518" t="str">
            <v>CARGA DE 10,5 KW A 20 KW</v>
          </cell>
          <cell r="D1518" t="str">
            <v>UN</v>
          </cell>
          <cell r="E1518">
            <v>1133.5</v>
          </cell>
        </row>
        <row r="1519">
          <cell r="B1519" t="str">
            <v>141403</v>
          </cell>
          <cell r="C1519" t="str">
            <v>CARGA DE 20,5 KW A 40 KW</v>
          </cell>
          <cell r="D1519" t="str">
            <v>UN</v>
          </cell>
          <cell r="E1519">
            <v>1509.51</v>
          </cell>
        </row>
        <row r="1520">
          <cell r="B1520" t="str">
            <v>141404</v>
          </cell>
          <cell r="C1520" t="str">
            <v>CARGA DE 40,5 KW A 60 KW</v>
          </cell>
          <cell r="D1520" t="str">
            <v>UN</v>
          </cell>
          <cell r="E1520">
            <v>1820.99</v>
          </cell>
        </row>
        <row r="1521">
          <cell r="B1521" t="str">
            <v>141405</v>
          </cell>
          <cell r="C1521" t="str">
            <v>CARGA DE 60,5 KW A 80 KW</v>
          </cell>
          <cell r="D1521" t="str">
            <v>UN</v>
          </cell>
          <cell r="E1521">
            <v>2107.67</v>
          </cell>
        </row>
        <row r="1522">
          <cell r="B1522" t="str">
            <v>141406</v>
          </cell>
          <cell r="C1522" t="str">
            <v>CARGA ACIMA DE 80 KW</v>
          </cell>
          <cell r="D1522" t="str">
            <v>UN</v>
          </cell>
          <cell r="E1522">
            <v>2167.92</v>
          </cell>
        </row>
        <row r="1524">
          <cell r="B1524" t="str">
            <v>141500</v>
          </cell>
          <cell r="C1524" t="str">
            <v>CAIXA DE MEDIDORES</v>
          </cell>
        </row>
        <row r="1525">
          <cell r="B1525" t="str">
            <v>141501</v>
          </cell>
          <cell r="C1525" t="str">
            <v>ATE 50 A</v>
          </cell>
          <cell r="D1525" t="str">
            <v>UN</v>
          </cell>
          <cell r="E1525">
            <v>1017.33</v>
          </cell>
        </row>
        <row r="1526">
          <cell r="B1526" t="str">
            <v>141502</v>
          </cell>
          <cell r="C1526" t="str">
            <v>ACIMA DE 50 A</v>
          </cell>
          <cell r="D1526" t="str">
            <v>UN</v>
          </cell>
          <cell r="E1526">
            <v>1759.12</v>
          </cell>
        </row>
        <row r="1528">
          <cell r="B1528" t="str">
            <v>141600</v>
          </cell>
          <cell r="C1528" t="str">
            <v>CAIXA DE QUADRO ELETRICO DE COMANDO</v>
          </cell>
        </row>
        <row r="1529">
          <cell r="B1529" t="str">
            <v>141601</v>
          </cell>
          <cell r="C1529" t="str">
            <v>TIPO 1</v>
          </cell>
          <cell r="D1529" t="str">
            <v>UN</v>
          </cell>
          <cell r="E1529">
            <v>1531.2</v>
          </cell>
        </row>
        <row r="1530">
          <cell r="B1530" t="str">
            <v>141602</v>
          </cell>
          <cell r="C1530" t="str">
            <v>TIPO 2</v>
          </cell>
          <cell r="D1530" t="str">
            <v>UN</v>
          </cell>
          <cell r="E1530">
            <v>1911.87</v>
          </cell>
        </row>
        <row r="1531">
          <cell r="B1531" t="str">
            <v>141603</v>
          </cell>
          <cell r="C1531" t="str">
            <v>TIPO 3</v>
          </cell>
          <cell r="D1531" t="str">
            <v>UN</v>
          </cell>
          <cell r="E1531">
            <v>2468.87</v>
          </cell>
        </row>
        <row r="1532">
          <cell r="B1532" t="str">
            <v>141604</v>
          </cell>
          <cell r="C1532" t="str">
            <v>TIPO 4</v>
          </cell>
          <cell r="D1532" t="str">
            <v>UN</v>
          </cell>
          <cell r="E1532">
            <v>1331.32</v>
          </cell>
        </row>
        <row r="1533">
          <cell r="B1533" t="str">
            <v>141605</v>
          </cell>
          <cell r="C1533" t="str">
            <v>TIPO 5</v>
          </cell>
          <cell r="D1533" t="str">
            <v>UN</v>
          </cell>
          <cell r="E1533">
            <v>1671.53</v>
          </cell>
        </row>
        <row r="1534">
          <cell r="B1534" t="str">
            <v>141606</v>
          </cell>
          <cell r="C1534" t="str">
            <v>TIPO 6</v>
          </cell>
          <cell r="D1534" t="str">
            <v>UN</v>
          </cell>
          <cell r="E1534">
            <v>2239.52</v>
          </cell>
        </row>
        <row r="1535">
          <cell r="B1535" t="str">
            <v>141607</v>
          </cell>
          <cell r="C1535" t="str">
            <v>TIPO 7</v>
          </cell>
          <cell r="D1535" t="str">
            <v>UN</v>
          </cell>
          <cell r="E1535">
            <v>2816.44</v>
          </cell>
        </row>
        <row r="1536">
          <cell r="B1536" t="str">
            <v>141608</v>
          </cell>
          <cell r="C1536" t="str">
            <v>TIPO 8</v>
          </cell>
          <cell r="D1536" t="str">
            <v>UN</v>
          </cell>
          <cell r="E1536">
            <v>2136.04</v>
          </cell>
        </row>
        <row r="1537">
          <cell r="B1537" t="str">
            <v>141609</v>
          </cell>
          <cell r="C1537" t="str">
            <v>TIPO 9</v>
          </cell>
          <cell r="D1537" t="str">
            <v>UN</v>
          </cell>
          <cell r="E1537">
            <v>2542.1799999999998</v>
          </cell>
        </row>
        <row r="1538">
          <cell r="B1538" t="str">
            <v>141610</v>
          </cell>
          <cell r="C1538" t="str">
            <v>TIPO 10</v>
          </cell>
          <cell r="D1538" t="str">
            <v>UN</v>
          </cell>
          <cell r="E1538">
            <v>2861.25</v>
          </cell>
        </row>
        <row r="1540">
          <cell r="B1540" t="str">
            <v>150000</v>
          </cell>
          <cell r="C1540" t="str">
            <v>INSTALACOES</v>
          </cell>
        </row>
        <row r="1541">
          <cell r="B1541" t="str">
            <v>150100</v>
          </cell>
          <cell r="C1541" t="str">
            <v>INSTALACOES</v>
          </cell>
        </row>
        <row r="1543">
          <cell r="B1543" t="str">
            <v>160000</v>
          </cell>
          <cell r="C1543" t="str">
            <v>INSTALACOES DE PRODUCAO</v>
          </cell>
        </row>
        <row r="1544">
          <cell r="B1544" t="str">
            <v>160100</v>
          </cell>
          <cell r="C1544" t="str">
            <v>INSTALACAO ELETRO-MECANICA DE CONJUNTO MOTO-BOMBA</v>
          </cell>
        </row>
        <row r="1545">
          <cell r="B1545" t="str">
            <v>160101</v>
          </cell>
          <cell r="C1545" t="str">
            <v>DE 01 A 15 CV</v>
          </cell>
          <cell r="D1545" t="str">
            <v>UN</v>
          </cell>
          <cell r="E1545">
            <v>650.15</v>
          </cell>
        </row>
        <row r="1546">
          <cell r="B1546" t="str">
            <v>160102</v>
          </cell>
          <cell r="C1546" t="str">
            <v>DE 15,5 A 50 CV</v>
          </cell>
          <cell r="D1546" t="str">
            <v>UN</v>
          </cell>
          <cell r="E1546">
            <v>875.43</v>
          </cell>
        </row>
        <row r="1547">
          <cell r="B1547" t="str">
            <v>160103</v>
          </cell>
          <cell r="C1547" t="str">
            <v>DE 50,5 A 100 CV</v>
          </cell>
          <cell r="D1547" t="str">
            <v>UN</v>
          </cell>
          <cell r="E1547">
            <v>1100.72</v>
          </cell>
        </row>
        <row r="1548">
          <cell r="B1548" t="str">
            <v>160104</v>
          </cell>
          <cell r="C1548" t="str">
            <v>DE 100,5 A 200 CV</v>
          </cell>
          <cell r="D1548" t="str">
            <v>UN</v>
          </cell>
          <cell r="E1548">
            <v>1442.03</v>
          </cell>
        </row>
        <row r="1549">
          <cell r="B1549" t="str">
            <v>160105</v>
          </cell>
          <cell r="C1549" t="str">
            <v>DE 200,5 A 500 CV</v>
          </cell>
          <cell r="D1549" t="str">
            <v>UN</v>
          </cell>
          <cell r="E1549">
            <v>2201.4499999999998</v>
          </cell>
        </row>
        <row r="1551">
          <cell r="B1551" t="str">
            <v>160200</v>
          </cell>
          <cell r="C1551" t="str">
            <v>INSTALACAO DE PERFIL I</v>
          </cell>
        </row>
        <row r="1552">
          <cell r="B1552" t="str">
            <v>160201</v>
          </cell>
          <cell r="C1552" t="str">
            <v>4  POLEGADA</v>
          </cell>
          <cell r="D1552" t="str">
            <v>M</v>
          </cell>
          <cell r="E1552">
            <v>83.53</v>
          </cell>
        </row>
        <row r="1553">
          <cell r="B1553" t="str">
            <v>160202</v>
          </cell>
          <cell r="C1553" t="str">
            <v>6  POLEGADA</v>
          </cell>
          <cell r="D1553" t="str">
            <v>M</v>
          </cell>
          <cell r="E1553">
            <v>126.25</v>
          </cell>
        </row>
        <row r="1554">
          <cell r="B1554" t="str">
            <v>160203</v>
          </cell>
          <cell r="C1554" t="str">
            <v>8  POLEGADA</v>
          </cell>
          <cell r="D1554" t="str">
            <v>M</v>
          </cell>
          <cell r="E1554">
            <v>176.13</v>
          </cell>
        </row>
        <row r="1555">
          <cell r="B1555" t="str">
            <v>160204</v>
          </cell>
          <cell r="C1555" t="str">
            <v>10 POLEGADA</v>
          </cell>
          <cell r="D1555" t="str">
            <v>M</v>
          </cell>
          <cell r="E1555">
            <v>248.92</v>
          </cell>
        </row>
        <row r="1556">
          <cell r="B1556" t="str">
            <v>160205</v>
          </cell>
          <cell r="C1556" t="str">
            <v>12 POLEGADA</v>
          </cell>
          <cell r="D1556" t="str">
            <v>M</v>
          </cell>
          <cell r="E1556">
            <v>342.43</v>
          </cell>
        </row>
        <row r="1558">
          <cell r="B1558" t="str">
            <v>160300</v>
          </cell>
          <cell r="C1558" t="str">
            <v>MODULO DOS DECANTADORES DA ETA</v>
          </cell>
        </row>
        <row r="1559">
          <cell r="B1559" t="str">
            <v>160301</v>
          </cell>
          <cell r="C1559" t="str">
            <v>12 L/S</v>
          </cell>
          <cell r="D1559" t="str">
            <v>UN</v>
          </cell>
          <cell r="E1559">
            <v>246.9</v>
          </cell>
        </row>
        <row r="1560">
          <cell r="B1560" t="str">
            <v>160302</v>
          </cell>
          <cell r="C1560" t="str">
            <v>16 L/S</v>
          </cell>
          <cell r="D1560" t="str">
            <v>UN</v>
          </cell>
          <cell r="E1560">
            <v>287.83</v>
          </cell>
        </row>
        <row r="1561">
          <cell r="B1561" t="str">
            <v>160303</v>
          </cell>
          <cell r="C1561" t="str">
            <v>20 L/S</v>
          </cell>
          <cell r="D1561" t="str">
            <v>UN</v>
          </cell>
          <cell r="E1561">
            <v>302.68</v>
          </cell>
        </row>
        <row r="1562">
          <cell r="B1562" t="str">
            <v>160304</v>
          </cell>
          <cell r="C1562" t="str">
            <v>25 L/S</v>
          </cell>
          <cell r="D1562" t="str">
            <v>UN</v>
          </cell>
          <cell r="E1562">
            <v>372.1</v>
          </cell>
        </row>
        <row r="1564">
          <cell r="B1564" t="str">
            <v>160400</v>
          </cell>
          <cell r="C1564" t="str">
            <v>CALHA DE AGUA DE LAVAGEM DA ETA</v>
          </cell>
        </row>
        <row r="1565">
          <cell r="B1565" t="str">
            <v>160401</v>
          </cell>
          <cell r="C1565" t="str">
            <v>12 L/S</v>
          </cell>
          <cell r="D1565" t="str">
            <v>UN</v>
          </cell>
          <cell r="E1565">
            <v>123.14</v>
          </cell>
        </row>
        <row r="1566">
          <cell r="B1566" t="str">
            <v>160402</v>
          </cell>
          <cell r="C1566" t="str">
            <v>16 L/S</v>
          </cell>
          <cell r="D1566" t="str">
            <v>UN</v>
          </cell>
          <cell r="E1566">
            <v>137.5</v>
          </cell>
        </row>
        <row r="1567">
          <cell r="B1567" t="str">
            <v>160403</v>
          </cell>
          <cell r="C1567" t="str">
            <v>20 L/S</v>
          </cell>
          <cell r="D1567" t="str">
            <v>UN</v>
          </cell>
          <cell r="E1567">
            <v>161.9</v>
          </cell>
        </row>
        <row r="1568">
          <cell r="B1568" t="str">
            <v>160404</v>
          </cell>
          <cell r="C1568" t="str">
            <v>25 L/S</v>
          </cell>
          <cell r="D1568" t="str">
            <v>UN</v>
          </cell>
          <cell r="E1568">
            <v>191.74</v>
          </cell>
        </row>
        <row r="1570">
          <cell r="B1570" t="str">
            <v>160500</v>
          </cell>
          <cell r="C1570" t="str">
            <v>STOP LOG</v>
          </cell>
        </row>
        <row r="1571">
          <cell r="B1571" t="str">
            <v>160501</v>
          </cell>
          <cell r="C1571" t="str">
            <v>MADEIRA</v>
          </cell>
          <cell r="D1571" t="str">
            <v>M2</v>
          </cell>
          <cell r="E1571">
            <v>158.82</v>
          </cell>
        </row>
        <row r="1572">
          <cell r="B1572" t="str">
            <v>160502</v>
          </cell>
          <cell r="C1572" t="str">
            <v>FIBER GLASS</v>
          </cell>
          <cell r="D1572" t="str">
            <v>M2</v>
          </cell>
          <cell r="E1572">
            <v>183.55</v>
          </cell>
        </row>
        <row r="1573">
          <cell r="B1573" t="str">
            <v>160503</v>
          </cell>
          <cell r="C1573" t="str">
            <v>ACO OU ALUMINIO</v>
          </cell>
          <cell r="D1573" t="str">
            <v>M2</v>
          </cell>
          <cell r="E1573">
            <v>1538.15</v>
          </cell>
        </row>
        <row r="1575">
          <cell r="B1575" t="str">
            <v>160600</v>
          </cell>
          <cell r="C1575" t="str">
            <v>MONTAGEM DE COMPORTA CIRCULAR DE FERRO FUNDIDO TIPO SENTIDO DUPLO</v>
          </cell>
        </row>
        <row r="1576">
          <cell r="B1576" t="str">
            <v>160601</v>
          </cell>
          <cell r="C1576" t="str">
            <v>DIAMETRO 200 MM</v>
          </cell>
          <cell r="D1576" t="str">
            <v>UN</v>
          </cell>
          <cell r="E1576">
            <v>659.75</v>
          </cell>
        </row>
        <row r="1577">
          <cell r="B1577" t="str">
            <v>160602</v>
          </cell>
          <cell r="C1577" t="str">
            <v>DIAMETRO 300 MM</v>
          </cell>
          <cell r="D1577" t="str">
            <v>UN</v>
          </cell>
          <cell r="E1577">
            <v>993.24</v>
          </cell>
        </row>
        <row r="1578">
          <cell r="B1578" t="str">
            <v>160603</v>
          </cell>
          <cell r="C1578" t="str">
            <v>DIAMETRO 400 MM</v>
          </cell>
          <cell r="D1578" t="str">
            <v>UN</v>
          </cell>
          <cell r="E1578">
            <v>1200.08</v>
          </cell>
        </row>
        <row r="1579">
          <cell r="B1579" t="str">
            <v>160604</v>
          </cell>
          <cell r="C1579" t="str">
            <v>DIAMETRO 500 MM</v>
          </cell>
          <cell r="D1579" t="str">
            <v>UN</v>
          </cell>
          <cell r="E1579">
            <v>1493.35</v>
          </cell>
        </row>
        <row r="1580">
          <cell r="B1580" t="str">
            <v>160605</v>
          </cell>
          <cell r="C1580" t="str">
            <v>DIAMETRO 600 MM</v>
          </cell>
          <cell r="D1580" t="str">
            <v>UN</v>
          </cell>
          <cell r="E1580">
            <v>1781.5</v>
          </cell>
        </row>
        <row r="1581">
          <cell r="B1581" t="str">
            <v>160606</v>
          </cell>
          <cell r="C1581" t="str">
            <v>DIAMETRO 700 MM</v>
          </cell>
          <cell r="D1581" t="str">
            <v>UN</v>
          </cell>
          <cell r="E1581">
            <v>1981.88</v>
          </cell>
        </row>
        <row r="1582">
          <cell r="B1582" t="str">
            <v>160607</v>
          </cell>
          <cell r="C1582" t="str">
            <v>DIAMETRO 800 MM</v>
          </cell>
          <cell r="D1582" t="str">
            <v>UN</v>
          </cell>
          <cell r="E1582">
            <v>2227.39</v>
          </cell>
        </row>
        <row r="1583">
          <cell r="B1583" t="str">
            <v>160608</v>
          </cell>
          <cell r="C1583" t="str">
            <v>DIAMETRO 900 MM</v>
          </cell>
          <cell r="D1583" t="str">
            <v>UN</v>
          </cell>
          <cell r="E1583">
            <v>2371.13</v>
          </cell>
        </row>
        <row r="1584">
          <cell r="B1584" t="str">
            <v>160609</v>
          </cell>
          <cell r="C1584" t="str">
            <v>DIAMETRO 1000 MM</v>
          </cell>
          <cell r="D1584" t="str">
            <v>UN</v>
          </cell>
          <cell r="E1584">
            <v>2743.96</v>
          </cell>
        </row>
        <row r="1585">
          <cell r="B1585" t="str">
            <v>160610</v>
          </cell>
          <cell r="C1585" t="str">
            <v>DIAMETRO 1200 MM</v>
          </cell>
          <cell r="D1585" t="str">
            <v>UN</v>
          </cell>
          <cell r="E1585">
            <v>3147.27</v>
          </cell>
        </row>
        <row r="1586">
          <cell r="B1586" t="str">
            <v>160611</v>
          </cell>
          <cell r="C1586" t="str">
            <v>DIAMETRO 1400 MM</v>
          </cell>
          <cell r="D1586" t="str">
            <v>UN</v>
          </cell>
          <cell r="E1586">
            <v>3431.73</v>
          </cell>
        </row>
        <row r="1587">
          <cell r="B1587" t="str">
            <v>160612</v>
          </cell>
          <cell r="C1587" t="str">
            <v>DIAMETRO 1500 MM</v>
          </cell>
          <cell r="D1587" t="str">
            <v>UN</v>
          </cell>
          <cell r="E1587">
            <v>3885.83</v>
          </cell>
        </row>
        <row r="1588">
          <cell r="B1588" t="str">
            <v>160613</v>
          </cell>
          <cell r="C1588" t="str">
            <v>DIAMETRO 1800 MM</v>
          </cell>
          <cell r="D1588" t="str">
            <v>UN</v>
          </cell>
          <cell r="E1588">
            <v>4673.2299999999996</v>
          </cell>
        </row>
        <row r="1590">
          <cell r="B1590" t="str">
            <v>160700</v>
          </cell>
          <cell r="C1590" t="str">
            <v>MONTAGEM DE COMPORTA CIRCULAR DE FERRO FUNDIDO TIPO SENTIDO UNICO</v>
          </cell>
        </row>
        <row r="1591">
          <cell r="B1591" t="str">
            <v>160701</v>
          </cell>
          <cell r="C1591" t="str">
            <v>DIAMETRO 200 MM</v>
          </cell>
          <cell r="D1591" t="str">
            <v>UN</v>
          </cell>
          <cell r="E1591">
            <v>485.67</v>
          </cell>
        </row>
        <row r="1592">
          <cell r="B1592" t="str">
            <v>160702</v>
          </cell>
          <cell r="C1592" t="str">
            <v>DIAMETRO 300 MM</v>
          </cell>
          <cell r="D1592" t="str">
            <v>UN</v>
          </cell>
          <cell r="E1592">
            <v>873.55</v>
          </cell>
        </row>
        <row r="1593">
          <cell r="B1593" t="str">
            <v>160703</v>
          </cell>
          <cell r="C1593" t="str">
            <v>DIAMETRO 400 MM</v>
          </cell>
          <cell r="D1593" t="str">
            <v>UN</v>
          </cell>
          <cell r="E1593">
            <v>1174.29</v>
          </cell>
        </row>
        <row r="1594">
          <cell r="B1594" t="str">
            <v>160704</v>
          </cell>
          <cell r="C1594" t="str">
            <v>DIAMETRO 500 MM</v>
          </cell>
          <cell r="D1594" t="str">
            <v>UN</v>
          </cell>
          <cell r="E1594">
            <v>1618.13</v>
          </cell>
        </row>
        <row r="1595">
          <cell r="B1595" t="str">
            <v>160705</v>
          </cell>
          <cell r="C1595" t="str">
            <v>DIAMETRO 600 MM</v>
          </cell>
          <cell r="D1595" t="str">
            <v>UN</v>
          </cell>
          <cell r="E1595">
            <v>1741.19</v>
          </cell>
        </row>
        <row r="1596">
          <cell r="B1596" t="str">
            <v>160706</v>
          </cell>
          <cell r="C1596" t="str">
            <v>DIAMETRO 700 MM</v>
          </cell>
          <cell r="D1596" t="str">
            <v>UN</v>
          </cell>
          <cell r="E1596">
            <v>1964.15</v>
          </cell>
        </row>
        <row r="1597">
          <cell r="B1597" t="str">
            <v>160707</v>
          </cell>
          <cell r="C1597" t="str">
            <v>DIAMETRO 800 MM</v>
          </cell>
          <cell r="D1597" t="str">
            <v>UN</v>
          </cell>
          <cell r="E1597">
            <v>2154.04</v>
          </cell>
        </row>
        <row r="1598">
          <cell r="B1598" t="str">
            <v>160708</v>
          </cell>
          <cell r="C1598" t="str">
            <v>DIAMETRO 900 MM</v>
          </cell>
          <cell r="D1598" t="str">
            <v>UN</v>
          </cell>
          <cell r="E1598">
            <v>2448.31</v>
          </cell>
        </row>
        <row r="1599">
          <cell r="B1599" t="str">
            <v>160709</v>
          </cell>
          <cell r="C1599" t="str">
            <v>DIAMETRO 1000 MM</v>
          </cell>
          <cell r="D1599" t="str">
            <v>UN</v>
          </cell>
          <cell r="E1599">
            <v>2714.72</v>
          </cell>
        </row>
        <row r="1600">
          <cell r="B1600" t="str">
            <v>160710</v>
          </cell>
          <cell r="C1600" t="str">
            <v>DIAMETRO 1200 MM</v>
          </cell>
          <cell r="D1600" t="str">
            <v>UN</v>
          </cell>
          <cell r="E1600">
            <v>4004.12</v>
          </cell>
        </row>
        <row r="1602">
          <cell r="B1602" t="str">
            <v>160800</v>
          </cell>
          <cell r="C1602" t="str">
            <v>MONTAGEM DE ADUFAS SIMPLES DE PAREDE DE FERRO FUNDIDO</v>
          </cell>
        </row>
        <row r="1603">
          <cell r="B1603" t="str">
            <v>160801</v>
          </cell>
          <cell r="C1603" t="str">
            <v>DIAMETRO 100 MM</v>
          </cell>
          <cell r="D1603" t="str">
            <v>UN</v>
          </cell>
          <cell r="E1603">
            <v>247.04</v>
          </cell>
        </row>
        <row r="1604">
          <cell r="B1604" t="str">
            <v>160802</v>
          </cell>
          <cell r="C1604" t="str">
            <v>DIAMETRO 150 MM</v>
          </cell>
          <cell r="D1604" t="str">
            <v>UN</v>
          </cell>
          <cell r="E1604">
            <v>328.72</v>
          </cell>
        </row>
        <row r="1605">
          <cell r="B1605" t="str">
            <v>160803</v>
          </cell>
          <cell r="C1605" t="str">
            <v>DIAMETRO 200 MM</v>
          </cell>
          <cell r="D1605" t="str">
            <v>UN</v>
          </cell>
          <cell r="E1605">
            <v>422.04</v>
          </cell>
        </row>
        <row r="1606">
          <cell r="B1606" t="str">
            <v>160804</v>
          </cell>
          <cell r="C1606" t="str">
            <v>DIAMETRO 250 MM</v>
          </cell>
          <cell r="D1606" t="str">
            <v>UN</v>
          </cell>
          <cell r="E1606">
            <v>570.38</v>
          </cell>
        </row>
        <row r="1607">
          <cell r="B1607" t="str">
            <v>160805</v>
          </cell>
          <cell r="C1607" t="str">
            <v>DIAMETRO 300 MM</v>
          </cell>
          <cell r="D1607" t="str">
            <v>UN</v>
          </cell>
          <cell r="E1607">
            <v>660.9</v>
          </cell>
        </row>
        <row r="1608">
          <cell r="B1608" t="str">
            <v>160806</v>
          </cell>
          <cell r="C1608" t="str">
            <v>DIAMETRO 400 MM</v>
          </cell>
          <cell r="D1608" t="str">
            <v>UN</v>
          </cell>
          <cell r="E1608">
            <v>882.26</v>
          </cell>
        </row>
        <row r="1609">
          <cell r="B1609" t="str">
            <v>160807</v>
          </cell>
          <cell r="C1609" t="str">
            <v>DIAMETRO 500 MM</v>
          </cell>
          <cell r="D1609" t="str">
            <v>UN</v>
          </cell>
          <cell r="E1609">
            <v>1049.82</v>
          </cell>
        </row>
        <row r="1610">
          <cell r="B1610" t="str">
            <v>160808</v>
          </cell>
          <cell r="C1610" t="str">
            <v>DIAMETRO 600 MM</v>
          </cell>
          <cell r="D1610" t="str">
            <v>UN</v>
          </cell>
          <cell r="E1610">
            <v>1336.33</v>
          </cell>
        </row>
        <row r="1612">
          <cell r="B1612" t="str">
            <v>160900</v>
          </cell>
          <cell r="C1612" t="str">
            <v>MONTAGEM DE ADUFAS SIMPLES DE FUNDO DE FERRO FUNDIDO</v>
          </cell>
        </row>
        <row r="1613">
          <cell r="B1613" t="str">
            <v>160901</v>
          </cell>
          <cell r="C1613" t="str">
            <v>DIAMETRO 100 MM</v>
          </cell>
          <cell r="D1613" t="str">
            <v>UN</v>
          </cell>
          <cell r="E1613">
            <v>223.83</v>
          </cell>
        </row>
        <row r="1614">
          <cell r="B1614" t="str">
            <v>160902</v>
          </cell>
          <cell r="C1614" t="str">
            <v>DIAMETRO 150 MM</v>
          </cell>
          <cell r="D1614" t="str">
            <v>UN</v>
          </cell>
          <cell r="E1614">
            <v>331.64</v>
          </cell>
        </row>
        <row r="1615">
          <cell r="B1615" t="str">
            <v>160903</v>
          </cell>
          <cell r="C1615" t="str">
            <v>DIAMETRO 200 MM</v>
          </cell>
          <cell r="D1615" t="str">
            <v>UN</v>
          </cell>
          <cell r="E1615">
            <v>362.9</v>
          </cell>
        </row>
        <row r="1616">
          <cell r="B1616" t="str">
            <v>160904</v>
          </cell>
          <cell r="C1616" t="str">
            <v>DIAMETRO 250 MM</v>
          </cell>
          <cell r="D1616" t="str">
            <v>UN</v>
          </cell>
          <cell r="E1616">
            <v>401.76</v>
          </cell>
        </row>
        <row r="1617">
          <cell r="B1617" t="str">
            <v>160905</v>
          </cell>
          <cell r="C1617" t="str">
            <v>DIAMETRO 300 MM</v>
          </cell>
          <cell r="D1617" t="str">
            <v>UN</v>
          </cell>
          <cell r="E1617">
            <v>489.74</v>
          </cell>
        </row>
        <row r="1618">
          <cell r="B1618" t="str">
            <v>160906</v>
          </cell>
          <cell r="C1618" t="str">
            <v>DIAMETRO 400 MM</v>
          </cell>
          <cell r="D1618" t="str">
            <v>UN</v>
          </cell>
          <cell r="E1618">
            <v>633.29999999999995</v>
          </cell>
        </row>
        <row r="1620">
          <cell r="B1620" t="str">
            <v>161000</v>
          </cell>
          <cell r="C1620" t="str">
            <v>MONTAGEM EM GERAL</v>
          </cell>
        </row>
        <row r="1621">
          <cell r="B1621" t="str">
            <v>161001</v>
          </cell>
          <cell r="C1621" t="str">
            <v>CHICANAS DO FLOCULADOR</v>
          </cell>
          <cell r="D1621" t="str">
            <v>M2</v>
          </cell>
          <cell r="E1621">
            <v>119.81</v>
          </cell>
        </row>
        <row r="1622">
          <cell r="B1622" t="str">
            <v>161002</v>
          </cell>
          <cell r="C1622" t="str">
            <v>CORTINA DE MADEIRA</v>
          </cell>
          <cell r="D1622" t="str">
            <v>M2</v>
          </cell>
          <cell r="E1622">
            <v>137.96</v>
          </cell>
        </row>
        <row r="1623">
          <cell r="B1623" t="str">
            <v>161003</v>
          </cell>
          <cell r="C1623" t="str">
            <v>DISPOSITIVO BASCULANTE</v>
          </cell>
          <cell r="D1623" t="str">
            <v>UN</v>
          </cell>
          <cell r="E1623">
            <v>80.39</v>
          </cell>
        </row>
        <row r="1624">
          <cell r="B1624" t="str">
            <v>161004</v>
          </cell>
          <cell r="C1624" t="str">
            <v>VERTEDOR RETANGULAR DE MADEIRA</v>
          </cell>
          <cell r="D1624" t="str">
            <v>M2</v>
          </cell>
          <cell r="E1624">
            <v>321.08</v>
          </cell>
        </row>
        <row r="1625">
          <cell r="B1625" t="str">
            <v>161005</v>
          </cell>
          <cell r="C1625" t="str">
            <v>VERTEDOR TRIANGULAR DE ALUMINIO</v>
          </cell>
          <cell r="D1625" t="str">
            <v>M2</v>
          </cell>
          <cell r="E1625">
            <v>851.33</v>
          </cell>
        </row>
        <row r="1626">
          <cell r="B1626" t="str">
            <v>161006</v>
          </cell>
          <cell r="C1626" t="str">
            <v>ALAVANCA DE MANOBRA VALVULA BORBOLETA</v>
          </cell>
          <cell r="D1626" t="str">
            <v>UN</v>
          </cell>
          <cell r="E1626">
            <v>719.94</v>
          </cell>
        </row>
        <row r="1627">
          <cell r="B1627" t="str">
            <v>161007</v>
          </cell>
          <cell r="C1627" t="str">
            <v>SARILHO</v>
          </cell>
          <cell r="D1627" t="str">
            <v>UN</v>
          </cell>
          <cell r="E1627">
            <v>939.39</v>
          </cell>
        </row>
        <row r="1628">
          <cell r="B1628" t="str">
            <v>161008</v>
          </cell>
          <cell r="C1628" t="str">
            <v>PLACA DE ORIFICIO</v>
          </cell>
          <cell r="D1628" t="str">
            <v>UN</v>
          </cell>
          <cell r="E1628">
            <v>83.63</v>
          </cell>
        </row>
        <row r="1629">
          <cell r="B1629" t="str">
            <v>161009</v>
          </cell>
          <cell r="C1629" t="str">
            <v>MEDIDOR DE VAZAO</v>
          </cell>
          <cell r="D1629" t="str">
            <v>UN</v>
          </cell>
          <cell r="E1629">
            <v>68.77</v>
          </cell>
        </row>
        <row r="1630">
          <cell r="B1630" t="str">
            <v>161010</v>
          </cell>
          <cell r="C1630" t="str">
            <v>DISPOSITIVO DE COLETA DE AGUA DECANTADA</v>
          </cell>
          <cell r="D1630" t="str">
            <v>M</v>
          </cell>
          <cell r="E1630">
            <v>55.83</v>
          </cell>
        </row>
        <row r="1631">
          <cell r="B1631" t="str">
            <v>161011</v>
          </cell>
          <cell r="C1631" t="str">
            <v>INSTALACAO DE AGITADOR</v>
          </cell>
          <cell r="D1631" t="str">
            <v>UN</v>
          </cell>
          <cell r="E1631">
            <v>40.53</v>
          </cell>
        </row>
        <row r="1632">
          <cell r="B1632" t="str">
            <v>161012</v>
          </cell>
          <cell r="C1632" t="str">
            <v>INSTALACAO DE BOMBA DOSADORA</v>
          </cell>
          <cell r="D1632" t="str">
            <v>UN</v>
          </cell>
          <cell r="E1632">
            <v>78.819999999999993</v>
          </cell>
        </row>
        <row r="1633">
          <cell r="B1633" t="str">
            <v>161013</v>
          </cell>
          <cell r="C1633" t="str">
            <v>COCHO DE MADEIRA</v>
          </cell>
          <cell r="D1633" t="str">
            <v>UN</v>
          </cell>
          <cell r="E1633">
            <v>86.72</v>
          </cell>
        </row>
        <row r="1634">
          <cell r="B1634" t="str">
            <v>161014</v>
          </cell>
          <cell r="C1634" t="str">
            <v>INSTALACAO DE CORRENTE DE FERRO</v>
          </cell>
          <cell r="D1634" t="str">
            <v>KG</v>
          </cell>
          <cell r="E1634">
            <v>12.26</v>
          </cell>
        </row>
        <row r="1635">
          <cell r="B1635" t="str">
            <v>161015</v>
          </cell>
          <cell r="C1635" t="str">
            <v>INSTALACAO DE CESTO METALICO</v>
          </cell>
          <cell r="D1635" t="str">
            <v>UN</v>
          </cell>
          <cell r="E1635">
            <v>509.8</v>
          </cell>
        </row>
        <row r="1636">
          <cell r="B1636" t="str">
            <v>161016</v>
          </cell>
          <cell r="C1636" t="str">
            <v>INSTALACAO DE ANTEPARO</v>
          </cell>
          <cell r="D1636" t="str">
            <v>UN</v>
          </cell>
          <cell r="E1636">
            <v>83.12</v>
          </cell>
        </row>
        <row r="1637">
          <cell r="B1637" t="str">
            <v>161017</v>
          </cell>
          <cell r="C1637" t="str">
            <v>INSTALACAO DE HASTE DE PROLONGAMENTO COM VOLANTE</v>
          </cell>
          <cell r="D1637" t="str">
            <v>M</v>
          </cell>
          <cell r="E1637">
            <v>44.8</v>
          </cell>
        </row>
        <row r="1638">
          <cell r="B1638" t="str">
            <v>161018</v>
          </cell>
          <cell r="C1638" t="str">
            <v>INSTALACAO DE RESPIRO</v>
          </cell>
          <cell r="D1638" t="str">
            <v>UN</v>
          </cell>
          <cell r="E1638">
            <v>133.34</v>
          </cell>
        </row>
        <row r="1639">
          <cell r="B1639" t="str">
            <v>161019</v>
          </cell>
          <cell r="C1639" t="str">
            <v>COLOCACAO DE CALHA PARSHALL W: 6 POLEGADA</v>
          </cell>
          <cell r="D1639" t="str">
            <v>UN</v>
          </cell>
          <cell r="E1639">
            <v>1058.7</v>
          </cell>
        </row>
        <row r="1640">
          <cell r="B1640" t="str">
            <v>161020</v>
          </cell>
          <cell r="C1640" t="str">
            <v>COLOCACAO DE CALHA PARSHALL W : 3 POLEGADA</v>
          </cell>
          <cell r="D1640" t="str">
            <v>UN</v>
          </cell>
          <cell r="E1640">
            <v>637.91999999999996</v>
          </cell>
        </row>
        <row r="1641">
          <cell r="B1641" t="str">
            <v>161021</v>
          </cell>
          <cell r="C1641" t="str">
            <v>INSTALACAO DE TALHA E TROLEY MANUAL DE 1 TONELADA</v>
          </cell>
          <cell r="D1641" t="str">
            <v>UN</v>
          </cell>
          <cell r="E1641">
            <v>1062.8499999999999</v>
          </cell>
        </row>
        <row r="1643">
          <cell r="B1643" t="str">
            <v>161100</v>
          </cell>
          <cell r="C1643" t="str">
            <v>LEITO FILTRANTE</v>
          </cell>
        </row>
        <row r="1644">
          <cell r="B1644" t="str">
            <v>161101</v>
          </cell>
          <cell r="C1644" t="str">
            <v>COLOCACAO E APILOAMENTO DE TERRA NO FILTRO</v>
          </cell>
          <cell r="D1644" t="str">
            <v>M3</v>
          </cell>
          <cell r="E1644">
            <v>38.11</v>
          </cell>
        </row>
        <row r="1645">
          <cell r="B1645" t="str">
            <v>161102</v>
          </cell>
          <cell r="C1645" t="str">
            <v>FORNECIMENTO E ENCHIMENTO DO FILTRO COM BRITA N. 4</v>
          </cell>
          <cell r="D1645" t="str">
            <v>M3</v>
          </cell>
          <cell r="E1645">
            <v>94.21</v>
          </cell>
        </row>
        <row r="1646">
          <cell r="B1646" t="str">
            <v>161103</v>
          </cell>
          <cell r="C1646" t="str">
            <v>COLOCACAO DE AREIA NOS FILTROS</v>
          </cell>
          <cell r="D1646" t="str">
            <v>M3</v>
          </cell>
          <cell r="E1646">
            <v>38.11</v>
          </cell>
        </row>
        <row r="1647">
          <cell r="B1647" t="str">
            <v>161104</v>
          </cell>
          <cell r="C1647" t="str">
            <v>COLOCACAO DE PEDREGULHO NOS FILTROS</v>
          </cell>
          <cell r="D1647" t="str">
            <v>M3</v>
          </cell>
          <cell r="E1647">
            <v>41.7</v>
          </cell>
        </row>
        <row r="1648">
          <cell r="B1648" t="str">
            <v>161105</v>
          </cell>
          <cell r="C1648" t="str">
            <v>COLOCACAO DE ANTRACITO NOS FILTROS</v>
          </cell>
          <cell r="D1648" t="str">
            <v>M3</v>
          </cell>
          <cell r="E1648">
            <v>38.11</v>
          </cell>
        </row>
        <row r="1649">
          <cell r="B1649" t="str">
            <v>161106</v>
          </cell>
          <cell r="C1649" t="str">
            <v>ASSENTAMENTO DE BLOCOS LEOPOLD</v>
          </cell>
          <cell r="D1649" t="str">
            <v>M2</v>
          </cell>
          <cell r="E1649">
            <v>38.92</v>
          </cell>
        </row>
        <row r="1650">
          <cell r="B1650" t="str">
            <v>161107</v>
          </cell>
          <cell r="C1650" t="str">
            <v>COLOCACAO DE LONA PLASTICA</v>
          </cell>
          <cell r="D1650" t="str">
            <v>M2</v>
          </cell>
          <cell r="E1650">
            <v>9.0399999999999991</v>
          </cell>
        </row>
        <row r="1652">
          <cell r="B1652" t="str">
            <v>161200</v>
          </cell>
          <cell r="C1652" t="str">
            <v>MONTAGEM DE TUBOS DE FERRO FUNDIDO (P/P)</v>
          </cell>
        </row>
        <row r="1653">
          <cell r="B1653" t="str">
            <v>161201</v>
          </cell>
          <cell r="C1653" t="str">
            <v>DIAMETRO 100 MM</v>
          </cell>
          <cell r="D1653" t="str">
            <v>M</v>
          </cell>
          <cell r="E1653">
            <v>5.78</v>
          </cell>
        </row>
        <row r="1654">
          <cell r="B1654" t="str">
            <v>161202</v>
          </cell>
          <cell r="C1654" t="str">
            <v>DIAMETRO 150 MM</v>
          </cell>
          <cell r="D1654" t="str">
            <v>M</v>
          </cell>
          <cell r="E1654">
            <v>8</v>
          </cell>
        </row>
        <row r="1655">
          <cell r="B1655" t="str">
            <v>161203</v>
          </cell>
          <cell r="C1655" t="str">
            <v>DIAMETRO 200 MM</v>
          </cell>
          <cell r="D1655" t="str">
            <v>M</v>
          </cell>
          <cell r="E1655">
            <v>17.43</v>
          </cell>
        </row>
        <row r="1656">
          <cell r="B1656" t="str">
            <v>161204</v>
          </cell>
          <cell r="C1656" t="str">
            <v>DIAMETRO 250 MM</v>
          </cell>
          <cell r="D1656" t="str">
            <v>M</v>
          </cell>
          <cell r="E1656">
            <v>21.17</v>
          </cell>
        </row>
        <row r="1657">
          <cell r="B1657" t="str">
            <v>161205</v>
          </cell>
          <cell r="C1657" t="str">
            <v>DIAMETRO 300 MM</v>
          </cell>
          <cell r="D1657" t="str">
            <v>M</v>
          </cell>
          <cell r="E1657">
            <v>24.88</v>
          </cell>
        </row>
        <row r="1658">
          <cell r="B1658" t="str">
            <v>161206</v>
          </cell>
          <cell r="C1658" t="str">
            <v>DIAMETRO 400 MM</v>
          </cell>
          <cell r="D1658" t="str">
            <v>M</v>
          </cell>
          <cell r="E1658">
            <v>32.74</v>
          </cell>
        </row>
        <row r="1659">
          <cell r="B1659" t="str">
            <v>161207</v>
          </cell>
          <cell r="C1659" t="str">
            <v>DIAMETRO 500 MM</v>
          </cell>
          <cell r="D1659" t="str">
            <v>M</v>
          </cell>
          <cell r="E1659">
            <v>42.34</v>
          </cell>
        </row>
        <row r="1660">
          <cell r="B1660" t="str">
            <v>161208</v>
          </cell>
          <cell r="C1660" t="str">
            <v>DIAMETRO 600 MM</v>
          </cell>
          <cell r="D1660" t="str">
            <v>M</v>
          </cell>
          <cell r="E1660">
            <v>25.28</v>
          </cell>
        </row>
        <row r="1661">
          <cell r="B1661" t="str">
            <v>161209</v>
          </cell>
          <cell r="C1661" t="str">
            <v>DIAMETRO 700 MM</v>
          </cell>
          <cell r="D1661" t="str">
            <v>M</v>
          </cell>
          <cell r="E1661">
            <v>32.26</v>
          </cell>
        </row>
        <row r="1662">
          <cell r="B1662" t="str">
            <v>161210</v>
          </cell>
          <cell r="C1662" t="str">
            <v>DIAMETRO 800 MM</v>
          </cell>
          <cell r="D1662" t="str">
            <v>M</v>
          </cell>
          <cell r="E1662">
            <v>40.31</v>
          </cell>
        </row>
        <row r="1663">
          <cell r="B1663" t="str">
            <v>161211</v>
          </cell>
          <cell r="C1663" t="str">
            <v>DIAMETRO 900 MM</v>
          </cell>
          <cell r="D1663" t="str">
            <v>M</v>
          </cell>
          <cell r="E1663">
            <v>47.32</v>
          </cell>
        </row>
        <row r="1664">
          <cell r="B1664" t="str">
            <v>161212</v>
          </cell>
          <cell r="C1664" t="str">
            <v>DIAMETRO 1000 MM</v>
          </cell>
          <cell r="D1664" t="str">
            <v>M</v>
          </cell>
          <cell r="E1664">
            <v>57.73</v>
          </cell>
        </row>
        <row r="1666">
          <cell r="B1666" t="str">
            <v>161300</v>
          </cell>
          <cell r="C1666" t="str">
            <v>MONTAGEM DE CONEXOES DE JUNTA TIPO JM (B/F)</v>
          </cell>
        </row>
        <row r="1667">
          <cell r="B1667" t="str">
            <v>161301</v>
          </cell>
          <cell r="C1667" t="str">
            <v>DIAMETRO 100 MM</v>
          </cell>
          <cell r="D1667" t="str">
            <v>UN</v>
          </cell>
          <cell r="E1667">
            <v>6.3</v>
          </cell>
        </row>
        <row r="1668">
          <cell r="B1668" t="str">
            <v>161302</v>
          </cell>
          <cell r="C1668" t="str">
            <v>DIAMETRO 150 MM</v>
          </cell>
          <cell r="D1668" t="str">
            <v>UN</v>
          </cell>
          <cell r="E1668">
            <v>8.91</v>
          </cell>
        </row>
        <row r="1669">
          <cell r="B1669" t="str">
            <v>161303</v>
          </cell>
          <cell r="C1669" t="str">
            <v>DIAMETRO 200 MM</v>
          </cell>
          <cell r="D1669" t="str">
            <v>UN</v>
          </cell>
          <cell r="E1669">
            <v>10.56</v>
          </cell>
        </row>
        <row r="1670">
          <cell r="B1670" t="str">
            <v>161304</v>
          </cell>
          <cell r="C1670" t="str">
            <v>DIAMETRO 250 MM</v>
          </cell>
          <cell r="D1670" t="str">
            <v>UN</v>
          </cell>
          <cell r="E1670">
            <v>13.77</v>
          </cell>
        </row>
        <row r="1671">
          <cell r="B1671" t="str">
            <v>161305</v>
          </cell>
          <cell r="C1671" t="str">
            <v>DIAMETRO 300 MM</v>
          </cell>
          <cell r="D1671" t="str">
            <v>UN</v>
          </cell>
          <cell r="E1671">
            <v>17.829999999999998</v>
          </cell>
        </row>
        <row r="1672">
          <cell r="B1672" t="str">
            <v>161306</v>
          </cell>
          <cell r="C1672" t="str">
            <v>DIAMETRO 400 MM</v>
          </cell>
          <cell r="D1672" t="str">
            <v>UN</v>
          </cell>
          <cell r="E1672">
            <v>24.27</v>
          </cell>
        </row>
        <row r="1673">
          <cell r="B1673" t="str">
            <v>161307</v>
          </cell>
          <cell r="C1673" t="str">
            <v>DIAMETRO 500 MM</v>
          </cell>
          <cell r="D1673" t="str">
            <v>UN</v>
          </cell>
          <cell r="E1673">
            <v>31.65</v>
          </cell>
        </row>
        <row r="1674">
          <cell r="B1674" t="str">
            <v>161308</v>
          </cell>
          <cell r="C1674" t="str">
            <v>DIAMETRO 600 MM</v>
          </cell>
          <cell r="D1674" t="str">
            <v>UN</v>
          </cell>
          <cell r="E1674">
            <v>40.97</v>
          </cell>
        </row>
        <row r="1675">
          <cell r="B1675" t="str">
            <v>161309</v>
          </cell>
          <cell r="C1675" t="str">
            <v>DIAMETRO 700 MM</v>
          </cell>
          <cell r="D1675" t="str">
            <v>UN</v>
          </cell>
          <cell r="E1675">
            <v>54.7</v>
          </cell>
        </row>
        <row r="1676">
          <cell r="B1676" t="str">
            <v>161310</v>
          </cell>
          <cell r="C1676" t="str">
            <v>DIAMETRO 800 MM</v>
          </cell>
          <cell r="D1676" t="str">
            <v>UN</v>
          </cell>
          <cell r="E1676">
            <v>76.8</v>
          </cell>
        </row>
        <row r="1677">
          <cell r="B1677" t="str">
            <v>161311</v>
          </cell>
          <cell r="C1677" t="str">
            <v>DIAMETRO 900 MM</v>
          </cell>
          <cell r="D1677" t="str">
            <v>UN</v>
          </cell>
          <cell r="E1677">
            <v>92.27</v>
          </cell>
        </row>
        <row r="1678">
          <cell r="B1678" t="str">
            <v>161312</v>
          </cell>
          <cell r="C1678" t="str">
            <v>DIAMETRO 1000 MM</v>
          </cell>
          <cell r="D1678" t="str">
            <v>UN</v>
          </cell>
          <cell r="E1678">
            <v>111.2</v>
          </cell>
        </row>
        <row r="1680">
          <cell r="B1680" t="str">
            <v>161400</v>
          </cell>
          <cell r="C1680" t="str">
            <v>MONTAGEM DE CONEXOES DE JUNTA TIPO JE (PB)</v>
          </cell>
        </row>
        <row r="1681">
          <cell r="B1681" t="str">
            <v>161401</v>
          </cell>
          <cell r="C1681" t="str">
            <v>DIAMETRO 100 MM</v>
          </cell>
          <cell r="D1681" t="str">
            <v>UN</v>
          </cell>
          <cell r="E1681">
            <v>5</v>
          </cell>
        </row>
        <row r="1682">
          <cell r="B1682" t="str">
            <v>161402</v>
          </cell>
          <cell r="C1682" t="str">
            <v>DIAMETRO 150 MM</v>
          </cell>
          <cell r="D1682" t="str">
            <v>UN</v>
          </cell>
          <cell r="E1682">
            <v>6.26</v>
          </cell>
        </row>
        <row r="1683">
          <cell r="B1683" t="str">
            <v>161403</v>
          </cell>
          <cell r="C1683" t="str">
            <v>DIAMETRO 200 MM</v>
          </cell>
          <cell r="D1683" t="str">
            <v>UN</v>
          </cell>
          <cell r="E1683">
            <v>8.19</v>
          </cell>
        </row>
        <row r="1684">
          <cell r="B1684" t="str">
            <v>161404</v>
          </cell>
          <cell r="C1684" t="str">
            <v>DIAMETRO 250 MM</v>
          </cell>
          <cell r="D1684" t="str">
            <v>UN</v>
          </cell>
          <cell r="E1684">
            <v>10</v>
          </cell>
        </row>
        <row r="1685">
          <cell r="B1685" t="str">
            <v>161405</v>
          </cell>
          <cell r="C1685" t="str">
            <v>DIAMETRO 300 MM</v>
          </cell>
          <cell r="D1685" t="str">
            <v>UN</v>
          </cell>
          <cell r="E1685">
            <v>11.98</v>
          </cell>
        </row>
        <row r="1686">
          <cell r="B1686" t="str">
            <v>161406</v>
          </cell>
          <cell r="C1686" t="str">
            <v>DIAMETRO 400 MM</v>
          </cell>
          <cell r="D1686" t="str">
            <v>UN</v>
          </cell>
          <cell r="E1686">
            <v>15.61</v>
          </cell>
        </row>
        <row r="1687">
          <cell r="B1687" t="str">
            <v>161407</v>
          </cell>
          <cell r="C1687" t="str">
            <v>DIAMETRO 500 MM</v>
          </cell>
          <cell r="D1687" t="str">
            <v>UN</v>
          </cell>
          <cell r="E1687">
            <v>19.09</v>
          </cell>
        </row>
        <row r="1688">
          <cell r="B1688" t="str">
            <v>161408</v>
          </cell>
          <cell r="C1688" t="str">
            <v>DIAMETRO 600 MM</v>
          </cell>
          <cell r="D1688" t="str">
            <v>UN</v>
          </cell>
          <cell r="E1688">
            <v>23.14</v>
          </cell>
        </row>
        <row r="1689">
          <cell r="B1689" t="str">
            <v>161409</v>
          </cell>
          <cell r="C1689" t="str">
            <v>DIAMETRO 700 MM</v>
          </cell>
          <cell r="D1689" t="str">
            <v>UN</v>
          </cell>
          <cell r="E1689">
            <v>28.62</v>
          </cell>
        </row>
        <row r="1690">
          <cell r="B1690" t="str">
            <v>161410</v>
          </cell>
          <cell r="C1690" t="str">
            <v>DIAMETRO 800 MM</v>
          </cell>
          <cell r="D1690" t="str">
            <v>UN</v>
          </cell>
          <cell r="E1690">
            <v>34.590000000000003</v>
          </cell>
        </row>
        <row r="1691">
          <cell r="B1691" t="str">
            <v>161411</v>
          </cell>
          <cell r="C1691" t="str">
            <v>DIAMETRO 900 MM</v>
          </cell>
          <cell r="D1691" t="str">
            <v>UN</v>
          </cell>
          <cell r="E1691">
            <v>41.62</v>
          </cell>
        </row>
        <row r="1692">
          <cell r="B1692" t="str">
            <v>161412</v>
          </cell>
          <cell r="C1692" t="str">
            <v>DIAMETRO 1000 MM</v>
          </cell>
          <cell r="D1692" t="str">
            <v>UN</v>
          </cell>
          <cell r="E1692">
            <v>50.52</v>
          </cell>
        </row>
        <row r="1694">
          <cell r="B1694" t="str">
            <v>161500</v>
          </cell>
          <cell r="C1694" t="str">
            <v>MONTAGEM DE CONEXOES DE JUNTA FLAGEADA</v>
          </cell>
        </row>
        <row r="1695">
          <cell r="B1695" t="str">
            <v>161501</v>
          </cell>
          <cell r="C1695" t="str">
            <v>DIAMETRO 100 MM</v>
          </cell>
          <cell r="D1695" t="str">
            <v>UN</v>
          </cell>
          <cell r="E1695">
            <v>5.99</v>
          </cell>
        </row>
        <row r="1696">
          <cell r="B1696" t="str">
            <v>161502</v>
          </cell>
          <cell r="C1696" t="str">
            <v>DIAMETRO 150 MM</v>
          </cell>
          <cell r="D1696" t="str">
            <v>UN</v>
          </cell>
          <cell r="E1696">
            <v>8.65</v>
          </cell>
        </row>
        <row r="1697">
          <cell r="B1697" t="str">
            <v>161503</v>
          </cell>
          <cell r="C1697" t="str">
            <v>DIAMETRO 200 MM</v>
          </cell>
          <cell r="D1697" t="str">
            <v>UN</v>
          </cell>
          <cell r="E1697">
            <v>10.220000000000001</v>
          </cell>
        </row>
        <row r="1698">
          <cell r="B1698" t="str">
            <v>161504</v>
          </cell>
          <cell r="C1698" t="str">
            <v>DIAMETRO 250 MM</v>
          </cell>
          <cell r="D1698" t="str">
            <v>UN</v>
          </cell>
          <cell r="E1698">
            <v>13.43</v>
          </cell>
        </row>
        <row r="1699">
          <cell r="B1699" t="str">
            <v>161505</v>
          </cell>
          <cell r="C1699" t="str">
            <v>DIAMETRO 300 MM</v>
          </cell>
          <cell r="D1699" t="str">
            <v>UN</v>
          </cell>
          <cell r="E1699">
            <v>17.54</v>
          </cell>
        </row>
        <row r="1700">
          <cell r="B1700" t="str">
            <v>161506</v>
          </cell>
          <cell r="C1700" t="str">
            <v>DIAMETRO 400 MM</v>
          </cell>
          <cell r="D1700" t="str">
            <v>UN</v>
          </cell>
          <cell r="E1700">
            <v>23.92</v>
          </cell>
        </row>
        <row r="1701">
          <cell r="B1701" t="str">
            <v>161507</v>
          </cell>
          <cell r="C1701" t="str">
            <v>DIAMETRO 500 MM</v>
          </cell>
          <cell r="D1701" t="str">
            <v>UN</v>
          </cell>
          <cell r="E1701">
            <v>31.32</v>
          </cell>
        </row>
        <row r="1702">
          <cell r="B1702" t="str">
            <v>161508</v>
          </cell>
          <cell r="C1702" t="str">
            <v>DIAMETRO 600 MM</v>
          </cell>
          <cell r="D1702" t="str">
            <v>UN</v>
          </cell>
          <cell r="E1702">
            <v>41.12</v>
          </cell>
        </row>
        <row r="1703">
          <cell r="B1703" t="str">
            <v>161509</v>
          </cell>
          <cell r="C1703" t="str">
            <v>DIAMETRO 700 MM</v>
          </cell>
          <cell r="D1703" t="str">
            <v>UN</v>
          </cell>
          <cell r="E1703">
            <v>53.93</v>
          </cell>
        </row>
        <row r="1704">
          <cell r="B1704" t="str">
            <v>161510</v>
          </cell>
          <cell r="C1704" t="str">
            <v>DIAMETRO 800 MM</v>
          </cell>
          <cell r="D1704" t="str">
            <v>UN</v>
          </cell>
          <cell r="E1704">
            <v>76.31</v>
          </cell>
        </row>
        <row r="1705">
          <cell r="B1705" t="str">
            <v>161511</v>
          </cell>
          <cell r="C1705" t="str">
            <v>DIAMETRO 900 MM</v>
          </cell>
          <cell r="D1705" t="str">
            <v>UN</v>
          </cell>
          <cell r="E1705">
            <v>92.47</v>
          </cell>
        </row>
        <row r="1706">
          <cell r="B1706" t="str">
            <v>161512</v>
          </cell>
          <cell r="C1706" t="str">
            <v>DIAMETRO 1000 MM</v>
          </cell>
          <cell r="D1706" t="str">
            <v>UN</v>
          </cell>
          <cell r="E1706">
            <v>111.3</v>
          </cell>
        </row>
        <row r="1708">
          <cell r="B1708" t="str">
            <v>161600</v>
          </cell>
          <cell r="C1708" t="str">
            <v>MONTAGEM DE CURVAS DE FERRO FUNDIDO 90 GR TIPO JM</v>
          </cell>
        </row>
        <row r="1709">
          <cell r="B1709" t="str">
            <v>161601</v>
          </cell>
          <cell r="C1709" t="str">
            <v>DIAMETRO 300 MM</v>
          </cell>
          <cell r="D1709" t="str">
            <v>UN</v>
          </cell>
          <cell r="E1709">
            <v>40.76</v>
          </cell>
        </row>
        <row r="1711">
          <cell r="B1711" t="str">
            <v>161700</v>
          </cell>
          <cell r="C1711" t="str">
            <v>MONTAGEM DE CURVAS DE FERRO FUNDIDO 45 GR TIPO JM</v>
          </cell>
        </row>
        <row r="1712">
          <cell r="B1712" t="str">
            <v>161701</v>
          </cell>
          <cell r="C1712" t="str">
            <v>DIAMETRO 300 MM</v>
          </cell>
          <cell r="D1712" t="str">
            <v>UN</v>
          </cell>
          <cell r="E1712">
            <v>38.92</v>
          </cell>
        </row>
        <row r="1713">
          <cell r="B1713" t="str">
            <v>161702</v>
          </cell>
          <cell r="C1713" t="str">
            <v>DIAMETRO 400 MM</v>
          </cell>
          <cell r="D1713" t="str">
            <v>UN</v>
          </cell>
          <cell r="E1713">
            <v>58.4</v>
          </cell>
        </row>
        <row r="1714">
          <cell r="B1714" t="str">
            <v>161703</v>
          </cell>
          <cell r="C1714" t="str">
            <v>DIAMETRO 500 MM</v>
          </cell>
          <cell r="D1714" t="str">
            <v>UN</v>
          </cell>
          <cell r="E1714">
            <v>74.77</v>
          </cell>
        </row>
        <row r="1715">
          <cell r="B1715" t="str">
            <v>161704</v>
          </cell>
          <cell r="C1715" t="str">
            <v>DIAMETRO 600 MM</v>
          </cell>
          <cell r="D1715" t="str">
            <v>UN</v>
          </cell>
          <cell r="E1715">
            <v>99.8</v>
          </cell>
        </row>
        <row r="1716">
          <cell r="B1716" t="str">
            <v>161705</v>
          </cell>
          <cell r="C1716" t="str">
            <v>DIAMETRO 700 MM</v>
          </cell>
          <cell r="D1716" t="str">
            <v>UN</v>
          </cell>
          <cell r="E1716">
            <v>133.49</v>
          </cell>
        </row>
        <row r="1717">
          <cell r="B1717" t="str">
            <v>161706</v>
          </cell>
          <cell r="C1717" t="str">
            <v>DIAMETRO 800 MM</v>
          </cell>
          <cell r="D1717" t="str">
            <v>UN</v>
          </cell>
          <cell r="E1717">
            <v>185.88</v>
          </cell>
        </row>
        <row r="1718">
          <cell r="B1718" t="str">
            <v>161707</v>
          </cell>
          <cell r="C1718" t="str">
            <v>DIAMETRO 900 MM</v>
          </cell>
          <cell r="D1718" t="str">
            <v>UN</v>
          </cell>
          <cell r="E1718">
            <v>228.09</v>
          </cell>
        </row>
        <row r="1719">
          <cell r="B1719" t="str">
            <v>161708</v>
          </cell>
          <cell r="C1719" t="str">
            <v>DIAMETRO 1000 MM</v>
          </cell>
          <cell r="D1719" t="str">
            <v>UN</v>
          </cell>
          <cell r="E1719">
            <v>330.25</v>
          </cell>
        </row>
        <row r="1720">
          <cell r="B1720" t="str">
            <v>161709</v>
          </cell>
          <cell r="C1720" t="str">
            <v>DIAMETRO 1200 MM</v>
          </cell>
          <cell r="D1720" t="str">
            <v>UN</v>
          </cell>
          <cell r="E1720">
            <v>324.73</v>
          </cell>
        </row>
        <row r="1722">
          <cell r="B1722" t="str">
            <v>161800</v>
          </cell>
          <cell r="C1722" t="str">
            <v>MONTAGEM DE CURVAS DE FERRO FUNDIDO 22 GR 30 MIN. TIPO JM</v>
          </cell>
        </row>
        <row r="1723">
          <cell r="B1723" t="str">
            <v>161801</v>
          </cell>
          <cell r="C1723" t="str">
            <v>DIAMETRO 300 MM</v>
          </cell>
          <cell r="D1723" t="str">
            <v>UN</v>
          </cell>
          <cell r="E1723">
            <v>38.11</v>
          </cell>
        </row>
        <row r="1724">
          <cell r="B1724" t="str">
            <v>161802</v>
          </cell>
          <cell r="C1724" t="str">
            <v>DIAMETRO 400 MM</v>
          </cell>
          <cell r="D1724" t="str">
            <v>UN</v>
          </cell>
          <cell r="E1724">
            <v>53.85</v>
          </cell>
        </row>
        <row r="1725">
          <cell r="B1725" t="str">
            <v>161803</v>
          </cell>
          <cell r="C1725" t="str">
            <v>DIAMETRO 500 MM</v>
          </cell>
          <cell r="D1725" t="str">
            <v>UN</v>
          </cell>
          <cell r="E1725">
            <v>72</v>
          </cell>
        </row>
        <row r="1726">
          <cell r="B1726" t="str">
            <v>161804</v>
          </cell>
          <cell r="C1726" t="str">
            <v>DIAMETRO 600 MM</v>
          </cell>
          <cell r="D1726" t="str">
            <v>UN</v>
          </cell>
          <cell r="E1726">
            <v>96.1</v>
          </cell>
        </row>
        <row r="1727">
          <cell r="B1727" t="str">
            <v>161805</v>
          </cell>
          <cell r="C1727" t="str">
            <v>DIAMETRO 700 MM</v>
          </cell>
          <cell r="D1727" t="str">
            <v>UN</v>
          </cell>
          <cell r="E1727">
            <v>128.82</v>
          </cell>
        </row>
        <row r="1728">
          <cell r="B1728" t="str">
            <v>161806</v>
          </cell>
          <cell r="C1728" t="str">
            <v>DIAMETRO 800 MM</v>
          </cell>
          <cell r="D1728" t="str">
            <v>UN</v>
          </cell>
          <cell r="E1728">
            <v>180.21</v>
          </cell>
        </row>
        <row r="1729">
          <cell r="B1729" t="str">
            <v>161807</v>
          </cell>
          <cell r="C1729" t="str">
            <v>DIAMETRO 900 MM</v>
          </cell>
          <cell r="D1729" t="str">
            <v>UN</v>
          </cell>
          <cell r="E1729">
            <v>221.67</v>
          </cell>
        </row>
        <row r="1730">
          <cell r="B1730" t="str">
            <v>161808</v>
          </cell>
          <cell r="C1730" t="str">
            <v>DIAMETRO 1000 MM</v>
          </cell>
          <cell r="D1730" t="str">
            <v>UN</v>
          </cell>
          <cell r="E1730">
            <v>265.57</v>
          </cell>
        </row>
        <row r="1731">
          <cell r="B1731" t="str">
            <v>161809</v>
          </cell>
          <cell r="C1731" t="str">
            <v>DIAMETRO 1200 MM</v>
          </cell>
          <cell r="D1731" t="str">
            <v>UN</v>
          </cell>
          <cell r="E1731">
            <v>313.39999999999998</v>
          </cell>
        </row>
        <row r="1733">
          <cell r="B1733" t="str">
            <v>161900</v>
          </cell>
          <cell r="C1733" t="str">
            <v>MONTAGEM DE CURVAS DE FERRO FUNDIDO 11 GR 15 MIN. TIPO JM</v>
          </cell>
        </row>
        <row r="1734">
          <cell r="B1734" t="str">
            <v>161901</v>
          </cell>
          <cell r="C1734" t="str">
            <v>DIAMETRO 300 MM</v>
          </cell>
          <cell r="D1734" t="str">
            <v>UN</v>
          </cell>
          <cell r="E1734">
            <v>38.090000000000003</v>
          </cell>
        </row>
        <row r="1735">
          <cell r="B1735" t="str">
            <v>161902</v>
          </cell>
          <cell r="C1735" t="str">
            <v>DIAMETRO 400 MM</v>
          </cell>
          <cell r="D1735" t="str">
            <v>UN</v>
          </cell>
          <cell r="E1735">
            <v>53.78</v>
          </cell>
        </row>
        <row r="1736">
          <cell r="B1736" t="str">
            <v>161903</v>
          </cell>
          <cell r="C1736" t="str">
            <v>DIAMETRO 500 MM</v>
          </cell>
          <cell r="D1736" t="str">
            <v>UN</v>
          </cell>
          <cell r="E1736">
            <v>71.12</v>
          </cell>
        </row>
        <row r="1737">
          <cell r="B1737" t="str">
            <v>161904</v>
          </cell>
          <cell r="C1737" t="str">
            <v>DIAMETRO 600 MM</v>
          </cell>
          <cell r="D1737" t="str">
            <v>UN</v>
          </cell>
          <cell r="E1737">
            <v>92.51</v>
          </cell>
        </row>
        <row r="1738">
          <cell r="B1738" t="str">
            <v>161905</v>
          </cell>
          <cell r="C1738" t="str">
            <v>DIAMETRO 700 MM</v>
          </cell>
          <cell r="D1738" t="str">
            <v>UN</v>
          </cell>
          <cell r="E1738">
            <v>125.91</v>
          </cell>
        </row>
        <row r="1739">
          <cell r="B1739" t="str">
            <v>161906</v>
          </cell>
          <cell r="C1739" t="str">
            <v>DIAMETRO 800 MM</v>
          </cell>
          <cell r="D1739" t="str">
            <v>UN</v>
          </cell>
          <cell r="E1739">
            <v>178.71</v>
          </cell>
        </row>
        <row r="1740">
          <cell r="B1740" t="str">
            <v>161907</v>
          </cell>
          <cell r="C1740" t="str">
            <v>DIAMETRO 900 MM</v>
          </cell>
          <cell r="D1740" t="str">
            <v>UN</v>
          </cell>
          <cell r="E1740">
            <v>220.91</v>
          </cell>
        </row>
        <row r="1741">
          <cell r="B1741" t="str">
            <v>161908</v>
          </cell>
          <cell r="C1741" t="str">
            <v>DIAMETRO 1000 MM</v>
          </cell>
          <cell r="D1741" t="str">
            <v>UN</v>
          </cell>
          <cell r="E1741">
            <v>262.38</v>
          </cell>
        </row>
        <row r="1742">
          <cell r="B1742" t="str">
            <v>161909</v>
          </cell>
          <cell r="C1742" t="str">
            <v>DIAMETRO 1200 MM</v>
          </cell>
          <cell r="D1742" t="str">
            <v>UN</v>
          </cell>
          <cell r="E1742">
            <v>299.08999999999997</v>
          </cell>
        </row>
        <row r="1744">
          <cell r="B1744" t="str">
            <v>162000</v>
          </cell>
          <cell r="C1744" t="str">
            <v>MONTAGEM DE TES DE FERRO FUNDIDO TIPO JM/F</v>
          </cell>
        </row>
        <row r="1745">
          <cell r="B1745" t="str">
            <v>162001</v>
          </cell>
          <cell r="C1745" t="str">
            <v>DIAMETRO 300-100 MM</v>
          </cell>
          <cell r="D1745" t="str">
            <v>UN</v>
          </cell>
          <cell r="E1745">
            <v>45.87</v>
          </cell>
        </row>
        <row r="1746">
          <cell r="B1746" t="str">
            <v>162002</v>
          </cell>
          <cell r="C1746" t="str">
            <v>DIAMETRO 300-200 MM</v>
          </cell>
          <cell r="D1746" t="str">
            <v>UN</v>
          </cell>
          <cell r="E1746">
            <v>51</v>
          </cell>
        </row>
        <row r="1747">
          <cell r="B1747" t="str">
            <v>162003</v>
          </cell>
          <cell r="C1747" t="str">
            <v>DIAMETRO 300-300 MM</v>
          </cell>
          <cell r="D1747" t="str">
            <v>UN</v>
          </cell>
          <cell r="E1747">
            <v>59.42</v>
          </cell>
        </row>
        <row r="1748">
          <cell r="B1748" t="str">
            <v>162004</v>
          </cell>
          <cell r="C1748" t="str">
            <v>DIAMETRO 350-100 MM</v>
          </cell>
          <cell r="D1748" t="str">
            <v>UN</v>
          </cell>
          <cell r="E1748">
            <v>48.18</v>
          </cell>
        </row>
        <row r="1749">
          <cell r="B1749" t="str">
            <v>162005</v>
          </cell>
          <cell r="C1749" t="str">
            <v>DIAMETRO 350-200 MM</v>
          </cell>
          <cell r="D1749" t="str">
            <v>UN</v>
          </cell>
          <cell r="E1749">
            <v>53.39</v>
          </cell>
        </row>
        <row r="1750">
          <cell r="B1750" t="str">
            <v>162006</v>
          </cell>
          <cell r="C1750" t="str">
            <v>DIAMETRO 350-350 MM</v>
          </cell>
          <cell r="D1750" t="str">
            <v>UN</v>
          </cell>
          <cell r="E1750">
            <v>62.62</v>
          </cell>
        </row>
        <row r="1751">
          <cell r="B1751" t="str">
            <v>162007</v>
          </cell>
          <cell r="C1751" t="str">
            <v>DIAMETRO 400-100 MM</v>
          </cell>
          <cell r="D1751" t="str">
            <v>UN</v>
          </cell>
          <cell r="E1751">
            <v>61.29</v>
          </cell>
        </row>
        <row r="1752">
          <cell r="B1752" t="str">
            <v>162008</v>
          </cell>
          <cell r="C1752" t="str">
            <v>DIAMETRO 400-200 MM</v>
          </cell>
          <cell r="D1752" t="str">
            <v>UN</v>
          </cell>
          <cell r="E1752">
            <v>66.77</v>
          </cell>
        </row>
        <row r="1753">
          <cell r="B1753" t="str">
            <v>162009</v>
          </cell>
          <cell r="C1753" t="str">
            <v>DIAMETRO 400-300 MM</v>
          </cell>
          <cell r="D1753" t="str">
            <v>UN</v>
          </cell>
          <cell r="E1753">
            <v>75.25</v>
          </cell>
        </row>
        <row r="1754">
          <cell r="B1754" t="str">
            <v>162010</v>
          </cell>
          <cell r="C1754" t="str">
            <v>DIAMETRO 400-400 MM</v>
          </cell>
          <cell r="D1754" t="str">
            <v>UN</v>
          </cell>
          <cell r="E1754">
            <v>83.05</v>
          </cell>
        </row>
        <row r="1755">
          <cell r="B1755" t="str">
            <v>162011</v>
          </cell>
          <cell r="C1755" t="str">
            <v>DIAMETRO 500-100 MM</v>
          </cell>
          <cell r="D1755" t="str">
            <v>UN</v>
          </cell>
          <cell r="E1755">
            <v>79.040000000000006</v>
          </cell>
        </row>
        <row r="1756">
          <cell r="B1756" t="str">
            <v>162012</v>
          </cell>
          <cell r="C1756" t="str">
            <v>DIAMETRO 500-200 MM</v>
          </cell>
          <cell r="D1756" t="str">
            <v>UN</v>
          </cell>
          <cell r="E1756">
            <v>84.88</v>
          </cell>
        </row>
        <row r="1757">
          <cell r="B1757" t="str">
            <v>162013</v>
          </cell>
          <cell r="C1757" t="str">
            <v>DIAMETRO 500-300 MM</v>
          </cell>
          <cell r="D1757" t="str">
            <v>UN</v>
          </cell>
          <cell r="E1757">
            <v>93.76</v>
          </cell>
        </row>
        <row r="1758">
          <cell r="B1758" t="str">
            <v>162014</v>
          </cell>
          <cell r="C1758" t="str">
            <v>DIAMETRO 500-400 MM</v>
          </cell>
          <cell r="D1758" t="str">
            <v>UN</v>
          </cell>
          <cell r="E1758">
            <v>102.22</v>
          </cell>
        </row>
        <row r="1759">
          <cell r="B1759" t="str">
            <v>162015</v>
          </cell>
          <cell r="C1759" t="str">
            <v>DIAMETRO 500-500 MM</v>
          </cell>
          <cell r="D1759" t="str">
            <v>UN</v>
          </cell>
          <cell r="E1759">
            <v>111.3</v>
          </cell>
        </row>
        <row r="1760">
          <cell r="B1760" t="str">
            <v>162016</v>
          </cell>
          <cell r="C1760" t="str">
            <v>DIAMETRO 600-100 MM</v>
          </cell>
          <cell r="D1760" t="str">
            <v>UN</v>
          </cell>
          <cell r="E1760">
            <v>101.55</v>
          </cell>
        </row>
        <row r="1761">
          <cell r="B1761" t="str">
            <v>162017</v>
          </cell>
          <cell r="C1761" t="str">
            <v>DIAMETRO 600-200 MM</v>
          </cell>
          <cell r="D1761" t="str">
            <v>UN</v>
          </cell>
          <cell r="E1761">
            <v>108.11</v>
          </cell>
        </row>
        <row r="1762">
          <cell r="B1762" t="str">
            <v>162018</v>
          </cell>
          <cell r="C1762" t="str">
            <v>DIAMETRO 600 - 300MM</v>
          </cell>
          <cell r="D1762" t="str">
            <v>UN</v>
          </cell>
          <cell r="E1762">
            <v>117.83</v>
          </cell>
        </row>
        <row r="1763">
          <cell r="B1763" t="str">
            <v>162019</v>
          </cell>
          <cell r="C1763" t="str">
            <v>DIAMETRO 600-400 MM</v>
          </cell>
          <cell r="D1763" t="str">
            <v>UN</v>
          </cell>
          <cell r="E1763">
            <v>126.92</v>
          </cell>
        </row>
        <row r="1764">
          <cell r="B1764" t="str">
            <v>162020</v>
          </cell>
          <cell r="C1764" t="str">
            <v>DIAMETRO 600-600 MM</v>
          </cell>
          <cell r="D1764" t="str">
            <v>UN</v>
          </cell>
          <cell r="E1764">
            <v>150.03</v>
          </cell>
        </row>
        <row r="1765">
          <cell r="B1765" t="str">
            <v>162021</v>
          </cell>
          <cell r="C1765" t="str">
            <v>DIAMETRO 700-200 MM</v>
          </cell>
          <cell r="D1765" t="str">
            <v>UN</v>
          </cell>
          <cell r="E1765">
            <v>139.62</v>
          </cell>
        </row>
        <row r="1766">
          <cell r="B1766" t="str">
            <v>162022</v>
          </cell>
          <cell r="C1766" t="str">
            <v>DIAMETRO 700-400 MM</v>
          </cell>
          <cell r="D1766" t="str">
            <v>UN</v>
          </cell>
          <cell r="E1766">
            <v>158.4</v>
          </cell>
        </row>
        <row r="1767">
          <cell r="B1767" t="str">
            <v>162023</v>
          </cell>
          <cell r="C1767" t="str">
            <v>DIAMETRO 700-600 MM</v>
          </cell>
          <cell r="D1767" t="str">
            <v>UN</v>
          </cell>
          <cell r="E1767">
            <v>183.2</v>
          </cell>
        </row>
        <row r="1768">
          <cell r="B1768" t="str">
            <v>162024</v>
          </cell>
          <cell r="C1768" t="str">
            <v>DIAMETRO 700-700 MM</v>
          </cell>
          <cell r="D1768" t="str">
            <v>UN</v>
          </cell>
          <cell r="E1768">
            <v>197.27</v>
          </cell>
        </row>
        <row r="1769">
          <cell r="B1769" t="str">
            <v>162025</v>
          </cell>
          <cell r="C1769" t="str">
            <v>DIAMETRO 800-200 MM</v>
          </cell>
          <cell r="D1769" t="str">
            <v>UN</v>
          </cell>
          <cell r="E1769">
            <v>192.11</v>
          </cell>
        </row>
        <row r="1770">
          <cell r="B1770" t="str">
            <v>162026</v>
          </cell>
          <cell r="C1770" t="str">
            <v>DIAMETRO 800-400 MM</v>
          </cell>
          <cell r="D1770" t="str">
            <v>UN</v>
          </cell>
          <cell r="E1770">
            <v>214.36</v>
          </cell>
        </row>
        <row r="1771">
          <cell r="B1771" t="str">
            <v>162027</v>
          </cell>
          <cell r="C1771" t="str">
            <v>DIAMETRO 800-600 MM</v>
          </cell>
          <cell r="D1771" t="str">
            <v>UN</v>
          </cell>
          <cell r="E1771">
            <v>249.21</v>
          </cell>
        </row>
        <row r="1772">
          <cell r="B1772" t="str">
            <v>162028</v>
          </cell>
          <cell r="C1772" t="str">
            <v>DIAMETRO 800-800 MM</v>
          </cell>
          <cell r="D1772" t="str">
            <v>UN</v>
          </cell>
          <cell r="E1772">
            <v>282.35000000000002</v>
          </cell>
        </row>
        <row r="1773">
          <cell r="B1773" t="str">
            <v>162029</v>
          </cell>
          <cell r="C1773" t="str">
            <v>DIAMETRO 900-200 MM</v>
          </cell>
          <cell r="D1773" t="str">
            <v>UN</v>
          </cell>
          <cell r="E1773">
            <v>230.51</v>
          </cell>
        </row>
        <row r="1774">
          <cell r="B1774" t="str">
            <v>162030</v>
          </cell>
          <cell r="C1774" t="str">
            <v>DIAMETRO 900-400 MM</v>
          </cell>
          <cell r="D1774" t="str">
            <v>UN</v>
          </cell>
          <cell r="E1774">
            <v>257.22000000000003</v>
          </cell>
        </row>
        <row r="1775">
          <cell r="B1775" t="str">
            <v>162031</v>
          </cell>
          <cell r="C1775" t="str">
            <v>DIAMETRO 900-600 MM</v>
          </cell>
          <cell r="D1775" t="str">
            <v>UN</v>
          </cell>
          <cell r="E1775">
            <v>296.43</v>
          </cell>
        </row>
        <row r="1776">
          <cell r="B1776" t="str">
            <v>162032</v>
          </cell>
          <cell r="C1776" t="str">
            <v>DIAMETRO 900-800 MM</v>
          </cell>
          <cell r="D1776" t="str">
            <v>UN</v>
          </cell>
          <cell r="E1776">
            <v>335.27</v>
          </cell>
        </row>
        <row r="1777">
          <cell r="B1777" t="str">
            <v>162033</v>
          </cell>
          <cell r="C1777" t="str">
            <v>DIAMETRO 900-900 MM</v>
          </cell>
          <cell r="D1777" t="str">
            <v>UN</v>
          </cell>
          <cell r="E1777">
            <v>355.81</v>
          </cell>
        </row>
        <row r="1778">
          <cell r="B1778" t="str">
            <v>162034</v>
          </cell>
          <cell r="C1778" t="str">
            <v>DIAMETRO 1000-200 MM</v>
          </cell>
          <cell r="D1778" t="str">
            <v>UN</v>
          </cell>
          <cell r="E1778">
            <v>284.39999999999998</v>
          </cell>
        </row>
        <row r="1779">
          <cell r="B1779" t="str">
            <v>162035</v>
          </cell>
          <cell r="C1779" t="str">
            <v>DIAMETRO 1000-400 MM</v>
          </cell>
          <cell r="D1779" t="str">
            <v>UN</v>
          </cell>
          <cell r="E1779">
            <v>310.54000000000002</v>
          </cell>
        </row>
        <row r="1780">
          <cell r="B1780" t="str">
            <v>162036</v>
          </cell>
          <cell r="C1780" t="str">
            <v>DIAMETRO 1000-600 MM</v>
          </cell>
          <cell r="D1780" t="str">
            <v>UN</v>
          </cell>
          <cell r="E1780">
            <v>350.45</v>
          </cell>
        </row>
        <row r="1781">
          <cell r="B1781" t="str">
            <v>162037</v>
          </cell>
          <cell r="C1781" t="str">
            <v>DIAMETRO 1000-800 MM</v>
          </cell>
          <cell r="D1781" t="str">
            <v>UN</v>
          </cell>
          <cell r="E1781">
            <v>393.45</v>
          </cell>
        </row>
        <row r="1782">
          <cell r="B1782" t="str">
            <v>162038</v>
          </cell>
          <cell r="C1782" t="str">
            <v>DIAMETRO 1000-1000 MM</v>
          </cell>
          <cell r="D1782" t="str">
            <v>UN</v>
          </cell>
          <cell r="E1782">
            <v>434.76</v>
          </cell>
        </row>
        <row r="1783">
          <cell r="B1783" t="str">
            <v>162039</v>
          </cell>
          <cell r="C1783" t="str">
            <v>DIAMETRO 1200-200 MM</v>
          </cell>
          <cell r="D1783" t="str">
            <v>UN</v>
          </cell>
          <cell r="E1783">
            <v>328.04</v>
          </cell>
        </row>
        <row r="1784">
          <cell r="B1784" t="str">
            <v>162040</v>
          </cell>
          <cell r="C1784" t="str">
            <v>DIAMETRO 1200-400 MM</v>
          </cell>
          <cell r="D1784" t="str">
            <v>UN</v>
          </cell>
          <cell r="E1784">
            <v>358.28</v>
          </cell>
        </row>
        <row r="1785">
          <cell r="B1785" t="str">
            <v>162041</v>
          </cell>
          <cell r="C1785" t="str">
            <v>DIAMETRO 1200-600 MM</v>
          </cell>
          <cell r="D1785" t="str">
            <v>UN</v>
          </cell>
          <cell r="E1785">
            <v>403.32</v>
          </cell>
        </row>
        <row r="1786">
          <cell r="B1786" t="str">
            <v>162042</v>
          </cell>
          <cell r="C1786" t="str">
            <v>DIAMETRO 1200-800 MM</v>
          </cell>
          <cell r="D1786" t="str">
            <v>UN</v>
          </cell>
          <cell r="E1786">
            <v>456.96</v>
          </cell>
        </row>
        <row r="1787">
          <cell r="B1787" t="str">
            <v>162043</v>
          </cell>
          <cell r="C1787" t="str">
            <v>DIAMETRO 1200-1000 MM</v>
          </cell>
          <cell r="D1787" t="str">
            <v>UN</v>
          </cell>
          <cell r="E1787">
            <v>505.37</v>
          </cell>
        </row>
        <row r="1788">
          <cell r="B1788" t="str">
            <v>162044</v>
          </cell>
          <cell r="C1788" t="str">
            <v>DIAMETRO 1200-1200 MM</v>
          </cell>
          <cell r="D1788" t="str">
            <v>UN</v>
          </cell>
          <cell r="E1788">
            <v>522.38</v>
          </cell>
        </row>
        <row r="1790">
          <cell r="B1790" t="str">
            <v>162100</v>
          </cell>
          <cell r="C1790" t="str">
            <v>MONTAGEM DE REDUCOES DE FERRO FUNDIDO TIPO JM</v>
          </cell>
        </row>
        <row r="1791">
          <cell r="B1791" t="str">
            <v>162101</v>
          </cell>
          <cell r="C1791" t="str">
            <v>DIAMETRO 300-150 MM</v>
          </cell>
          <cell r="D1791" t="str">
            <v>UN</v>
          </cell>
          <cell r="E1791">
            <v>37.99</v>
          </cell>
        </row>
        <row r="1792">
          <cell r="B1792" t="str">
            <v>162102</v>
          </cell>
          <cell r="C1792" t="str">
            <v>DIAMETRO 300-200 MM</v>
          </cell>
          <cell r="D1792" t="str">
            <v>UN</v>
          </cell>
          <cell r="E1792">
            <v>38.26</v>
          </cell>
        </row>
        <row r="1793">
          <cell r="B1793" t="str">
            <v>162103</v>
          </cell>
          <cell r="C1793" t="str">
            <v>DIAMETRO 300-250 MM</v>
          </cell>
          <cell r="D1793" t="str">
            <v>UN</v>
          </cell>
          <cell r="E1793">
            <v>38.57</v>
          </cell>
        </row>
        <row r="1794">
          <cell r="B1794" t="str">
            <v>162104</v>
          </cell>
          <cell r="C1794" t="str">
            <v>DIAMETRO 350-200 MM</v>
          </cell>
          <cell r="D1794" t="str">
            <v>UN</v>
          </cell>
          <cell r="E1794">
            <v>51.31</v>
          </cell>
        </row>
        <row r="1795">
          <cell r="B1795" t="str">
            <v>162105</v>
          </cell>
          <cell r="C1795" t="str">
            <v>DIAMETRO 350-250 MM</v>
          </cell>
          <cell r="D1795" t="str">
            <v>UN</v>
          </cell>
          <cell r="E1795">
            <v>51.51</v>
          </cell>
        </row>
        <row r="1796">
          <cell r="B1796" t="str">
            <v>162106</v>
          </cell>
          <cell r="C1796" t="str">
            <v>DIAMETRO 350-300 MM</v>
          </cell>
          <cell r="D1796" t="str">
            <v>UN</v>
          </cell>
          <cell r="E1796">
            <v>51.65</v>
          </cell>
        </row>
        <row r="1797">
          <cell r="B1797" t="str">
            <v>162107</v>
          </cell>
          <cell r="C1797" t="str">
            <v>DIAMETRO 400-250 MM</v>
          </cell>
          <cell r="D1797" t="str">
            <v>UN</v>
          </cell>
          <cell r="E1797">
            <v>53.04</v>
          </cell>
        </row>
        <row r="1798">
          <cell r="B1798" t="str">
            <v>162108</v>
          </cell>
          <cell r="C1798" t="str">
            <v>DIAMETRO 400-300 MM</v>
          </cell>
          <cell r="D1798" t="str">
            <v>UN</v>
          </cell>
          <cell r="E1798">
            <v>53.12</v>
          </cell>
        </row>
        <row r="1799">
          <cell r="B1799" t="str">
            <v>162109</v>
          </cell>
          <cell r="C1799" t="str">
            <v>DIAMETRO 400-350 MM</v>
          </cell>
          <cell r="D1799" t="str">
            <v>UN</v>
          </cell>
          <cell r="E1799">
            <v>53.59</v>
          </cell>
        </row>
        <row r="1800">
          <cell r="B1800" t="str">
            <v>162110</v>
          </cell>
          <cell r="C1800" t="str">
            <v>DIAMETRO 500-350 MM</v>
          </cell>
          <cell r="D1800" t="str">
            <v>UN</v>
          </cell>
          <cell r="E1800">
            <v>70.63</v>
          </cell>
        </row>
        <row r="1801">
          <cell r="B1801" t="str">
            <v>162111</v>
          </cell>
          <cell r="C1801" t="str">
            <v>DIAMETRO 500-400 MM</v>
          </cell>
          <cell r="D1801" t="str">
            <v>UN</v>
          </cell>
          <cell r="E1801">
            <v>79.73</v>
          </cell>
        </row>
        <row r="1802">
          <cell r="B1802" t="str">
            <v>162112</v>
          </cell>
          <cell r="C1802" t="str">
            <v>DIAMETRO 600-400 MM</v>
          </cell>
          <cell r="D1802" t="str">
            <v>UN</v>
          </cell>
          <cell r="E1802">
            <v>92.26</v>
          </cell>
        </row>
        <row r="1803">
          <cell r="B1803" t="str">
            <v>162113</v>
          </cell>
          <cell r="C1803" t="str">
            <v>DIAMETRO 600-500 MM</v>
          </cell>
          <cell r="D1803" t="str">
            <v>UN</v>
          </cell>
          <cell r="E1803">
            <v>92.47</v>
          </cell>
        </row>
        <row r="1804">
          <cell r="B1804" t="str">
            <v>162114</v>
          </cell>
          <cell r="C1804" t="str">
            <v>DIAMETRO 700-500 MM</v>
          </cell>
          <cell r="D1804" t="str">
            <v>UN</v>
          </cell>
          <cell r="E1804">
            <v>124.52</v>
          </cell>
        </row>
        <row r="1805">
          <cell r="B1805" t="str">
            <v>162115</v>
          </cell>
          <cell r="C1805" t="str">
            <v>DIAMETRO 700-600 MM</v>
          </cell>
          <cell r="D1805" t="str">
            <v>UN</v>
          </cell>
          <cell r="E1805">
            <v>149.41999999999999</v>
          </cell>
        </row>
        <row r="1806">
          <cell r="B1806" t="str">
            <v>162116</v>
          </cell>
          <cell r="C1806" t="str">
            <v>DIAMETRO 800-600 MM</v>
          </cell>
          <cell r="D1806" t="str">
            <v>UN</v>
          </cell>
          <cell r="E1806">
            <v>176.31</v>
          </cell>
        </row>
        <row r="1807">
          <cell r="B1807" t="str">
            <v>162117</v>
          </cell>
          <cell r="C1807" t="str">
            <v>DIAMETRO 800-700 MM</v>
          </cell>
          <cell r="D1807" t="str">
            <v>UN</v>
          </cell>
          <cell r="E1807">
            <v>182.19</v>
          </cell>
        </row>
        <row r="1808">
          <cell r="B1808" t="str">
            <v>162118</v>
          </cell>
          <cell r="C1808" t="str">
            <v>DIAMETRO 900-700 MM</v>
          </cell>
          <cell r="D1808" t="str">
            <v>UN</v>
          </cell>
          <cell r="E1808">
            <v>212.89</v>
          </cell>
        </row>
        <row r="1809">
          <cell r="B1809" t="str">
            <v>162119</v>
          </cell>
          <cell r="C1809" t="str">
            <v>DIAMETRO 900-800 MM</v>
          </cell>
          <cell r="D1809" t="str">
            <v>UN</v>
          </cell>
          <cell r="E1809">
            <v>218.37</v>
          </cell>
        </row>
        <row r="1810">
          <cell r="B1810" t="str">
            <v>162120</v>
          </cell>
          <cell r="C1810" t="str">
            <v>DIAMETRO 1000-800 MM</v>
          </cell>
          <cell r="D1810" t="str">
            <v>UN</v>
          </cell>
          <cell r="E1810">
            <v>259.77999999999997</v>
          </cell>
        </row>
        <row r="1811">
          <cell r="B1811" t="str">
            <v>162121</v>
          </cell>
          <cell r="C1811" t="str">
            <v>DIAMETRO 1000-900 MM</v>
          </cell>
          <cell r="D1811" t="str">
            <v>UN</v>
          </cell>
          <cell r="E1811">
            <v>262.67</v>
          </cell>
        </row>
        <row r="1812">
          <cell r="B1812" t="str">
            <v>162122</v>
          </cell>
          <cell r="C1812" t="str">
            <v>DIAMETRO 1200-1000 MM</v>
          </cell>
          <cell r="D1812" t="str">
            <v>UN</v>
          </cell>
          <cell r="E1812">
            <v>302.77999999999997</v>
          </cell>
        </row>
        <row r="1814">
          <cell r="B1814" t="str">
            <v>162200</v>
          </cell>
          <cell r="C1814" t="str">
            <v>MONTAGEM DE LUVAS DE CORRER DE FERRO FUNDIDO TIPO JM</v>
          </cell>
        </row>
        <row r="1815">
          <cell r="B1815" t="str">
            <v>162201</v>
          </cell>
          <cell r="C1815" t="str">
            <v>DIAMETRO 100 MM</v>
          </cell>
          <cell r="D1815" t="str">
            <v>UN</v>
          </cell>
          <cell r="E1815">
            <v>13.88</v>
          </cell>
        </row>
        <row r="1816">
          <cell r="B1816" t="str">
            <v>162202</v>
          </cell>
          <cell r="C1816" t="str">
            <v>DIAMETRO 150 MM</v>
          </cell>
          <cell r="D1816" t="str">
            <v>UN</v>
          </cell>
          <cell r="E1816">
            <v>19.13</v>
          </cell>
        </row>
        <row r="1817">
          <cell r="B1817" t="str">
            <v>162203</v>
          </cell>
          <cell r="C1817" t="str">
            <v>DIAMETRO 200 MM</v>
          </cell>
          <cell r="D1817" t="str">
            <v>UN</v>
          </cell>
          <cell r="E1817">
            <v>23.1</v>
          </cell>
        </row>
        <row r="1818">
          <cell r="B1818" t="str">
            <v>162204</v>
          </cell>
          <cell r="C1818" t="str">
            <v>DIAMETRO 250 MM</v>
          </cell>
          <cell r="D1818" t="str">
            <v>UN</v>
          </cell>
          <cell r="E1818">
            <v>30.21</v>
          </cell>
        </row>
        <row r="1819">
          <cell r="B1819" t="str">
            <v>162205</v>
          </cell>
          <cell r="C1819" t="str">
            <v>DIAMETRO 300 MM</v>
          </cell>
          <cell r="D1819" t="str">
            <v>UN</v>
          </cell>
          <cell r="E1819">
            <v>39.200000000000003</v>
          </cell>
        </row>
        <row r="1820">
          <cell r="B1820" t="str">
            <v>162206</v>
          </cell>
          <cell r="C1820" t="str">
            <v>DIAMETRO 400 MM</v>
          </cell>
          <cell r="D1820" t="str">
            <v>UN</v>
          </cell>
          <cell r="E1820">
            <v>54.27</v>
          </cell>
        </row>
        <row r="1821">
          <cell r="B1821" t="str">
            <v>162207</v>
          </cell>
          <cell r="C1821" t="str">
            <v>DIAMETRO 500 MM</v>
          </cell>
          <cell r="D1821" t="str">
            <v>UN</v>
          </cell>
          <cell r="E1821">
            <v>67.8</v>
          </cell>
        </row>
        <row r="1822">
          <cell r="B1822" t="str">
            <v>162208</v>
          </cell>
          <cell r="C1822" t="str">
            <v>DIAMETRO 600 MM</v>
          </cell>
          <cell r="D1822" t="str">
            <v>UN</v>
          </cell>
          <cell r="E1822">
            <v>94.21</v>
          </cell>
        </row>
        <row r="1823">
          <cell r="B1823" t="str">
            <v>162209</v>
          </cell>
          <cell r="C1823" t="str">
            <v>DIAMETRO 700 MM</v>
          </cell>
          <cell r="D1823" t="str">
            <v>UN</v>
          </cell>
          <cell r="E1823">
            <v>125.65</v>
          </cell>
        </row>
        <row r="1824">
          <cell r="B1824" t="str">
            <v>162210</v>
          </cell>
          <cell r="C1824" t="str">
            <v>DIAMETRO 800 MM</v>
          </cell>
          <cell r="D1824" t="str">
            <v>UN</v>
          </cell>
          <cell r="E1824">
            <v>177.18</v>
          </cell>
        </row>
        <row r="1825">
          <cell r="B1825" t="str">
            <v>162211</v>
          </cell>
          <cell r="C1825" t="str">
            <v>DIAMETRO 900 MM</v>
          </cell>
          <cell r="D1825" t="str">
            <v>UN</v>
          </cell>
          <cell r="E1825">
            <v>214.01</v>
          </cell>
        </row>
        <row r="1826">
          <cell r="B1826" t="str">
            <v>162212</v>
          </cell>
          <cell r="C1826" t="str">
            <v>DIAMETRO 1000 MM</v>
          </cell>
          <cell r="D1826" t="str">
            <v>UN</v>
          </cell>
          <cell r="E1826">
            <v>260.48</v>
          </cell>
        </row>
        <row r="1827">
          <cell r="B1827" t="str">
            <v>162213</v>
          </cell>
          <cell r="C1827" t="str">
            <v>DIAMETRO 1200 MM</v>
          </cell>
          <cell r="D1827" t="str">
            <v>UN</v>
          </cell>
          <cell r="E1827">
            <v>295.63</v>
          </cell>
        </row>
        <row r="1829">
          <cell r="B1829" t="str">
            <v>162300</v>
          </cell>
          <cell r="C1829" t="str">
            <v>MONTAGEM DE EXTREMIDADES DE FERRO FUNDIDO TIPO JM/F</v>
          </cell>
        </row>
        <row r="1830">
          <cell r="B1830" t="str">
            <v>162301</v>
          </cell>
          <cell r="C1830" t="str">
            <v>DIAMETRO 300 MM</v>
          </cell>
          <cell r="D1830" t="str">
            <v>UN</v>
          </cell>
          <cell r="E1830">
            <v>53.42</v>
          </cell>
        </row>
        <row r="1831">
          <cell r="B1831" t="str">
            <v>162302</v>
          </cell>
          <cell r="C1831" t="str">
            <v>DIAMETRO 400 MM</v>
          </cell>
          <cell r="D1831" t="str">
            <v>UN</v>
          </cell>
          <cell r="E1831">
            <v>73.400000000000006</v>
          </cell>
        </row>
        <row r="1832">
          <cell r="B1832" t="str">
            <v>162303</v>
          </cell>
          <cell r="C1832" t="str">
            <v>DIAMETRO 500 MM</v>
          </cell>
          <cell r="D1832" t="str">
            <v>UN</v>
          </cell>
          <cell r="E1832">
            <v>97.34</v>
          </cell>
        </row>
        <row r="1833">
          <cell r="B1833" t="str">
            <v>162304</v>
          </cell>
          <cell r="C1833" t="str">
            <v>DIAMETRO 600 MM</v>
          </cell>
          <cell r="D1833" t="str">
            <v>UN</v>
          </cell>
          <cell r="E1833">
            <v>126.8</v>
          </cell>
        </row>
        <row r="1834">
          <cell r="B1834" t="str">
            <v>162305</v>
          </cell>
          <cell r="C1834" t="str">
            <v>DIAMETRO 700 MM</v>
          </cell>
          <cell r="D1834" t="str">
            <v>UN</v>
          </cell>
          <cell r="E1834">
            <v>166.9</v>
          </cell>
        </row>
        <row r="1835">
          <cell r="B1835" t="str">
            <v>162306</v>
          </cell>
          <cell r="C1835" t="str">
            <v>DIAMETRO 800 MM</v>
          </cell>
          <cell r="D1835" t="str">
            <v>UN</v>
          </cell>
          <cell r="E1835">
            <v>246.1</v>
          </cell>
        </row>
        <row r="1836">
          <cell r="B1836" t="str">
            <v>162307</v>
          </cell>
          <cell r="C1836" t="str">
            <v>DIAMETRO 900 MM</v>
          </cell>
          <cell r="D1836" t="str">
            <v>UN</v>
          </cell>
          <cell r="E1836">
            <v>287.04000000000002</v>
          </cell>
        </row>
        <row r="1837">
          <cell r="B1837" t="str">
            <v>162308</v>
          </cell>
          <cell r="C1837" t="str">
            <v>DIAMETRO 1000 MM</v>
          </cell>
          <cell r="D1837" t="str">
            <v>UN</v>
          </cell>
          <cell r="E1837">
            <v>348.11</v>
          </cell>
        </row>
        <row r="1838">
          <cell r="B1838" t="str">
            <v>162309</v>
          </cell>
          <cell r="C1838" t="str">
            <v>DIAMETRO 1200 MM</v>
          </cell>
          <cell r="D1838" t="str">
            <v>UN</v>
          </cell>
          <cell r="E1838">
            <v>380.2</v>
          </cell>
        </row>
        <row r="1840">
          <cell r="B1840" t="str">
            <v>162400</v>
          </cell>
          <cell r="C1840" t="str">
            <v>MONTAGEM CURVAS DE FERRO FUNDIDO 90 GR TIPO JE</v>
          </cell>
        </row>
        <row r="1841">
          <cell r="B1841" t="str">
            <v>162401</v>
          </cell>
          <cell r="C1841" t="str">
            <v>DIAMETRO 100 MM</v>
          </cell>
          <cell r="D1841" t="str">
            <v>UN</v>
          </cell>
          <cell r="E1841">
            <v>10.3</v>
          </cell>
        </row>
        <row r="1842">
          <cell r="B1842" t="str">
            <v>162402</v>
          </cell>
          <cell r="C1842" t="str">
            <v>DIAMETRO 150 MM</v>
          </cell>
          <cell r="D1842" t="str">
            <v>UN</v>
          </cell>
          <cell r="E1842">
            <v>13.04</v>
          </cell>
        </row>
        <row r="1843">
          <cell r="B1843" t="str">
            <v>162403</v>
          </cell>
          <cell r="C1843" t="str">
            <v>DIAMETRO 200 MM</v>
          </cell>
          <cell r="D1843" t="str">
            <v>UN</v>
          </cell>
          <cell r="E1843">
            <v>17.43</v>
          </cell>
        </row>
        <row r="1844">
          <cell r="B1844" t="str">
            <v>162404</v>
          </cell>
          <cell r="C1844" t="str">
            <v>DIAMETRO 250 MM</v>
          </cell>
          <cell r="D1844" t="str">
            <v>UN</v>
          </cell>
          <cell r="E1844">
            <v>21.55</v>
          </cell>
        </row>
        <row r="1845">
          <cell r="B1845" t="str">
            <v>162405</v>
          </cell>
          <cell r="C1845" t="str">
            <v>DIAMETRO 300 MM</v>
          </cell>
          <cell r="D1845" t="str">
            <v>UN</v>
          </cell>
          <cell r="E1845">
            <v>26.71</v>
          </cell>
        </row>
        <row r="1846">
          <cell r="B1846" t="str">
            <v>162406</v>
          </cell>
          <cell r="C1846" t="str">
            <v>DIAMETRO 400 MM</v>
          </cell>
          <cell r="D1846" t="str">
            <v>UN</v>
          </cell>
          <cell r="E1846">
            <v>36.76</v>
          </cell>
        </row>
        <row r="1847">
          <cell r="B1847" t="str">
            <v>162407</v>
          </cell>
          <cell r="C1847" t="str">
            <v>DIAMETRO 500 MM</v>
          </cell>
          <cell r="D1847" t="str">
            <v>UN</v>
          </cell>
          <cell r="E1847">
            <v>47.57</v>
          </cell>
        </row>
        <row r="1848">
          <cell r="B1848" t="str">
            <v>162408</v>
          </cell>
          <cell r="C1848" t="str">
            <v>DIAMETRO 600 MM</v>
          </cell>
          <cell r="D1848" t="str">
            <v>UN</v>
          </cell>
          <cell r="E1848">
            <v>60.88</v>
          </cell>
        </row>
        <row r="1850">
          <cell r="B1850" t="str">
            <v>162500</v>
          </cell>
          <cell r="C1850" t="str">
            <v>MONTAGEM DE CURVAS DE FERRO FUNDIDO 45 GR TIPO JE</v>
          </cell>
        </row>
        <row r="1851">
          <cell r="B1851" t="str">
            <v>162501</v>
          </cell>
          <cell r="C1851" t="str">
            <v>DIAMETRO 100 MM</v>
          </cell>
          <cell r="D1851" t="str">
            <v>UN</v>
          </cell>
          <cell r="E1851">
            <v>10.25</v>
          </cell>
        </row>
        <row r="1852">
          <cell r="B1852" t="str">
            <v>162502</v>
          </cell>
          <cell r="C1852" t="str">
            <v>DIAMETRO 150 MM</v>
          </cell>
          <cell r="D1852" t="str">
            <v>UN</v>
          </cell>
          <cell r="E1852">
            <v>12.82</v>
          </cell>
        </row>
        <row r="1853">
          <cell r="B1853" t="str">
            <v>162503</v>
          </cell>
          <cell r="C1853" t="str">
            <v>DIAMETRO 200 MM</v>
          </cell>
          <cell r="D1853" t="str">
            <v>UN</v>
          </cell>
          <cell r="E1853">
            <v>17.02</v>
          </cell>
        </row>
        <row r="1854">
          <cell r="B1854" t="str">
            <v>162504</v>
          </cell>
          <cell r="C1854" t="str">
            <v>DIAMETRO 250 MM</v>
          </cell>
          <cell r="D1854" t="str">
            <v>UN</v>
          </cell>
          <cell r="E1854">
            <v>20.86</v>
          </cell>
        </row>
        <row r="1855">
          <cell r="B1855" t="str">
            <v>162505</v>
          </cell>
          <cell r="C1855" t="str">
            <v>DIAMETRO 300 MM</v>
          </cell>
          <cell r="D1855" t="str">
            <v>UN</v>
          </cell>
          <cell r="E1855">
            <v>25.5</v>
          </cell>
        </row>
        <row r="1856">
          <cell r="B1856" t="str">
            <v>162506</v>
          </cell>
          <cell r="C1856" t="str">
            <v>DIAMETRO 400 MM</v>
          </cell>
          <cell r="D1856" t="str">
            <v>UN</v>
          </cell>
          <cell r="E1856">
            <v>34.520000000000003</v>
          </cell>
        </row>
        <row r="1857">
          <cell r="B1857" t="str">
            <v>162507</v>
          </cell>
          <cell r="C1857" t="str">
            <v>DIAMETRO 500 MM</v>
          </cell>
          <cell r="D1857" t="str">
            <v>UN</v>
          </cell>
          <cell r="E1857">
            <v>43.92</v>
          </cell>
        </row>
        <row r="1858">
          <cell r="B1858" t="str">
            <v>162508</v>
          </cell>
          <cell r="C1858" t="str">
            <v>DIAMETRO 600 MM</v>
          </cell>
          <cell r="D1858" t="str">
            <v>UN</v>
          </cell>
          <cell r="E1858">
            <v>55.1</v>
          </cell>
        </row>
        <row r="1860">
          <cell r="B1860" t="str">
            <v>162600</v>
          </cell>
          <cell r="C1860" t="str">
            <v>MONTAGEM DE CURVA DE FERRO FUNDIDO 22 GR 30 MIN. TIPO JE</v>
          </cell>
        </row>
        <row r="1861">
          <cell r="B1861" t="str">
            <v>162601</v>
          </cell>
          <cell r="C1861" t="str">
            <v>DIAMETRO 100 MM</v>
          </cell>
          <cell r="D1861" t="str">
            <v>UN</v>
          </cell>
          <cell r="E1861">
            <v>10.17</v>
          </cell>
        </row>
        <row r="1862">
          <cell r="B1862" t="str">
            <v>162602</v>
          </cell>
          <cell r="C1862" t="str">
            <v>DIAMETRO 150 MM</v>
          </cell>
          <cell r="D1862" t="str">
            <v>UN</v>
          </cell>
          <cell r="E1862">
            <v>12.75</v>
          </cell>
        </row>
        <row r="1863">
          <cell r="B1863" t="str">
            <v>162603</v>
          </cell>
          <cell r="C1863" t="str">
            <v>DIAMETRO 200 MM</v>
          </cell>
          <cell r="D1863" t="str">
            <v>UN</v>
          </cell>
          <cell r="E1863">
            <v>16.739999999999998</v>
          </cell>
        </row>
        <row r="1864">
          <cell r="B1864" t="str">
            <v>162604</v>
          </cell>
          <cell r="C1864" t="str">
            <v>DIAMETRO 250 MM</v>
          </cell>
          <cell r="D1864" t="str">
            <v>UN</v>
          </cell>
          <cell r="E1864">
            <v>20.440000000000001</v>
          </cell>
        </row>
        <row r="1865">
          <cell r="B1865" t="str">
            <v>162605</v>
          </cell>
          <cell r="C1865" t="str">
            <v>DIAMETRO 300 MM</v>
          </cell>
          <cell r="D1865" t="str">
            <v>UN</v>
          </cell>
          <cell r="E1865">
            <v>24.88</v>
          </cell>
        </row>
        <row r="1866">
          <cell r="B1866" t="str">
            <v>162606</v>
          </cell>
          <cell r="C1866" t="str">
            <v>DIAMETRO 400 MM</v>
          </cell>
          <cell r="D1866" t="str">
            <v>UN</v>
          </cell>
          <cell r="E1866">
            <v>33.380000000000003</v>
          </cell>
        </row>
        <row r="1867">
          <cell r="B1867" t="str">
            <v>162607</v>
          </cell>
          <cell r="C1867" t="str">
            <v>DIAMETRO 500 MM</v>
          </cell>
          <cell r="D1867" t="str">
            <v>UN</v>
          </cell>
          <cell r="E1867">
            <v>41.6</v>
          </cell>
        </row>
        <row r="1868">
          <cell r="B1868" t="str">
            <v>162608</v>
          </cell>
          <cell r="C1868" t="str">
            <v>DIAMETRO 600 MM</v>
          </cell>
          <cell r="D1868" t="str">
            <v>UN</v>
          </cell>
          <cell r="E1868">
            <v>51.69</v>
          </cell>
        </row>
        <row r="1870">
          <cell r="B1870" t="str">
            <v>162700</v>
          </cell>
          <cell r="C1870" t="str">
            <v>MONTAGEM DE CURVAS DE FERRO FUNDIDO 11 GR 15 MIN. TIPO JE</v>
          </cell>
        </row>
        <row r="1871">
          <cell r="B1871" t="str">
            <v>162701</v>
          </cell>
          <cell r="C1871" t="str">
            <v>DIAMETRO 300 MM</v>
          </cell>
          <cell r="D1871" t="str">
            <v>UN</v>
          </cell>
          <cell r="E1871">
            <v>24.57</v>
          </cell>
        </row>
        <row r="1872">
          <cell r="B1872" t="str">
            <v>162702</v>
          </cell>
          <cell r="C1872" t="str">
            <v>DIAMETRO 400 MM</v>
          </cell>
          <cell r="D1872" t="str">
            <v>UN</v>
          </cell>
          <cell r="E1872">
            <v>32.729999999999997</v>
          </cell>
        </row>
        <row r="1873">
          <cell r="B1873" t="str">
            <v>162703</v>
          </cell>
          <cell r="C1873" t="str">
            <v>DIAMETRO 500 MM</v>
          </cell>
          <cell r="D1873" t="str">
            <v>UN</v>
          </cell>
          <cell r="E1873">
            <v>40.590000000000003</v>
          </cell>
        </row>
        <row r="1874">
          <cell r="B1874" t="str">
            <v>162704</v>
          </cell>
          <cell r="C1874" t="str">
            <v>DIAMETRO 600 MM</v>
          </cell>
          <cell r="D1874" t="str">
            <v>UN</v>
          </cell>
          <cell r="E1874">
            <v>50.2</v>
          </cell>
        </row>
        <row r="1876">
          <cell r="B1876" t="str">
            <v>162800</v>
          </cell>
          <cell r="C1876" t="str">
            <v>MONTAGEM DE CRUZETAS DE FERRO FUNDIDO TIPO JE</v>
          </cell>
        </row>
        <row r="1877">
          <cell r="B1877" t="str">
            <v>162801</v>
          </cell>
          <cell r="C1877" t="str">
            <v>DIAMETRO 100-50 MM</v>
          </cell>
          <cell r="D1877" t="str">
            <v>UN</v>
          </cell>
          <cell r="E1877">
            <v>20.45</v>
          </cell>
        </row>
        <row r="1878">
          <cell r="B1878" t="str">
            <v>162802</v>
          </cell>
          <cell r="C1878" t="str">
            <v>DIAMETRO 100-75 MM</v>
          </cell>
          <cell r="D1878" t="str">
            <v>UN</v>
          </cell>
          <cell r="E1878">
            <v>20.61</v>
          </cell>
        </row>
        <row r="1879">
          <cell r="B1879" t="str">
            <v>162803</v>
          </cell>
          <cell r="C1879" t="str">
            <v>DIAMETRO 100-100 MM</v>
          </cell>
          <cell r="D1879" t="str">
            <v>UN</v>
          </cell>
          <cell r="E1879">
            <v>20.74</v>
          </cell>
        </row>
        <row r="1880">
          <cell r="B1880" t="str">
            <v>162804</v>
          </cell>
          <cell r="C1880" t="str">
            <v>DIAMETRO 150-50 MM</v>
          </cell>
          <cell r="D1880" t="str">
            <v>UN</v>
          </cell>
          <cell r="E1880">
            <v>15.61</v>
          </cell>
        </row>
        <row r="1881">
          <cell r="B1881" t="str">
            <v>162805</v>
          </cell>
          <cell r="C1881" t="str">
            <v>DIAMETRO 150-75 MM</v>
          </cell>
          <cell r="D1881" t="str">
            <v>UN</v>
          </cell>
          <cell r="E1881">
            <v>24.75</v>
          </cell>
        </row>
        <row r="1882">
          <cell r="B1882" t="str">
            <v>162806</v>
          </cell>
          <cell r="C1882" t="str">
            <v>DIAMETRO 150-100 MM</v>
          </cell>
          <cell r="D1882" t="str">
            <v>UN</v>
          </cell>
          <cell r="E1882">
            <v>25.07</v>
          </cell>
        </row>
        <row r="1883">
          <cell r="B1883" t="str">
            <v>162807</v>
          </cell>
          <cell r="C1883" t="str">
            <v>DIAMETRO 150-150 MM</v>
          </cell>
          <cell r="D1883" t="str">
            <v>UN</v>
          </cell>
          <cell r="E1883">
            <v>25.66</v>
          </cell>
        </row>
        <row r="1884">
          <cell r="B1884" t="str">
            <v>162808</v>
          </cell>
          <cell r="C1884" t="str">
            <v>DIAMETRO 200-50 MM</v>
          </cell>
          <cell r="D1884" t="str">
            <v>UN</v>
          </cell>
          <cell r="E1884">
            <v>18.32</v>
          </cell>
        </row>
        <row r="1885">
          <cell r="B1885" t="str">
            <v>162809</v>
          </cell>
          <cell r="C1885" t="str">
            <v>DIAMETRO 200-75 MM</v>
          </cell>
          <cell r="D1885" t="str">
            <v>UN</v>
          </cell>
          <cell r="E1885">
            <v>20.41</v>
          </cell>
        </row>
        <row r="1886">
          <cell r="B1886" t="str">
            <v>162810</v>
          </cell>
          <cell r="C1886" t="str">
            <v>DIAMETRO 200-100 MM</v>
          </cell>
          <cell r="D1886" t="str">
            <v>UN</v>
          </cell>
          <cell r="E1886">
            <v>32.31</v>
          </cell>
        </row>
        <row r="1887">
          <cell r="B1887" t="str">
            <v>162811</v>
          </cell>
          <cell r="C1887" t="str">
            <v>DIAMETRO 200-200 MM</v>
          </cell>
          <cell r="D1887" t="str">
            <v>UN</v>
          </cell>
          <cell r="E1887">
            <v>33.840000000000003</v>
          </cell>
        </row>
        <row r="1888">
          <cell r="B1888" t="str">
            <v>162812</v>
          </cell>
          <cell r="C1888" t="str">
            <v>DIAMETRO 250-50 MM</v>
          </cell>
          <cell r="D1888" t="str">
            <v>UN</v>
          </cell>
          <cell r="E1888">
            <v>28.78</v>
          </cell>
        </row>
        <row r="1889">
          <cell r="B1889" t="str">
            <v>162813</v>
          </cell>
          <cell r="C1889" t="str">
            <v>DIAMETRO 250-75 MM</v>
          </cell>
          <cell r="D1889" t="str">
            <v>UN</v>
          </cell>
          <cell r="E1889">
            <v>38.86</v>
          </cell>
        </row>
        <row r="1890">
          <cell r="B1890" t="str">
            <v>162814</v>
          </cell>
          <cell r="C1890" t="str">
            <v>DIAMETRO 250-100 MM</v>
          </cell>
          <cell r="D1890" t="str">
            <v>UN</v>
          </cell>
          <cell r="E1890">
            <v>39.15</v>
          </cell>
        </row>
        <row r="1891">
          <cell r="B1891" t="str">
            <v>162815</v>
          </cell>
          <cell r="C1891" t="str">
            <v>DIAMETRO 250-250 MM</v>
          </cell>
          <cell r="D1891" t="str">
            <v>UN</v>
          </cell>
          <cell r="E1891">
            <v>41.2</v>
          </cell>
        </row>
        <row r="1892">
          <cell r="B1892" t="str">
            <v>162816</v>
          </cell>
          <cell r="C1892" t="str">
            <v>DIAMETRO 300-75 MM</v>
          </cell>
          <cell r="D1892" t="str">
            <v>UN</v>
          </cell>
          <cell r="E1892">
            <v>46.7</v>
          </cell>
        </row>
        <row r="1893">
          <cell r="B1893" t="str">
            <v>162817</v>
          </cell>
          <cell r="C1893" t="str">
            <v>DIAMETRO 300-100 MM</v>
          </cell>
          <cell r="D1893" t="str">
            <v>UN</v>
          </cell>
          <cell r="E1893">
            <v>47.14</v>
          </cell>
        </row>
        <row r="1894">
          <cell r="B1894" t="str">
            <v>162818</v>
          </cell>
          <cell r="C1894" t="str">
            <v>DIAMETRO 300-200 MM</v>
          </cell>
          <cell r="D1894" t="str">
            <v>UN</v>
          </cell>
          <cell r="E1894">
            <v>48.79</v>
          </cell>
        </row>
        <row r="1895">
          <cell r="B1895" t="str">
            <v>162819</v>
          </cell>
          <cell r="C1895" t="str">
            <v>DIAMETRO 300-300 MM</v>
          </cell>
          <cell r="D1895" t="str">
            <v>UN</v>
          </cell>
          <cell r="E1895">
            <v>50.43</v>
          </cell>
        </row>
        <row r="1896">
          <cell r="B1896" t="str">
            <v>162820</v>
          </cell>
          <cell r="C1896" t="str">
            <v>DIAMETRO 400-75 MM</v>
          </cell>
          <cell r="D1896" t="str">
            <v>UN</v>
          </cell>
          <cell r="E1896">
            <v>61.35</v>
          </cell>
        </row>
        <row r="1897">
          <cell r="B1897" t="str">
            <v>162821</v>
          </cell>
          <cell r="C1897" t="str">
            <v>DIAMETRO 400-100 MM</v>
          </cell>
          <cell r="D1897" t="str">
            <v>UN</v>
          </cell>
          <cell r="E1897">
            <v>61.79</v>
          </cell>
        </row>
        <row r="1898">
          <cell r="B1898" t="str">
            <v>162822</v>
          </cell>
          <cell r="C1898" t="str">
            <v>DIAMETRO 400-200 MM</v>
          </cell>
          <cell r="D1898" t="str">
            <v>UN</v>
          </cell>
          <cell r="E1898">
            <v>63.66</v>
          </cell>
        </row>
        <row r="1899">
          <cell r="B1899" t="str">
            <v>162823</v>
          </cell>
          <cell r="C1899" t="str">
            <v>DIAMETRO 400-300 MM</v>
          </cell>
          <cell r="D1899" t="str">
            <v>UN</v>
          </cell>
          <cell r="E1899">
            <v>65.400000000000006</v>
          </cell>
        </row>
        <row r="1900">
          <cell r="B1900" t="str">
            <v>162824</v>
          </cell>
          <cell r="C1900" t="str">
            <v>DIAMETRO 400-400 MM</v>
          </cell>
          <cell r="D1900" t="str">
            <v>UN</v>
          </cell>
          <cell r="E1900">
            <v>67.41</v>
          </cell>
        </row>
        <row r="1901">
          <cell r="B1901" t="str">
            <v>162825</v>
          </cell>
          <cell r="C1901" t="str">
            <v>DIAMETRO 500-75 MM</v>
          </cell>
          <cell r="D1901" t="str">
            <v>UN</v>
          </cell>
          <cell r="E1901">
            <v>73.209999999999994</v>
          </cell>
        </row>
        <row r="1902">
          <cell r="B1902" t="str">
            <v>162826</v>
          </cell>
          <cell r="C1902" t="str">
            <v>DIAMETRO 500-100 MM</v>
          </cell>
          <cell r="D1902" t="str">
            <v>UN</v>
          </cell>
          <cell r="E1902">
            <v>75.41</v>
          </cell>
        </row>
        <row r="1903">
          <cell r="B1903" t="str">
            <v>162827</v>
          </cell>
          <cell r="C1903" t="str">
            <v>DIAMETRO 500-200 MM</v>
          </cell>
          <cell r="D1903" t="str">
            <v>UN</v>
          </cell>
          <cell r="E1903">
            <v>77.510000000000005</v>
          </cell>
        </row>
        <row r="1904">
          <cell r="B1904" t="str">
            <v>162828</v>
          </cell>
          <cell r="C1904" t="str">
            <v>DIAMETRO 500-300 MM</v>
          </cell>
          <cell r="D1904" t="str">
            <v>UN</v>
          </cell>
          <cell r="E1904">
            <v>79.73</v>
          </cell>
        </row>
        <row r="1905">
          <cell r="B1905" t="str">
            <v>162829</v>
          </cell>
          <cell r="C1905" t="str">
            <v>DIAMETRO 500-500 MM</v>
          </cell>
          <cell r="D1905" t="str">
            <v>UN</v>
          </cell>
          <cell r="E1905">
            <v>84.58</v>
          </cell>
        </row>
        <row r="1906">
          <cell r="B1906" t="str">
            <v>162830</v>
          </cell>
          <cell r="C1906" t="str">
            <v>DIAMETRO 600-75 MM</v>
          </cell>
          <cell r="D1906" t="str">
            <v>UN</v>
          </cell>
          <cell r="E1906">
            <v>90.7</v>
          </cell>
        </row>
        <row r="1907">
          <cell r="B1907" t="str">
            <v>162831</v>
          </cell>
          <cell r="C1907" t="str">
            <v>DIAMETRO 600-100 MM</v>
          </cell>
          <cell r="D1907" t="str">
            <v>UN</v>
          </cell>
          <cell r="E1907">
            <v>91.69</v>
          </cell>
        </row>
        <row r="1908">
          <cell r="B1908" t="str">
            <v>162832</v>
          </cell>
          <cell r="C1908" t="str">
            <v>DIAMETRO 600-200 MM</v>
          </cell>
          <cell r="D1908" t="str">
            <v>UN</v>
          </cell>
          <cell r="E1908">
            <v>94.33</v>
          </cell>
        </row>
        <row r="1909">
          <cell r="B1909" t="str">
            <v>162833</v>
          </cell>
          <cell r="C1909" t="str">
            <v>DIAMETRO 600-300 MM</v>
          </cell>
          <cell r="D1909" t="str">
            <v>UN</v>
          </cell>
          <cell r="E1909">
            <v>96.86</v>
          </cell>
        </row>
        <row r="1910">
          <cell r="B1910" t="str">
            <v>162834</v>
          </cell>
          <cell r="C1910" t="str">
            <v>DIAMETRO 600-400 MM</v>
          </cell>
          <cell r="D1910" t="str">
            <v>UN</v>
          </cell>
          <cell r="E1910">
            <v>99.4</v>
          </cell>
        </row>
        <row r="1911">
          <cell r="B1911" t="str">
            <v>162835</v>
          </cell>
          <cell r="C1911" t="str">
            <v>DIAMETRO 600-600 MM</v>
          </cell>
          <cell r="D1911" t="str">
            <v>UN</v>
          </cell>
          <cell r="E1911">
            <v>106.42</v>
          </cell>
        </row>
        <row r="1913">
          <cell r="B1913" t="str">
            <v>162900</v>
          </cell>
          <cell r="C1913" t="str">
            <v>MONTAGEM DE TES DE FERRO FUNDIDO TIPO JE</v>
          </cell>
        </row>
        <row r="1914">
          <cell r="B1914" t="str">
            <v>162901</v>
          </cell>
          <cell r="C1914" t="str">
            <v>DIAMETRO 100-50 MM</v>
          </cell>
          <cell r="D1914" t="str">
            <v>UN</v>
          </cell>
          <cell r="E1914">
            <v>12.92</v>
          </cell>
        </row>
        <row r="1915">
          <cell r="B1915" t="str">
            <v>162902</v>
          </cell>
          <cell r="C1915" t="str">
            <v>DIAMETRO 100-75 MM</v>
          </cell>
          <cell r="D1915" t="str">
            <v>UN</v>
          </cell>
          <cell r="E1915">
            <v>12.99</v>
          </cell>
        </row>
        <row r="1916">
          <cell r="B1916" t="str">
            <v>162903</v>
          </cell>
          <cell r="C1916" t="str">
            <v>DIAMETRO 100-100 MM</v>
          </cell>
          <cell r="D1916" t="str">
            <v>UN</v>
          </cell>
          <cell r="E1916">
            <v>15.48</v>
          </cell>
        </row>
        <row r="1917">
          <cell r="B1917" t="str">
            <v>162904</v>
          </cell>
          <cell r="C1917" t="str">
            <v>DIAMETRO 150-50 MM</v>
          </cell>
          <cell r="D1917" t="str">
            <v>UN</v>
          </cell>
          <cell r="E1917">
            <v>15.44</v>
          </cell>
        </row>
        <row r="1918">
          <cell r="B1918" t="str">
            <v>162905</v>
          </cell>
          <cell r="C1918" t="str">
            <v>DIAMETRO 150-75 MM</v>
          </cell>
          <cell r="D1918" t="str">
            <v>UN</v>
          </cell>
          <cell r="E1918">
            <v>15.49</v>
          </cell>
        </row>
        <row r="1919">
          <cell r="B1919" t="str">
            <v>162906</v>
          </cell>
          <cell r="C1919" t="str">
            <v>DIAMETRO 150-100 MM</v>
          </cell>
          <cell r="D1919" t="str">
            <v>UN</v>
          </cell>
          <cell r="E1919">
            <v>18.100000000000001</v>
          </cell>
        </row>
        <row r="1920">
          <cell r="B1920" t="str">
            <v>162907</v>
          </cell>
          <cell r="C1920" t="str">
            <v>DIAMETRO 150-150 MM</v>
          </cell>
          <cell r="D1920" t="str">
            <v>UN</v>
          </cell>
          <cell r="E1920">
            <v>19.41</v>
          </cell>
        </row>
        <row r="1921">
          <cell r="B1921" t="str">
            <v>162908</v>
          </cell>
          <cell r="C1921" t="str">
            <v>DIAMETRO 200-50 MM</v>
          </cell>
          <cell r="D1921" t="str">
            <v>UN</v>
          </cell>
          <cell r="E1921">
            <v>19.37</v>
          </cell>
        </row>
        <row r="1922">
          <cell r="B1922" t="str">
            <v>162909</v>
          </cell>
          <cell r="C1922" t="str">
            <v>DIAMETRO 200-75 MM</v>
          </cell>
          <cell r="D1922" t="str">
            <v>UN</v>
          </cell>
          <cell r="E1922">
            <v>19.57</v>
          </cell>
        </row>
        <row r="1923">
          <cell r="B1923" t="str">
            <v>162910</v>
          </cell>
          <cell r="C1923" t="str">
            <v>DIAMETRO 200-100 MM</v>
          </cell>
          <cell r="D1923" t="str">
            <v>UN</v>
          </cell>
          <cell r="E1923">
            <v>22.13</v>
          </cell>
        </row>
        <row r="1924">
          <cell r="B1924" t="str">
            <v>162911</v>
          </cell>
          <cell r="C1924" t="str">
            <v>DIAMETRO 200-200 MM</v>
          </cell>
          <cell r="D1924" t="str">
            <v>UN</v>
          </cell>
          <cell r="E1924">
            <v>25.69</v>
          </cell>
        </row>
        <row r="1925">
          <cell r="B1925" t="str">
            <v>162912</v>
          </cell>
          <cell r="C1925" t="str">
            <v>DIAMETRO 250-50 MM</v>
          </cell>
          <cell r="D1925" t="str">
            <v>UN</v>
          </cell>
          <cell r="E1925">
            <v>22.92</v>
          </cell>
        </row>
        <row r="1926">
          <cell r="B1926" t="str">
            <v>162913</v>
          </cell>
          <cell r="C1926" t="str">
            <v>DIAMETRO 250-75 MM</v>
          </cell>
          <cell r="D1926" t="str">
            <v>UN</v>
          </cell>
          <cell r="E1926">
            <v>23.14</v>
          </cell>
        </row>
        <row r="1927">
          <cell r="B1927" t="str">
            <v>162914</v>
          </cell>
          <cell r="C1927" t="str">
            <v>DIAMETRO 250-100 MM</v>
          </cell>
          <cell r="D1927" t="str">
            <v>UN</v>
          </cell>
          <cell r="E1927">
            <v>25.81</v>
          </cell>
        </row>
        <row r="1928">
          <cell r="B1928" t="str">
            <v>162915</v>
          </cell>
          <cell r="C1928" t="str">
            <v>DIAMETRO 250-250 MM</v>
          </cell>
          <cell r="D1928" t="str">
            <v>UN</v>
          </cell>
          <cell r="E1928">
            <v>31.33</v>
          </cell>
        </row>
        <row r="1929">
          <cell r="B1929" t="str">
            <v>162916</v>
          </cell>
          <cell r="C1929" t="str">
            <v>DIAMETRO 300-75 MM</v>
          </cell>
          <cell r="D1929" t="str">
            <v>UN</v>
          </cell>
          <cell r="E1929">
            <v>27.47</v>
          </cell>
        </row>
        <row r="1930">
          <cell r="B1930" t="str">
            <v>162917</v>
          </cell>
          <cell r="C1930" t="str">
            <v>DIAMETRO 300-100 MM</v>
          </cell>
          <cell r="D1930" t="str">
            <v>UN</v>
          </cell>
          <cell r="E1930">
            <v>30.25</v>
          </cell>
        </row>
        <row r="1931">
          <cell r="B1931" t="str">
            <v>162918</v>
          </cell>
          <cell r="C1931" t="str">
            <v>DIAMETRO 300-150 MM</v>
          </cell>
          <cell r="D1931" t="str">
            <v>UN</v>
          </cell>
          <cell r="E1931">
            <v>31.65</v>
          </cell>
        </row>
        <row r="1932">
          <cell r="B1932" t="str">
            <v>162919</v>
          </cell>
          <cell r="C1932" t="str">
            <v>DIAMETRO 300-200 MM</v>
          </cell>
          <cell r="D1932" t="str">
            <v>UN</v>
          </cell>
          <cell r="E1932">
            <v>33.869999999999997</v>
          </cell>
        </row>
        <row r="1933">
          <cell r="B1933" t="str">
            <v>162920</v>
          </cell>
          <cell r="C1933" t="str">
            <v>DIAMETRO 300-250 MM</v>
          </cell>
          <cell r="D1933" t="str">
            <v>UN</v>
          </cell>
          <cell r="E1933">
            <v>35.92</v>
          </cell>
        </row>
        <row r="1934">
          <cell r="B1934" t="str">
            <v>162921</v>
          </cell>
          <cell r="C1934" t="str">
            <v>DIAMETRO 300-300 MM</v>
          </cell>
          <cell r="D1934" t="str">
            <v>UN</v>
          </cell>
          <cell r="E1934">
            <v>38.54</v>
          </cell>
        </row>
        <row r="1935">
          <cell r="B1935" t="str">
            <v>162922</v>
          </cell>
          <cell r="C1935" t="str">
            <v>DIAMETRO 400-75 MM</v>
          </cell>
          <cell r="D1935" t="str">
            <v>UN</v>
          </cell>
          <cell r="E1935">
            <v>35.81</v>
          </cell>
        </row>
        <row r="1936">
          <cell r="B1936" t="str">
            <v>162923</v>
          </cell>
          <cell r="C1936" t="str">
            <v>DIAMETRO 400-100 MM</v>
          </cell>
          <cell r="D1936" t="str">
            <v>UN</v>
          </cell>
          <cell r="E1936">
            <v>38.57</v>
          </cell>
        </row>
        <row r="1937">
          <cell r="B1937" t="str">
            <v>162924</v>
          </cell>
          <cell r="C1937" t="str">
            <v>DIAMETRO 400-200 MM</v>
          </cell>
          <cell r="D1937" t="str">
            <v>UN</v>
          </cell>
          <cell r="E1937">
            <v>42.58</v>
          </cell>
        </row>
        <row r="1938">
          <cell r="B1938" t="str">
            <v>162925</v>
          </cell>
          <cell r="C1938" t="str">
            <v>DIAMETRO 400-300 MM</v>
          </cell>
          <cell r="D1938" t="str">
            <v>UN</v>
          </cell>
          <cell r="E1938">
            <v>47.29</v>
          </cell>
        </row>
        <row r="1939">
          <cell r="B1939" t="str">
            <v>162926</v>
          </cell>
          <cell r="C1939" t="str">
            <v>DIAMETRO 400-400 MM</v>
          </cell>
          <cell r="D1939" t="str">
            <v>UN</v>
          </cell>
          <cell r="E1939">
            <v>51.96</v>
          </cell>
        </row>
        <row r="1940">
          <cell r="B1940" t="str">
            <v>162927</v>
          </cell>
          <cell r="C1940" t="str">
            <v>DIAMETRO 500-100 MM</v>
          </cell>
          <cell r="D1940" t="str">
            <v>UN</v>
          </cell>
          <cell r="E1940">
            <v>46.43</v>
          </cell>
        </row>
        <row r="1941">
          <cell r="B1941" t="str">
            <v>162928</v>
          </cell>
          <cell r="C1941" t="str">
            <v>DIAMETRO 500-200 MM</v>
          </cell>
          <cell r="D1941" t="str">
            <v>UN</v>
          </cell>
          <cell r="E1941">
            <v>50.95</v>
          </cell>
        </row>
        <row r="1942">
          <cell r="B1942" t="str">
            <v>162929</v>
          </cell>
          <cell r="C1942" t="str">
            <v>DIAMETRO 500-300 MM</v>
          </cell>
          <cell r="D1942" t="str">
            <v>UN</v>
          </cell>
          <cell r="E1942">
            <v>55.99</v>
          </cell>
        </row>
        <row r="1943">
          <cell r="B1943" t="str">
            <v>162930</v>
          </cell>
          <cell r="C1943" t="str">
            <v>DIAMETRO 500-500 MM</v>
          </cell>
          <cell r="D1943" t="str">
            <v>UN</v>
          </cell>
          <cell r="E1943">
            <v>65.67</v>
          </cell>
        </row>
        <row r="1944">
          <cell r="B1944" t="str">
            <v>162931</v>
          </cell>
          <cell r="C1944" t="str">
            <v>DIAMETRO 600-100 MM</v>
          </cell>
          <cell r="D1944" t="str">
            <v>UN</v>
          </cell>
          <cell r="E1944">
            <v>56.12</v>
          </cell>
        </row>
        <row r="1945">
          <cell r="B1945" t="str">
            <v>162932</v>
          </cell>
          <cell r="C1945" t="str">
            <v>DIAMETRO 600-200 MM</v>
          </cell>
          <cell r="D1945" t="str">
            <v>UN</v>
          </cell>
          <cell r="E1945">
            <v>61.04</v>
          </cell>
        </row>
        <row r="1946">
          <cell r="B1946" t="str">
            <v>162933</v>
          </cell>
          <cell r="C1946" t="str">
            <v>DIAMETRO 600-300 MM</v>
          </cell>
          <cell r="D1946" t="str">
            <v>UN</v>
          </cell>
          <cell r="E1946">
            <v>71.42</v>
          </cell>
        </row>
        <row r="1947">
          <cell r="B1947" t="str">
            <v>162934</v>
          </cell>
          <cell r="C1947" t="str">
            <v>DIAMETRO 600-400 MM</v>
          </cell>
          <cell r="D1947" t="str">
            <v>UN</v>
          </cell>
          <cell r="E1947">
            <v>81.48</v>
          </cell>
        </row>
        <row r="1948">
          <cell r="B1948" t="str">
            <v>162935</v>
          </cell>
          <cell r="C1948" t="str">
            <v>DIAMETRO 600- 600 MM</v>
          </cell>
          <cell r="D1948" t="str">
            <v>UN</v>
          </cell>
          <cell r="E1948">
            <v>103.72</v>
          </cell>
        </row>
        <row r="1950">
          <cell r="B1950" t="str">
            <v>163000</v>
          </cell>
          <cell r="C1950" t="str">
            <v>MONTAGEM DE TES DE FERRO FUNDIDO TIPO JE/F</v>
          </cell>
        </row>
        <row r="1951">
          <cell r="B1951" t="str">
            <v>163001</v>
          </cell>
          <cell r="C1951" t="str">
            <v>DIAMETRO 100-50 MM</v>
          </cell>
          <cell r="D1951" t="str">
            <v>UN</v>
          </cell>
          <cell r="E1951">
            <v>13.43</v>
          </cell>
        </row>
        <row r="1952">
          <cell r="B1952" t="str">
            <v>163002</v>
          </cell>
          <cell r="C1952" t="str">
            <v>DIAMETRO 150-50 MM</v>
          </cell>
          <cell r="D1952" t="str">
            <v>UN</v>
          </cell>
          <cell r="E1952">
            <v>15.46</v>
          </cell>
        </row>
        <row r="1953">
          <cell r="B1953" t="str">
            <v>163003</v>
          </cell>
          <cell r="C1953" t="str">
            <v>DIAMETRO 150-75 MM</v>
          </cell>
          <cell r="D1953" t="str">
            <v>UN</v>
          </cell>
          <cell r="E1953">
            <v>15.6</v>
          </cell>
        </row>
        <row r="1954">
          <cell r="B1954" t="str">
            <v>163004</v>
          </cell>
          <cell r="C1954" t="str">
            <v>DIAMETRO 200-50 MM</v>
          </cell>
          <cell r="D1954" t="str">
            <v>UN</v>
          </cell>
          <cell r="E1954">
            <v>19.53</v>
          </cell>
        </row>
        <row r="1955">
          <cell r="B1955" t="str">
            <v>163005</v>
          </cell>
          <cell r="C1955" t="str">
            <v>DIAMETRO 200-75 MM</v>
          </cell>
          <cell r="D1955" t="str">
            <v>UN</v>
          </cell>
          <cell r="E1955">
            <v>19.77</v>
          </cell>
        </row>
        <row r="1956">
          <cell r="B1956" t="str">
            <v>163006</v>
          </cell>
          <cell r="C1956" t="str">
            <v>DIAMETRO 200-100 MM</v>
          </cell>
          <cell r="D1956" t="str">
            <v>UN</v>
          </cell>
          <cell r="E1956">
            <v>23.22</v>
          </cell>
        </row>
        <row r="1957">
          <cell r="B1957" t="str">
            <v>163007</v>
          </cell>
          <cell r="C1957" t="str">
            <v>DIAMETRO 250-50 MM</v>
          </cell>
          <cell r="D1957" t="str">
            <v>UN</v>
          </cell>
          <cell r="E1957">
            <v>23.03</v>
          </cell>
        </row>
        <row r="1958">
          <cell r="B1958" t="str">
            <v>163008</v>
          </cell>
          <cell r="C1958" t="str">
            <v>DIAMETRO 250-75 MM</v>
          </cell>
          <cell r="D1958" t="str">
            <v>UN</v>
          </cell>
          <cell r="E1958">
            <v>23.24</v>
          </cell>
        </row>
        <row r="1959">
          <cell r="B1959" t="str">
            <v>163009</v>
          </cell>
          <cell r="C1959" t="str">
            <v>DIAMETRO 250-100 MM</v>
          </cell>
          <cell r="D1959" t="str">
            <v>UN</v>
          </cell>
          <cell r="E1959">
            <v>26.89</v>
          </cell>
        </row>
        <row r="1960">
          <cell r="B1960" t="str">
            <v>163010</v>
          </cell>
          <cell r="C1960" t="str">
            <v>DIAMETRO 300-100 MM</v>
          </cell>
          <cell r="D1960" t="str">
            <v>UN</v>
          </cell>
          <cell r="E1960">
            <v>31.36</v>
          </cell>
        </row>
        <row r="1961">
          <cell r="B1961" t="str">
            <v>163011</v>
          </cell>
          <cell r="C1961" t="str">
            <v>DIAMETRO 300-200 MM</v>
          </cell>
          <cell r="D1961" t="str">
            <v>UN</v>
          </cell>
          <cell r="E1961">
            <v>36.380000000000003</v>
          </cell>
        </row>
        <row r="1962">
          <cell r="B1962" t="str">
            <v>163012</v>
          </cell>
          <cell r="C1962" t="str">
            <v>DIAMETRO 300-300 MM</v>
          </cell>
          <cell r="D1962" t="str">
            <v>UN</v>
          </cell>
          <cell r="E1962">
            <v>44.63</v>
          </cell>
        </row>
        <row r="1963">
          <cell r="B1963" t="str">
            <v>163013</v>
          </cell>
          <cell r="C1963" t="str">
            <v>DIAMETRO 400-100 MM</v>
          </cell>
          <cell r="D1963" t="str">
            <v>UN</v>
          </cell>
          <cell r="E1963">
            <v>39.840000000000003</v>
          </cell>
        </row>
        <row r="1964">
          <cell r="B1964" t="str">
            <v>163014</v>
          </cell>
          <cell r="C1964" t="str">
            <v>DIAMETRO 400-200 MM</v>
          </cell>
          <cell r="D1964" t="str">
            <v>UN</v>
          </cell>
          <cell r="E1964">
            <v>45.12</v>
          </cell>
        </row>
        <row r="1965">
          <cell r="B1965" t="str">
            <v>163015</v>
          </cell>
          <cell r="C1965" t="str">
            <v>DIAMETRO 400-300 MM</v>
          </cell>
          <cell r="D1965" t="str">
            <v>UN</v>
          </cell>
          <cell r="E1965">
            <v>53.49</v>
          </cell>
        </row>
        <row r="1966">
          <cell r="B1966" t="str">
            <v>163016</v>
          </cell>
          <cell r="C1966" t="str">
            <v>DIAMETRO 400-400 MM</v>
          </cell>
          <cell r="D1966" t="str">
            <v>UN</v>
          </cell>
          <cell r="E1966">
            <v>61.1</v>
          </cell>
        </row>
        <row r="1967">
          <cell r="B1967" t="str">
            <v>163017</v>
          </cell>
          <cell r="C1967" t="str">
            <v>DIAMETRO 500-100 MM</v>
          </cell>
          <cell r="D1967" t="str">
            <v>UN</v>
          </cell>
          <cell r="E1967">
            <v>47.9</v>
          </cell>
        </row>
        <row r="1968">
          <cell r="B1968" t="str">
            <v>163018</v>
          </cell>
          <cell r="C1968" t="str">
            <v>DIAMETRO 500-200 MM</v>
          </cell>
          <cell r="D1968" t="str">
            <v>UN</v>
          </cell>
          <cell r="E1968">
            <v>53.58</v>
          </cell>
        </row>
        <row r="1969">
          <cell r="B1969" t="str">
            <v>163019</v>
          </cell>
          <cell r="C1969" t="str">
            <v>DIAMETRO 500-300 MM</v>
          </cell>
          <cell r="D1969" t="str">
            <v>UN</v>
          </cell>
          <cell r="E1969">
            <v>62.24</v>
          </cell>
        </row>
        <row r="1970">
          <cell r="B1970" t="str">
            <v>163020</v>
          </cell>
          <cell r="C1970" t="str">
            <v>DIAMETRO 500-500 MM</v>
          </cell>
          <cell r="D1970" t="str">
            <v>UN</v>
          </cell>
          <cell r="E1970">
            <v>79.38</v>
          </cell>
        </row>
        <row r="1971">
          <cell r="B1971" t="str">
            <v>163021</v>
          </cell>
          <cell r="C1971" t="str">
            <v>DIAMETRO 600-100 MM</v>
          </cell>
          <cell r="D1971" t="str">
            <v>UN</v>
          </cell>
          <cell r="E1971">
            <v>57.12</v>
          </cell>
        </row>
        <row r="1972">
          <cell r="B1972" t="str">
            <v>163022</v>
          </cell>
          <cell r="C1972" t="str">
            <v>DIAMETRO 600-200 MM</v>
          </cell>
          <cell r="D1972" t="str">
            <v>UN</v>
          </cell>
          <cell r="E1972">
            <v>63.58</v>
          </cell>
        </row>
        <row r="1973">
          <cell r="B1973" t="str">
            <v>163023</v>
          </cell>
          <cell r="C1973" t="str">
            <v>DIAMETRO 600-400 MM</v>
          </cell>
          <cell r="D1973" t="str">
            <v>UN</v>
          </cell>
          <cell r="E1973">
            <v>81.3</v>
          </cell>
        </row>
        <row r="1974">
          <cell r="B1974" t="str">
            <v>163024</v>
          </cell>
          <cell r="C1974" t="str">
            <v>DIAMETRO 600-600 MM</v>
          </cell>
          <cell r="D1974" t="str">
            <v>UN</v>
          </cell>
          <cell r="E1974">
            <v>102.74</v>
          </cell>
        </row>
        <row r="1976">
          <cell r="B1976" t="str">
            <v>163100</v>
          </cell>
          <cell r="C1976" t="str">
            <v>MONTAGEM DE REDUCOES DE FERRO FUNDIDO TIPO JE (P/B)</v>
          </cell>
        </row>
        <row r="1977">
          <cell r="B1977" t="str">
            <v>163101</v>
          </cell>
          <cell r="C1977" t="str">
            <v>DIAMETRO 100-50 MM</v>
          </cell>
          <cell r="D1977" t="str">
            <v>UN</v>
          </cell>
          <cell r="E1977">
            <v>7.44</v>
          </cell>
        </row>
        <row r="1978">
          <cell r="B1978" t="str">
            <v>163102</v>
          </cell>
          <cell r="C1978" t="str">
            <v>DIAMETRO 100-75 MM</v>
          </cell>
          <cell r="D1978" t="str">
            <v>UN</v>
          </cell>
          <cell r="E1978">
            <v>7.46</v>
          </cell>
        </row>
        <row r="1979">
          <cell r="B1979" t="str">
            <v>163103</v>
          </cell>
          <cell r="C1979" t="str">
            <v>DIAMETRO 150-75 MM</v>
          </cell>
          <cell r="D1979" t="str">
            <v>UN</v>
          </cell>
          <cell r="E1979">
            <v>8.8000000000000007</v>
          </cell>
        </row>
        <row r="1980">
          <cell r="B1980" t="str">
            <v>163104</v>
          </cell>
          <cell r="C1980" t="str">
            <v>DIAMETRO 150-100 MM</v>
          </cell>
          <cell r="D1980" t="str">
            <v>UN</v>
          </cell>
          <cell r="E1980">
            <v>11.27</v>
          </cell>
        </row>
        <row r="1981">
          <cell r="B1981" t="str">
            <v>163105</v>
          </cell>
          <cell r="C1981" t="str">
            <v>DIAMETRO 200-100 MM</v>
          </cell>
          <cell r="D1981" t="str">
            <v>UN</v>
          </cell>
          <cell r="E1981">
            <v>13.4</v>
          </cell>
        </row>
        <row r="1982">
          <cell r="B1982" t="str">
            <v>163106</v>
          </cell>
          <cell r="C1982" t="str">
            <v>DIAMETRO 200-150 MM</v>
          </cell>
          <cell r="D1982" t="str">
            <v>UN</v>
          </cell>
          <cell r="E1982">
            <v>14.45</v>
          </cell>
        </row>
        <row r="1983">
          <cell r="B1983" t="str">
            <v>163107</v>
          </cell>
          <cell r="C1983" t="str">
            <v>DIAMETRO 250-150 MM</v>
          </cell>
          <cell r="D1983" t="str">
            <v>UN</v>
          </cell>
          <cell r="E1983">
            <v>18.73</v>
          </cell>
        </row>
        <row r="1984">
          <cell r="B1984" t="str">
            <v>163108</v>
          </cell>
          <cell r="C1984" t="str">
            <v>DIAMETRO 250-200 MM</v>
          </cell>
          <cell r="D1984" t="str">
            <v>UN</v>
          </cell>
          <cell r="E1984">
            <v>20.010000000000002</v>
          </cell>
        </row>
        <row r="1985">
          <cell r="B1985" t="str">
            <v>163109</v>
          </cell>
          <cell r="C1985" t="str">
            <v>DIAMETRO 300-150 MM</v>
          </cell>
          <cell r="D1985" t="str">
            <v>UN</v>
          </cell>
          <cell r="E1985">
            <v>21.18</v>
          </cell>
        </row>
        <row r="1986">
          <cell r="B1986" t="str">
            <v>163110</v>
          </cell>
          <cell r="C1986" t="str">
            <v>DIAMETRO 300-200 MM</v>
          </cell>
          <cell r="D1986" t="str">
            <v>UN</v>
          </cell>
          <cell r="E1986">
            <v>22.57</v>
          </cell>
        </row>
        <row r="1987">
          <cell r="B1987" t="str">
            <v>163111</v>
          </cell>
          <cell r="C1987" t="str">
            <v>DIAMETRO 300-250 MM</v>
          </cell>
          <cell r="D1987" t="str">
            <v>UN</v>
          </cell>
          <cell r="E1987">
            <v>25.27</v>
          </cell>
        </row>
        <row r="1988">
          <cell r="B1988" t="str">
            <v>163112</v>
          </cell>
          <cell r="C1988" t="str">
            <v>DIAMETRO 350-200 MM</v>
          </cell>
          <cell r="D1988" t="str">
            <v>UN</v>
          </cell>
          <cell r="E1988">
            <v>26.42</v>
          </cell>
        </row>
        <row r="1989">
          <cell r="B1989" t="str">
            <v>163113</v>
          </cell>
          <cell r="C1989" t="str">
            <v>DIAMETRO 350-250 MM</v>
          </cell>
          <cell r="D1989" t="str">
            <v>UN</v>
          </cell>
          <cell r="E1989">
            <v>29.15</v>
          </cell>
        </row>
        <row r="1990">
          <cell r="B1990" t="str">
            <v>163114</v>
          </cell>
          <cell r="C1990" t="str">
            <v>DIAMETRO 350-300 MM</v>
          </cell>
          <cell r="D1990" t="str">
            <v>UN</v>
          </cell>
          <cell r="E1990">
            <v>32.700000000000003</v>
          </cell>
        </row>
        <row r="1991">
          <cell r="B1991" t="str">
            <v>163115</v>
          </cell>
          <cell r="C1991" t="str">
            <v>DIAMETRO 400-250 MM</v>
          </cell>
          <cell r="D1991" t="str">
            <v>UN</v>
          </cell>
          <cell r="E1991">
            <v>30.01</v>
          </cell>
        </row>
        <row r="1992">
          <cell r="B1992" t="str">
            <v>163116</v>
          </cell>
          <cell r="C1992" t="str">
            <v>DIAMETRO 400- 300 MM</v>
          </cell>
          <cell r="D1992" t="str">
            <v>UN</v>
          </cell>
          <cell r="E1992">
            <v>33.58</v>
          </cell>
        </row>
        <row r="1993">
          <cell r="B1993" t="str">
            <v>163117</v>
          </cell>
          <cell r="C1993" t="str">
            <v>DIAMETRO 400- 350 MM</v>
          </cell>
          <cell r="D1993" t="str">
            <v>UN</v>
          </cell>
          <cell r="E1993">
            <v>36.130000000000003</v>
          </cell>
        </row>
        <row r="1994">
          <cell r="B1994" t="str">
            <v>163118</v>
          </cell>
          <cell r="C1994" t="str">
            <v>DIAMETRO 500- 350 MM</v>
          </cell>
          <cell r="D1994" t="str">
            <v>UN</v>
          </cell>
          <cell r="E1994">
            <v>40.81</v>
          </cell>
        </row>
        <row r="1995">
          <cell r="B1995" t="str">
            <v>163119</v>
          </cell>
          <cell r="C1995" t="str">
            <v>DIAMETRO 500- 400 MM</v>
          </cell>
          <cell r="D1995" t="str">
            <v>UN</v>
          </cell>
          <cell r="E1995">
            <v>43.27</v>
          </cell>
        </row>
        <row r="1996">
          <cell r="B1996" t="str">
            <v>163120</v>
          </cell>
          <cell r="C1996" t="str">
            <v>DIAMETRO 600- 400 MM</v>
          </cell>
          <cell r="D1996" t="str">
            <v>UN</v>
          </cell>
          <cell r="E1996">
            <v>50.08</v>
          </cell>
        </row>
        <row r="1997">
          <cell r="B1997" t="str">
            <v>163121</v>
          </cell>
          <cell r="C1997" t="str">
            <v>DIAMETRO 600- 500 MM</v>
          </cell>
          <cell r="D1997" t="str">
            <v>UN</v>
          </cell>
          <cell r="E1997">
            <v>55.64</v>
          </cell>
        </row>
        <row r="1999">
          <cell r="B1999" t="str">
            <v>163200</v>
          </cell>
          <cell r="C1999" t="str">
            <v>MONTAGEM DE LUVAS FOFO TIPO JE</v>
          </cell>
        </row>
        <row r="2000">
          <cell r="B2000" t="str">
            <v>163201</v>
          </cell>
          <cell r="C2000" t="str">
            <v>DIAMETRO 100 MM</v>
          </cell>
          <cell r="D2000" t="str">
            <v>UN</v>
          </cell>
          <cell r="E2000">
            <v>10.25</v>
          </cell>
        </row>
        <row r="2001">
          <cell r="B2001" t="str">
            <v>163202</v>
          </cell>
          <cell r="C2001" t="str">
            <v>DIAMETRO 150 MM</v>
          </cell>
          <cell r="D2001" t="str">
            <v>UN</v>
          </cell>
          <cell r="E2001">
            <v>12.75</v>
          </cell>
        </row>
        <row r="2002">
          <cell r="B2002" t="str">
            <v>163203</v>
          </cell>
          <cell r="C2002" t="str">
            <v>DIAMETRO 200 MM</v>
          </cell>
          <cell r="D2002" t="str">
            <v>UN</v>
          </cell>
          <cell r="E2002">
            <v>16.809999999999999</v>
          </cell>
        </row>
        <row r="2003">
          <cell r="B2003" t="str">
            <v>163204</v>
          </cell>
          <cell r="C2003" t="str">
            <v>DIAMETRO 250 MM</v>
          </cell>
          <cell r="D2003" t="str">
            <v>UN</v>
          </cell>
          <cell r="E2003">
            <v>20.5</v>
          </cell>
        </row>
        <row r="2004">
          <cell r="B2004" t="str">
            <v>163205</v>
          </cell>
          <cell r="C2004" t="str">
            <v>DIAMETRO 300 MM</v>
          </cell>
          <cell r="D2004" t="str">
            <v>UN</v>
          </cell>
          <cell r="E2004">
            <v>24.77</v>
          </cell>
        </row>
        <row r="2005">
          <cell r="B2005" t="str">
            <v>163206</v>
          </cell>
          <cell r="C2005" t="str">
            <v>DIAMETRO 400 MM</v>
          </cell>
          <cell r="D2005" t="str">
            <v>UN</v>
          </cell>
          <cell r="E2005">
            <v>32.93</v>
          </cell>
        </row>
        <row r="2006">
          <cell r="B2006" t="str">
            <v>163207</v>
          </cell>
          <cell r="C2006" t="str">
            <v>DIAMETRO 500 MM</v>
          </cell>
          <cell r="D2006" t="str">
            <v>UN</v>
          </cell>
          <cell r="E2006">
            <v>40.729999999999997</v>
          </cell>
        </row>
        <row r="2007">
          <cell r="B2007" t="str">
            <v>163208</v>
          </cell>
          <cell r="C2007" t="str">
            <v>DIAMETRO 600 MM</v>
          </cell>
          <cell r="D2007" t="str">
            <v>UN</v>
          </cell>
          <cell r="E2007">
            <v>50.2</v>
          </cell>
        </row>
        <row r="2009">
          <cell r="B2009" t="str">
            <v>163300</v>
          </cell>
          <cell r="C2009" t="str">
            <v>MONTAGEM DE CAP DE FERRO FUNDIDO TIPO JE</v>
          </cell>
        </row>
        <row r="2010">
          <cell r="B2010" t="str">
            <v>163301</v>
          </cell>
          <cell r="C2010" t="str">
            <v>DIAMETRO 100 MM</v>
          </cell>
          <cell r="D2010" t="str">
            <v>UN</v>
          </cell>
          <cell r="E2010">
            <v>5.05</v>
          </cell>
        </row>
        <row r="2011">
          <cell r="B2011" t="str">
            <v>163302</v>
          </cell>
          <cell r="C2011" t="str">
            <v>DIAMETRO 150 MM</v>
          </cell>
          <cell r="D2011" t="str">
            <v>UN</v>
          </cell>
          <cell r="E2011">
            <v>6.41</v>
          </cell>
        </row>
        <row r="2012">
          <cell r="B2012" t="str">
            <v>163303</v>
          </cell>
          <cell r="C2012" t="str">
            <v>DIAMETRO 200 MM</v>
          </cell>
          <cell r="D2012" t="str">
            <v>UN</v>
          </cell>
          <cell r="E2012">
            <v>8.4499999999999993</v>
          </cell>
        </row>
        <row r="2013">
          <cell r="B2013" t="str">
            <v>163304</v>
          </cell>
          <cell r="C2013" t="str">
            <v>DIAMETRO 250 MM</v>
          </cell>
          <cell r="D2013" t="str">
            <v>UN</v>
          </cell>
          <cell r="E2013">
            <v>10.37</v>
          </cell>
        </row>
        <row r="2014">
          <cell r="B2014" t="str">
            <v>163305</v>
          </cell>
          <cell r="C2014" t="str">
            <v>DIAMETRO 300 MM</v>
          </cell>
          <cell r="D2014" t="str">
            <v>UN</v>
          </cell>
          <cell r="E2014">
            <v>13.12</v>
          </cell>
        </row>
        <row r="2015">
          <cell r="B2015" t="str">
            <v>163306</v>
          </cell>
          <cell r="C2015" t="str">
            <v>DIAMETRO 400 MM</v>
          </cell>
          <cell r="D2015" t="str">
            <v>UN</v>
          </cell>
          <cell r="E2015">
            <v>17.75</v>
          </cell>
        </row>
        <row r="2016">
          <cell r="B2016" t="str">
            <v>163307</v>
          </cell>
          <cell r="C2016" t="str">
            <v>DIAMETRO 500 MM</v>
          </cell>
          <cell r="D2016" t="str">
            <v>UN</v>
          </cell>
          <cell r="E2016">
            <v>22.63</v>
          </cell>
        </row>
        <row r="2017">
          <cell r="B2017" t="str">
            <v>163308</v>
          </cell>
          <cell r="C2017" t="str">
            <v>DIAMETRO 600 MM</v>
          </cell>
          <cell r="D2017" t="str">
            <v>UN</v>
          </cell>
          <cell r="E2017">
            <v>28.76</v>
          </cell>
        </row>
        <row r="2019">
          <cell r="B2019" t="str">
            <v>163400</v>
          </cell>
          <cell r="C2019" t="str">
            <v>MONTAGEM DE EXTREMIDADES DE FERRO FUNDIDO JE/F</v>
          </cell>
        </row>
        <row r="2020">
          <cell r="B2020" t="str">
            <v>163401</v>
          </cell>
          <cell r="C2020" t="str">
            <v>DIAMETRO 100 MM</v>
          </cell>
          <cell r="D2020" t="str">
            <v>UN</v>
          </cell>
          <cell r="E2020">
            <v>11.18</v>
          </cell>
        </row>
        <row r="2021">
          <cell r="B2021" t="str">
            <v>163402</v>
          </cell>
          <cell r="C2021" t="str">
            <v>DIAMETRO 150 MM</v>
          </cell>
          <cell r="D2021" t="str">
            <v>UN</v>
          </cell>
          <cell r="E2021">
            <v>14.97</v>
          </cell>
        </row>
        <row r="2022">
          <cell r="B2022" t="str">
            <v>163403</v>
          </cell>
          <cell r="C2022" t="str">
            <v>DIAMETRO 200 MM</v>
          </cell>
          <cell r="D2022" t="str">
            <v>UN</v>
          </cell>
          <cell r="E2022">
            <v>18.63</v>
          </cell>
        </row>
        <row r="2023">
          <cell r="B2023" t="str">
            <v>163404</v>
          </cell>
          <cell r="C2023" t="str">
            <v>DIAMETRO 250 MM</v>
          </cell>
          <cell r="D2023" t="str">
            <v>UN</v>
          </cell>
          <cell r="E2023">
            <v>23.64</v>
          </cell>
        </row>
        <row r="2024">
          <cell r="B2024" t="str">
            <v>163405</v>
          </cell>
          <cell r="C2024" t="str">
            <v>DIAMETRO 300 MM</v>
          </cell>
          <cell r="D2024" t="str">
            <v>UN</v>
          </cell>
          <cell r="E2024">
            <v>29.91</v>
          </cell>
        </row>
        <row r="2025">
          <cell r="B2025" t="str">
            <v>163406</v>
          </cell>
          <cell r="C2025" t="str">
            <v>DIAMETRO 400 MM</v>
          </cell>
          <cell r="D2025" t="str">
            <v>UN</v>
          </cell>
          <cell r="E2025">
            <v>40.29</v>
          </cell>
        </row>
        <row r="2026">
          <cell r="B2026" t="str">
            <v>163407</v>
          </cell>
          <cell r="C2026" t="str">
            <v>DIAMETRO 500 MM</v>
          </cell>
          <cell r="D2026" t="str">
            <v>UN</v>
          </cell>
          <cell r="E2026">
            <v>51.63</v>
          </cell>
        </row>
        <row r="2027">
          <cell r="B2027" t="str">
            <v>163408</v>
          </cell>
          <cell r="C2027" t="str">
            <v>DIAMETRO 600 MM</v>
          </cell>
          <cell r="D2027" t="str">
            <v>UN</v>
          </cell>
          <cell r="E2027">
            <v>65.86</v>
          </cell>
        </row>
        <row r="2029">
          <cell r="B2029" t="str">
            <v>163500</v>
          </cell>
          <cell r="C2029" t="str">
            <v>MONTAGEM DE EXTREMIDADES DE FERRO FUNDIDO TIPO FP</v>
          </cell>
        </row>
        <row r="2030">
          <cell r="B2030" t="str">
            <v>163501</v>
          </cell>
          <cell r="C2030" t="str">
            <v>DIAMETRO 100 MM</v>
          </cell>
          <cell r="D2030" t="str">
            <v>UN</v>
          </cell>
          <cell r="E2030">
            <v>12.07</v>
          </cell>
        </row>
        <row r="2031">
          <cell r="B2031" t="str">
            <v>163502</v>
          </cell>
          <cell r="C2031" t="str">
            <v>DIAMETRO 150 MM</v>
          </cell>
          <cell r="D2031" t="str">
            <v>UN</v>
          </cell>
          <cell r="E2031">
            <v>17.3</v>
          </cell>
        </row>
        <row r="2032">
          <cell r="B2032" t="str">
            <v>163503</v>
          </cell>
          <cell r="C2032" t="str">
            <v>DIAMETRO 200 MM</v>
          </cell>
          <cell r="D2032" t="str">
            <v>UN</v>
          </cell>
          <cell r="E2032">
            <v>20.7</v>
          </cell>
        </row>
        <row r="2033">
          <cell r="B2033" t="str">
            <v>163504</v>
          </cell>
          <cell r="C2033" t="str">
            <v>DIAMETRO 250 MM</v>
          </cell>
          <cell r="D2033" t="str">
            <v>UN</v>
          </cell>
          <cell r="E2033">
            <v>27.09</v>
          </cell>
        </row>
        <row r="2034">
          <cell r="B2034" t="str">
            <v>163505</v>
          </cell>
          <cell r="C2034" t="str">
            <v>DIAMETRO 300 MM</v>
          </cell>
          <cell r="D2034" t="str">
            <v>UN</v>
          </cell>
          <cell r="E2034">
            <v>35.56</v>
          </cell>
        </row>
        <row r="2035">
          <cell r="B2035" t="str">
            <v>163506</v>
          </cell>
          <cell r="C2035" t="str">
            <v>DIAMETRO 400 MM</v>
          </cell>
          <cell r="D2035" t="str">
            <v>UN</v>
          </cell>
          <cell r="E2035">
            <v>48.63</v>
          </cell>
        </row>
        <row r="2036">
          <cell r="B2036" t="str">
            <v>163507</v>
          </cell>
          <cell r="C2036" t="str">
            <v>DIAMETRO 500 MM</v>
          </cell>
          <cell r="D2036" t="str">
            <v>UN</v>
          </cell>
          <cell r="E2036">
            <v>64.31</v>
          </cell>
        </row>
        <row r="2037">
          <cell r="B2037" t="str">
            <v>163508</v>
          </cell>
          <cell r="C2037" t="str">
            <v>DIAMETRO 600 MM</v>
          </cell>
          <cell r="D2037" t="str">
            <v>UN</v>
          </cell>
          <cell r="E2037">
            <v>84.49</v>
          </cell>
        </row>
        <row r="2039">
          <cell r="B2039" t="str">
            <v>163600</v>
          </cell>
          <cell r="C2039" t="str">
            <v>MONTAGEM DE FLANGES AVULSOS EM TUBOS DE FERRO FUNDIDO</v>
          </cell>
        </row>
        <row r="2040">
          <cell r="B2040" t="str">
            <v>163601</v>
          </cell>
          <cell r="C2040" t="str">
            <v>DIAMETRO 100 MM</v>
          </cell>
          <cell r="D2040" t="str">
            <v>UN</v>
          </cell>
          <cell r="E2040">
            <v>49.48</v>
          </cell>
        </row>
        <row r="2041">
          <cell r="B2041" t="str">
            <v>163602</v>
          </cell>
          <cell r="C2041" t="str">
            <v>DIAMETRO 150 MM</v>
          </cell>
          <cell r="D2041" t="str">
            <v>UN</v>
          </cell>
          <cell r="E2041">
            <v>58.83</v>
          </cell>
        </row>
        <row r="2042">
          <cell r="B2042" t="str">
            <v>163603</v>
          </cell>
          <cell r="C2042" t="str">
            <v>DIAMETRO 200 MM</v>
          </cell>
          <cell r="D2042" t="str">
            <v>UN</v>
          </cell>
          <cell r="E2042">
            <v>72.8</v>
          </cell>
        </row>
        <row r="2043">
          <cell r="B2043" t="str">
            <v>163604</v>
          </cell>
          <cell r="C2043" t="str">
            <v>DIAMETRO 250 MM</v>
          </cell>
          <cell r="D2043" t="str">
            <v>UN</v>
          </cell>
          <cell r="E2043">
            <v>90.02</v>
          </cell>
        </row>
        <row r="2044">
          <cell r="B2044" t="str">
            <v>163605</v>
          </cell>
          <cell r="C2044" t="str">
            <v>DIAMETRO 300 MM</v>
          </cell>
          <cell r="D2044" t="str">
            <v>UN</v>
          </cell>
          <cell r="E2044">
            <v>111.33</v>
          </cell>
        </row>
        <row r="2045">
          <cell r="B2045" t="str">
            <v>163606</v>
          </cell>
          <cell r="C2045" t="str">
            <v>DIAMETRO 400 MM</v>
          </cell>
          <cell r="D2045" t="str">
            <v>UN</v>
          </cell>
          <cell r="E2045">
            <v>167.64</v>
          </cell>
        </row>
        <row r="2046">
          <cell r="B2046" t="str">
            <v>163607</v>
          </cell>
          <cell r="C2046" t="str">
            <v>DIAMETRO 500 MM</v>
          </cell>
          <cell r="D2046" t="str">
            <v>UN</v>
          </cell>
          <cell r="E2046">
            <v>241.31</v>
          </cell>
        </row>
        <row r="2047">
          <cell r="B2047" t="str">
            <v>163608</v>
          </cell>
          <cell r="C2047" t="str">
            <v>DIAMETRO 600 MM</v>
          </cell>
          <cell r="D2047" t="str">
            <v>UN</v>
          </cell>
          <cell r="E2047">
            <v>350.5</v>
          </cell>
        </row>
        <row r="2048">
          <cell r="B2048" t="str">
            <v>163609</v>
          </cell>
          <cell r="C2048" t="str">
            <v>DIAMETRO 700 MM</v>
          </cell>
          <cell r="D2048" t="str">
            <v>UN</v>
          </cell>
          <cell r="E2048">
            <v>452.41</v>
          </cell>
        </row>
        <row r="2049">
          <cell r="B2049" t="str">
            <v>163610</v>
          </cell>
          <cell r="C2049" t="str">
            <v>DIAMETRO 800 MM</v>
          </cell>
          <cell r="D2049" t="str">
            <v>UN</v>
          </cell>
          <cell r="E2049">
            <v>565.54</v>
          </cell>
        </row>
        <row r="2051">
          <cell r="B2051" t="str">
            <v>163700</v>
          </cell>
          <cell r="C2051" t="str">
            <v>MONTAGEM DE CARRETEIS PARA UNIAO COM FLANGES</v>
          </cell>
        </row>
        <row r="2052">
          <cell r="B2052" t="str">
            <v>163701</v>
          </cell>
          <cell r="C2052" t="str">
            <v>DIAMETRO 100 MM</v>
          </cell>
          <cell r="D2052" t="str">
            <v>UN</v>
          </cell>
          <cell r="E2052">
            <v>13.26</v>
          </cell>
        </row>
        <row r="2053">
          <cell r="B2053" t="str">
            <v>163702</v>
          </cell>
          <cell r="C2053" t="str">
            <v>DIAMETRO 150 MM</v>
          </cell>
          <cell r="D2053" t="str">
            <v>UN</v>
          </cell>
          <cell r="E2053">
            <v>18.96</v>
          </cell>
        </row>
        <row r="2054">
          <cell r="B2054" t="str">
            <v>163703</v>
          </cell>
          <cell r="C2054" t="str">
            <v>DIAMETRO 200 MM</v>
          </cell>
          <cell r="D2054" t="str">
            <v>UN</v>
          </cell>
          <cell r="E2054">
            <v>22.84</v>
          </cell>
        </row>
        <row r="2055">
          <cell r="B2055" t="str">
            <v>163704</v>
          </cell>
          <cell r="C2055" t="str">
            <v>DIAMETRO 250 MM</v>
          </cell>
          <cell r="D2055" t="str">
            <v>UN</v>
          </cell>
          <cell r="E2055">
            <v>30</v>
          </cell>
        </row>
        <row r="2056">
          <cell r="B2056" t="str">
            <v>163705</v>
          </cell>
          <cell r="C2056" t="str">
            <v>DIAMETRO 300 MM</v>
          </cell>
          <cell r="D2056" t="str">
            <v>UN</v>
          </cell>
          <cell r="E2056">
            <v>38.51</v>
          </cell>
        </row>
        <row r="2057">
          <cell r="B2057" t="str">
            <v>163706</v>
          </cell>
          <cell r="C2057" t="str">
            <v>DIAMETRO 400 MM</v>
          </cell>
          <cell r="D2057" t="str">
            <v>UN</v>
          </cell>
          <cell r="E2057">
            <v>52.96</v>
          </cell>
        </row>
        <row r="2058">
          <cell r="B2058" t="str">
            <v>163707</v>
          </cell>
          <cell r="C2058" t="str">
            <v>DIAMETRO 500 MM</v>
          </cell>
          <cell r="D2058" t="str">
            <v>UN</v>
          </cell>
          <cell r="E2058">
            <v>69.14</v>
          </cell>
        </row>
        <row r="2059">
          <cell r="B2059" t="str">
            <v>163708</v>
          </cell>
          <cell r="C2059" t="str">
            <v>DIAMETRO 600 MM</v>
          </cell>
          <cell r="D2059" t="str">
            <v>UN</v>
          </cell>
          <cell r="E2059">
            <v>89.82</v>
          </cell>
        </row>
        <row r="2060">
          <cell r="B2060" t="str">
            <v>163709</v>
          </cell>
          <cell r="C2060" t="str">
            <v>DIAMETRO 700 MM</v>
          </cell>
          <cell r="D2060" t="str">
            <v>UN</v>
          </cell>
          <cell r="E2060">
            <v>118.09</v>
          </cell>
        </row>
        <row r="2061">
          <cell r="B2061" t="str">
            <v>163710</v>
          </cell>
          <cell r="C2061" t="str">
            <v>DIAMETRO 800 MM</v>
          </cell>
          <cell r="D2061" t="str">
            <v>UN</v>
          </cell>
          <cell r="E2061">
            <v>164.84</v>
          </cell>
        </row>
        <row r="2062">
          <cell r="B2062" t="str">
            <v>163711</v>
          </cell>
          <cell r="C2062" t="str">
            <v>DIAMETRO 900 MM</v>
          </cell>
          <cell r="D2062" t="str">
            <v>UN</v>
          </cell>
          <cell r="E2062">
            <v>196.76</v>
          </cell>
        </row>
        <row r="2063">
          <cell r="B2063" t="str">
            <v>163712</v>
          </cell>
          <cell r="C2063" t="str">
            <v>DIAMETRO 1000 MM</v>
          </cell>
          <cell r="D2063" t="str">
            <v>UN</v>
          </cell>
          <cell r="E2063">
            <v>236.75</v>
          </cell>
        </row>
        <row r="2065">
          <cell r="B2065" t="str">
            <v>163800</v>
          </cell>
          <cell r="C2065" t="str">
            <v>MONTAGEM DE CURVAS DE FERRO FUNDIDO 90 GR TIPO FF</v>
          </cell>
        </row>
        <row r="2066">
          <cell r="B2066" t="str">
            <v>163801</v>
          </cell>
          <cell r="C2066" t="str">
            <v>DIAMETRO 100 MM</v>
          </cell>
          <cell r="D2066" t="str">
            <v>UN</v>
          </cell>
          <cell r="E2066">
            <v>12.24</v>
          </cell>
        </row>
        <row r="2067">
          <cell r="B2067" t="str">
            <v>163802</v>
          </cell>
          <cell r="C2067" t="str">
            <v>DIAMETRO 150 MM</v>
          </cell>
          <cell r="D2067" t="str">
            <v>UN</v>
          </cell>
          <cell r="E2067">
            <v>17.600000000000001</v>
          </cell>
        </row>
        <row r="2068">
          <cell r="B2068" t="str">
            <v>163803</v>
          </cell>
          <cell r="C2068" t="str">
            <v>DIAMETRO 200 MM</v>
          </cell>
          <cell r="D2068" t="str">
            <v>UN</v>
          </cell>
          <cell r="E2068">
            <v>21.25</v>
          </cell>
        </row>
        <row r="2069">
          <cell r="B2069" t="str">
            <v>163804</v>
          </cell>
          <cell r="C2069" t="str">
            <v>DIAMETRO 250 MM</v>
          </cell>
          <cell r="D2069" t="str">
            <v>UN</v>
          </cell>
          <cell r="E2069">
            <v>28.3</v>
          </cell>
        </row>
        <row r="2070">
          <cell r="B2070" t="str">
            <v>163805</v>
          </cell>
          <cell r="C2070" t="str">
            <v>DIAMETRO 300 MM</v>
          </cell>
          <cell r="D2070" t="str">
            <v>UN</v>
          </cell>
          <cell r="E2070">
            <v>37.51</v>
          </cell>
        </row>
        <row r="2071">
          <cell r="B2071" t="str">
            <v>163806</v>
          </cell>
          <cell r="C2071" t="str">
            <v>DIAMETRO 400 MM</v>
          </cell>
          <cell r="D2071" t="str">
            <v>UN</v>
          </cell>
          <cell r="E2071">
            <v>52.28</v>
          </cell>
        </row>
        <row r="2072">
          <cell r="B2072" t="str">
            <v>163807</v>
          </cell>
          <cell r="C2072" t="str">
            <v>DIAMETRO 500 MM</v>
          </cell>
          <cell r="D2072" t="str">
            <v>UN</v>
          </cell>
          <cell r="E2072">
            <v>70.599999999999994</v>
          </cell>
        </row>
        <row r="2073">
          <cell r="B2073" t="str">
            <v>163808</v>
          </cell>
          <cell r="C2073" t="str">
            <v>DIAMETRO 600 MM</v>
          </cell>
          <cell r="D2073" t="str">
            <v>UN</v>
          </cell>
          <cell r="E2073">
            <v>132.1</v>
          </cell>
        </row>
        <row r="2074">
          <cell r="B2074" t="str">
            <v>163809</v>
          </cell>
          <cell r="C2074" t="str">
            <v>DIAMETRO 700 MM</v>
          </cell>
          <cell r="D2074" t="str">
            <v>UN</v>
          </cell>
          <cell r="E2074">
            <v>126.74</v>
          </cell>
        </row>
        <row r="2075">
          <cell r="B2075" t="str">
            <v>163810</v>
          </cell>
          <cell r="C2075" t="str">
            <v>DIAMETRO 800 MM</v>
          </cell>
          <cell r="D2075" t="str">
            <v>UN</v>
          </cell>
          <cell r="E2075">
            <v>179.97</v>
          </cell>
        </row>
        <row r="2076">
          <cell r="B2076" t="str">
            <v>163811</v>
          </cell>
          <cell r="C2076" t="str">
            <v>DIAMETRO 900 MM</v>
          </cell>
          <cell r="D2076" t="str">
            <v>UN</v>
          </cell>
          <cell r="E2076">
            <v>221.48</v>
          </cell>
        </row>
        <row r="2077">
          <cell r="B2077" t="str">
            <v>163812</v>
          </cell>
          <cell r="C2077" t="str">
            <v>DIAMETRO 1000 MM</v>
          </cell>
          <cell r="D2077" t="str">
            <v>UN</v>
          </cell>
          <cell r="E2077">
            <v>271.52999999999997</v>
          </cell>
        </row>
        <row r="2079">
          <cell r="B2079" t="str">
            <v>163900</v>
          </cell>
          <cell r="C2079" t="str">
            <v>MONTAGEM DE CURVAS DE PE FOFO 90GR TIPO FF</v>
          </cell>
        </row>
        <row r="2080">
          <cell r="B2080" t="str">
            <v>163901</v>
          </cell>
          <cell r="C2080" t="str">
            <v>DIAMETRO 100 MM</v>
          </cell>
          <cell r="D2080" t="str">
            <v>UN</v>
          </cell>
          <cell r="E2080">
            <v>13.91</v>
          </cell>
        </row>
        <row r="2081">
          <cell r="B2081" t="str">
            <v>163902</v>
          </cell>
          <cell r="C2081" t="str">
            <v>DIAMETRO 150 MM</v>
          </cell>
          <cell r="D2081" t="str">
            <v>UN</v>
          </cell>
          <cell r="E2081">
            <v>20.440000000000001</v>
          </cell>
        </row>
        <row r="2082">
          <cell r="B2082" t="str">
            <v>163903</v>
          </cell>
          <cell r="C2082" t="str">
            <v>DIAMETRO 200 MM</v>
          </cell>
          <cell r="D2082" t="str">
            <v>UN</v>
          </cell>
          <cell r="E2082">
            <v>25.44</v>
          </cell>
        </row>
        <row r="2083">
          <cell r="B2083" t="str">
            <v>163904</v>
          </cell>
          <cell r="C2083" t="str">
            <v>DIAMETRO 250 MM</v>
          </cell>
          <cell r="D2083" t="str">
            <v>UN</v>
          </cell>
          <cell r="E2083">
            <v>33.82</v>
          </cell>
        </row>
        <row r="2084">
          <cell r="B2084" t="str">
            <v>163905</v>
          </cell>
          <cell r="C2084" t="str">
            <v>DIAMETRO 300 MM</v>
          </cell>
          <cell r="D2084" t="str">
            <v>UN</v>
          </cell>
          <cell r="E2084">
            <v>44.92</v>
          </cell>
        </row>
        <row r="2085">
          <cell r="B2085" t="str">
            <v>163906</v>
          </cell>
          <cell r="C2085" t="str">
            <v>DIAMETRO 400 MM</v>
          </cell>
          <cell r="D2085" t="str">
            <v>UN</v>
          </cell>
          <cell r="E2085">
            <v>66.28</v>
          </cell>
        </row>
        <row r="2086">
          <cell r="B2086" t="str">
            <v>163907</v>
          </cell>
          <cell r="C2086" t="str">
            <v>DIAMETRO 500 MM</v>
          </cell>
          <cell r="D2086" t="str">
            <v>UN</v>
          </cell>
          <cell r="E2086">
            <v>91.23</v>
          </cell>
        </row>
        <row r="2087">
          <cell r="B2087" t="str">
            <v>163908</v>
          </cell>
          <cell r="C2087" t="str">
            <v>DIAMETRO 600 MM</v>
          </cell>
          <cell r="D2087" t="str">
            <v>UN</v>
          </cell>
          <cell r="E2087">
            <v>125.69</v>
          </cell>
        </row>
        <row r="2089">
          <cell r="B2089" t="str">
            <v>164000</v>
          </cell>
          <cell r="C2089" t="str">
            <v>MONTAGEM DE CURVAS DE FERRO FUNDIDO 45 GR TIPO FF</v>
          </cell>
        </row>
        <row r="2090">
          <cell r="B2090" t="str">
            <v>164001</v>
          </cell>
          <cell r="C2090" t="str">
            <v>DIAMETRO 100 MM</v>
          </cell>
          <cell r="D2090" t="str">
            <v>UN</v>
          </cell>
          <cell r="E2090">
            <v>12.22</v>
          </cell>
        </row>
        <row r="2091">
          <cell r="B2091" t="str">
            <v>164002</v>
          </cell>
          <cell r="C2091" t="str">
            <v>DIAMETRO 150 MM</v>
          </cell>
          <cell r="D2091" t="str">
            <v>UN</v>
          </cell>
          <cell r="E2091">
            <v>17.5</v>
          </cell>
        </row>
        <row r="2092">
          <cell r="B2092" t="str">
            <v>164003</v>
          </cell>
          <cell r="C2092" t="str">
            <v>DIAMETRO 200 MM</v>
          </cell>
          <cell r="D2092" t="str">
            <v>UN</v>
          </cell>
          <cell r="E2092">
            <v>21.12</v>
          </cell>
        </row>
        <row r="2093">
          <cell r="B2093" t="str">
            <v>164004</v>
          </cell>
          <cell r="C2093" t="str">
            <v>DIAMETRO 250 MM</v>
          </cell>
          <cell r="D2093" t="str">
            <v>UN</v>
          </cell>
          <cell r="E2093">
            <v>28.71</v>
          </cell>
        </row>
        <row r="2094">
          <cell r="B2094" t="str">
            <v>164005</v>
          </cell>
          <cell r="C2094" t="str">
            <v>DIAMETRO 300 MM</v>
          </cell>
          <cell r="D2094" t="str">
            <v>UN</v>
          </cell>
          <cell r="E2094">
            <v>38.07</v>
          </cell>
        </row>
        <row r="2095">
          <cell r="B2095" t="str">
            <v>164006</v>
          </cell>
          <cell r="C2095" t="str">
            <v>DIAMETRO 400 MM</v>
          </cell>
          <cell r="D2095" t="str">
            <v>UN</v>
          </cell>
          <cell r="E2095">
            <v>50.93</v>
          </cell>
        </row>
        <row r="2096">
          <cell r="B2096" t="str">
            <v>164007</v>
          </cell>
          <cell r="C2096" t="str">
            <v>DIAMETRO 500 MM</v>
          </cell>
          <cell r="D2096" t="str">
            <v>UN</v>
          </cell>
          <cell r="E2096">
            <v>67.97</v>
          </cell>
        </row>
        <row r="2097">
          <cell r="B2097" t="str">
            <v>164008</v>
          </cell>
          <cell r="C2097" t="str">
            <v>DIAMETRO 600 MM</v>
          </cell>
          <cell r="D2097" t="str">
            <v>UN</v>
          </cell>
          <cell r="E2097">
            <v>90.26</v>
          </cell>
        </row>
        <row r="2098">
          <cell r="B2098" t="str">
            <v>164009</v>
          </cell>
          <cell r="C2098" t="str">
            <v>DIAMETRO 700 MM</v>
          </cell>
          <cell r="D2098" t="str">
            <v>UN</v>
          </cell>
          <cell r="E2098">
            <v>120.37</v>
          </cell>
        </row>
        <row r="2099">
          <cell r="B2099" t="str">
            <v>164010</v>
          </cell>
          <cell r="C2099" t="str">
            <v>DIAMETRO 800 MM</v>
          </cell>
          <cell r="D2099" t="str">
            <v>UN</v>
          </cell>
          <cell r="E2099">
            <v>170.51</v>
          </cell>
        </row>
        <row r="2100">
          <cell r="B2100" t="str">
            <v>164011</v>
          </cell>
          <cell r="C2100" t="str">
            <v>DIAMETRO 900 MM</v>
          </cell>
          <cell r="D2100" t="str">
            <v>UN</v>
          </cell>
          <cell r="E2100">
            <v>208.29</v>
          </cell>
        </row>
        <row r="2101">
          <cell r="B2101" t="str">
            <v>164012</v>
          </cell>
          <cell r="C2101" t="str">
            <v>DIAMETRO 1000 MM</v>
          </cell>
          <cell r="D2101" t="str">
            <v>UN</v>
          </cell>
          <cell r="E2101">
            <v>254.24</v>
          </cell>
        </row>
        <row r="2103">
          <cell r="B2103" t="str">
            <v>164100</v>
          </cell>
          <cell r="C2103" t="str">
            <v>MONTAGEM DE TES DE FERRO FUNDIDO TIPO FFF</v>
          </cell>
        </row>
        <row r="2104">
          <cell r="B2104" t="str">
            <v>164101</v>
          </cell>
          <cell r="C2104" t="str">
            <v>DIAMETRO 100-50 MM</v>
          </cell>
          <cell r="D2104" t="str">
            <v>UN</v>
          </cell>
          <cell r="E2104">
            <v>15.14</v>
          </cell>
        </row>
        <row r="2105">
          <cell r="B2105" t="str">
            <v>164102</v>
          </cell>
          <cell r="C2105" t="str">
            <v>DIAMETRO 100-75 MM</v>
          </cell>
          <cell r="D2105" t="str">
            <v>UN</v>
          </cell>
          <cell r="E2105">
            <v>15.65</v>
          </cell>
        </row>
        <row r="2106">
          <cell r="B2106" t="str">
            <v>164103</v>
          </cell>
          <cell r="C2106" t="str">
            <v>DIAMETRO 100-100 MM</v>
          </cell>
          <cell r="D2106" t="str">
            <v>UN</v>
          </cell>
          <cell r="E2106">
            <v>18.600000000000001</v>
          </cell>
        </row>
        <row r="2107">
          <cell r="B2107" t="str">
            <v>164104</v>
          </cell>
          <cell r="C2107" t="str">
            <v>DIAMETRO 150-50 MM</v>
          </cell>
          <cell r="D2107" t="str">
            <v>UN</v>
          </cell>
          <cell r="E2107">
            <v>20.399999999999999</v>
          </cell>
        </row>
        <row r="2108">
          <cell r="B2108" t="str">
            <v>164105</v>
          </cell>
          <cell r="C2108" t="str">
            <v>DIAMETRO 150-75 MM</v>
          </cell>
          <cell r="D2108" t="str">
            <v>UN</v>
          </cell>
          <cell r="E2108">
            <v>21.18</v>
          </cell>
        </row>
        <row r="2109">
          <cell r="B2109" t="str">
            <v>164106</v>
          </cell>
          <cell r="C2109" t="str">
            <v>DIAMETRO 150-100 MM</v>
          </cell>
          <cell r="D2109" t="str">
            <v>UN</v>
          </cell>
          <cell r="E2109">
            <v>24.08</v>
          </cell>
        </row>
        <row r="2110">
          <cell r="B2110" t="str">
            <v>164107</v>
          </cell>
          <cell r="C2110" t="str">
            <v>DIAMETRO 150-150 MM</v>
          </cell>
          <cell r="D2110" t="str">
            <v>UN</v>
          </cell>
          <cell r="E2110">
            <v>26.75</v>
          </cell>
        </row>
        <row r="2111">
          <cell r="B2111" t="str">
            <v>164108</v>
          </cell>
          <cell r="C2111" t="str">
            <v>DIAMETRO 200-75 MM</v>
          </cell>
          <cell r="D2111" t="str">
            <v>UN</v>
          </cell>
          <cell r="E2111">
            <v>25.01</v>
          </cell>
        </row>
        <row r="2112">
          <cell r="B2112" t="str">
            <v>164109</v>
          </cell>
          <cell r="C2112" t="str">
            <v>DIAMETRO 200-100 MM</v>
          </cell>
          <cell r="D2112" t="str">
            <v>UN</v>
          </cell>
          <cell r="E2112">
            <v>27.9</v>
          </cell>
        </row>
        <row r="2113">
          <cell r="B2113" t="str">
            <v>164110</v>
          </cell>
          <cell r="C2113" t="str">
            <v>DIAMETRO 200-150 MM</v>
          </cell>
          <cell r="D2113" t="str">
            <v>UN</v>
          </cell>
          <cell r="E2113">
            <v>30.56</v>
          </cell>
        </row>
        <row r="2114">
          <cell r="B2114" t="str">
            <v>164111</v>
          </cell>
          <cell r="C2114" t="str">
            <v>DIAMETRO 200-200 MM</v>
          </cell>
          <cell r="D2114" t="str">
            <v>UN</v>
          </cell>
          <cell r="E2114">
            <v>32.229999999999997</v>
          </cell>
        </row>
        <row r="2115">
          <cell r="B2115" t="str">
            <v>164112</v>
          </cell>
          <cell r="C2115" t="str">
            <v>DIAMETRO 250-100 MM</v>
          </cell>
          <cell r="D2115" t="str">
            <v>UN</v>
          </cell>
          <cell r="E2115">
            <v>35.61</v>
          </cell>
        </row>
        <row r="2116">
          <cell r="B2116" t="str">
            <v>164113</v>
          </cell>
          <cell r="C2116" t="str">
            <v>DIAMETRO 250-200 MM</v>
          </cell>
          <cell r="D2116" t="str">
            <v>UN</v>
          </cell>
          <cell r="E2116">
            <v>39.9</v>
          </cell>
        </row>
        <row r="2117">
          <cell r="B2117" t="str">
            <v>164114</v>
          </cell>
          <cell r="C2117" t="str">
            <v>DIAMETRO 250-250 MM</v>
          </cell>
          <cell r="D2117" t="str">
            <v>UN</v>
          </cell>
          <cell r="E2117">
            <v>43.3</v>
          </cell>
        </row>
        <row r="2118">
          <cell r="B2118" t="str">
            <v>164115</v>
          </cell>
          <cell r="C2118" t="str">
            <v>DIAMETRO 300-100 MM</v>
          </cell>
          <cell r="D2118" t="str">
            <v>UN</v>
          </cell>
          <cell r="E2118">
            <v>45.18</v>
          </cell>
        </row>
        <row r="2119">
          <cell r="B2119" t="str">
            <v>164116</v>
          </cell>
          <cell r="C2119" t="str">
            <v>DIAMETRO 300-200 MM</v>
          </cell>
          <cell r="D2119" t="str">
            <v>UN</v>
          </cell>
          <cell r="E2119">
            <v>49.59</v>
          </cell>
        </row>
        <row r="2120">
          <cell r="B2120" t="str">
            <v>164117</v>
          </cell>
          <cell r="C2120" t="str">
            <v>DIAMETRO 300-300 MM</v>
          </cell>
          <cell r="D2120" t="str">
            <v>UN</v>
          </cell>
          <cell r="E2120">
            <v>57.72</v>
          </cell>
        </row>
        <row r="2121">
          <cell r="B2121" t="str">
            <v>164118</v>
          </cell>
          <cell r="C2121" t="str">
            <v>DIAMETRO 350-100 MM</v>
          </cell>
          <cell r="D2121" t="str">
            <v>UN</v>
          </cell>
          <cell r="E2121">
            <v>52.48</v>
          </cell>
        </row>
        <row r="2122">
          <cell r="B2122" t="str">
            <v>164119</v>
          </cell>
          <cell r="C2122" t="str">
            <v>DIAMETRO 350-200 MM</v>
          </cell>
          <cell r="D2122" t="str">
            <v>UN</v>
          </cell>
          <cell r="E2122">
            <v>56.69</v>
          </cell>
        </row>
        <row r="2123">
          <cell r="B2123" t="str">
            <v>164120</v>
          </cell>
          <cell r="C2123" t="str">
            <v>DIAMETRO 350-350 MM</v>
          </cell>
          <cell r="D2123" t="str">
            <v>UN</v>
          </cell>
          <cell r="E2123">
            <v>67.98</v>
          </cell>
        </row>
        <row r="2124">
          <cell r="B2124" t="str">
            <v>164121</v>
          </cell>
          <cell r="C2124" t="str">
            <v>DIAMETRO 400-100 MM</v>
          </cell>
          <cell r="D2124" t="str">
            <v>UN</v>
          </cell>
          <cell r="E2124">
            <v>60.12</v>
          </cell>
        </row>
        <row r="2125">
          <cell r="B2125" t="str">
            <v>164122</v>
          </cell>
          <cell r="C2125" t="str">
            <v>DIAMETRO 400-200 MM</v>
          </cell>
          <cell r="D2125" t="str">
            <v>UN</v>
          </cell>
          <cell r="E2125">
            <v>64.33</v>
          </cell>
        </row>
        <row r="2126">
          <cell r="B2126" t="str">
            <v>164123</v>
          </cell>
          <cell r="C2126" t="str">
            <v>DIAMETRO 400-300 MM</v>
          </cell>
          <cell r="D2126" t="str">
            <v>UN</v>
          </cell>
          <cell r="E2126">
            <v>72.28</v>
          </cell>
        </row>
        <row r="2127">
          <cell r="B2127" t="str">
            <v>164124</v>
          </cell>
          <cell r="C2127" t="str">
            <v>DIAMETRO 400-400 MM</v>
          </cell>
          <cell r="D2127" t="str">
            <v>UN</v>
          </cell>
          <cell r="E2127">
            <v>79.010000000000005</v>
          </cell>
        </row>
        <row r="2128">
          <cell r="B2128" t="str">
            <v>164125</v>
          </cell>
          <cell r="C2128" t="str">
            <v>DIAMETRO 500-100 MM</v>
          </cell>
          <cell r="D2128" t="str">
            <v>UN</v>
          </cell>
          <cell r="E2128">
            <v>78.64</v>
          </cell>
        </row>
        <row r="2129">
          <cell r="B2129" t="str">
            <v>164126</v>
          </cell>
          <cell r="C2129" t="str">
            <v>DIAMETRO 500-200 MM</v>
          </cell>
          <cell r="D2129" t="str">
            <v>UN</v>
          </cell>
          <cell r="E2129">
            <v>82.83</v>
          </cell>
        </row>
        <row r="2130">
          <cell r="B2130" t="str">
            <v>164127</v>
          </cell>
          <cell r="C2130" t="str">
            <v>DIAMETRO 500-300 MM</v>
          </cell>
          <cell r="D2130" t="str">
            <v>UN</v>
          </cell>
          <cell r="E2130">
            <v>90.36</v>
          </cell>
        </row>
        <row r="2131">
          <cell r="B2131" t="str">
            <v>164128</v>
          </cell>
          <cell r="C2131" t="str">
            <v>DIAMETRO 500-400 MM</v>
          </cell>
          <cell r="D2131" t="str">
            <v>UN</v>
          </cell>
          <cell r="E2131">
            <v>97.18</v>
          </cell>
        </row>
        <row r="2132">
          <cell r="B2132" t="str">
            <v>164129</v>
          </cell>
          <cell r="C2132" t="str">
            <v>DIAMETRO 500-500 MM</v>
          </cell>
          <cell r="D2132" t="str">
            <v>UN</v>
          </cell>
          <cell r="E2132">
            <v>104.6</v>
          </cell>
        </row>
        <row r="2133">
          <cell r="B2133" t="str">
            <v>164130</v>
          </cell>
          <cell r="C2133" t="str">
            <v>DIAMETRO 600-200 MM</v>
          </cell>
          <cell r="D2133" t="str">
            <v>UN</v>
          </cell>
          <cell r="E2133">
            <v>106.57</v>
          </cell>
        </row>
        <row r="2134">
          <cell r="B2134" t="str">
            <v>164131</v>
          </cell>
          <cell r="C2134" t="str">
            <v>DIAMETRO 600-300 MM</v>
          </cell>
          <cell r="D2134" t="str">
            <v>UN</v>
          </cell>
          <cell r="E2134">
            <v>114.06</v>
          </cell>
        </row>
        <row r="2135">
          <cell r="B2135" t="str">
            <v>164132</v>
          </cell>
          <cell r="C2135" t="str">
            <v>DIAMETRO 600-400 MM</v>
          </cell>
          <cell r="D2135" t="str">
            <v>UN</v>
          </cell>
          <cell r="E2135">
            <v>120.83</v>
          </cell>
        </row>
        <row r="2136">
          <cell r="B2136" t="str">
            <v>164133</v>
          </cell>
          <cell r="C2136" t="str">
            <v>DIAMETRO 600-600 MM</v>
          </cell>
          <cell r="D2136" t="str">
            <v>UN</v>
          </cell>
          <cell r="E2136">
            <v>138.9</v>
          </cell>
        </row>
        <row r="2137">
          <cell r="B2137" t="str">
            <v>164134</v>
          </cell>
          <cell r="C2137" t="str">
            <v>DIAMETRO 700-200 MM</v>
          </cell>
          <cell r="D2137" t="str">
            <v>UN</v>
          </cell>
          <cell r="E2137">
            <v>127.91</v>
          </cell>
        </row>
        <row r="2138">
          <cell r="B2138" t="str">
            <v>164135</v>
          </cell>
          <cell r="C2138" t="str">
            <v>DIAMETRO 700-400 MM</v>
          </cell>
          <cell r="D2138" t="str">
            <v>UN</v>
          </cell>
          <cell r="E2138">
            <v>146.02000000000001</v>
          </cell>
        </row>
        <row r="2139">
          <cell r="B2139" t="str">
            <v>164136</v>
          </cell>
          <cell r="C2139" t="str">
            <v>DIAMETRO 700-700 MM</v>
          </cell>
          <cell r="D2139" t="str">
            <v>UN</v>
          </cell>
          <cell r="E2139">
            <v>183.24</v>
          </cell>
        </row>
        <row r="2140">
          <cell r="B2140" t="str">
            <v>164137</v>
          </cell>
          <cell r="C2140" t="str">
            <v>DIAMETRO 800-200 MM</v>
          </cell>
          <cell r="D2140" t="str">
            <v>UN</v>
          </cell>
          <cell r="E2140">
            <v>175.99</v>
          </cell>
        </row>
        <row r="2141">
          <cell r="B2141" t="str">
            <v>164138</v>
          </cell>
          <cell r="C2141" t="str">
            <v>DIAMETRO 800-400 MM</v>
          </cell>
          <cell r="D2141" t="str">
            <v>UN</v>
          </cell>
          <cell r="E2141">
            <v>195.32</v>
          </cell>
        </row>
        <row r="2142">
          <cell r="B2142" t="str">
            <v>164139</v>
          </cell>
          <cell r="C2142" t="str">
            <v>DIAMETRO 800-600 MM</v>
          </cell>
          <cell r="D2142" t="str">
            <v>UN</v>
          </cell>
          <cell r="E2142">
            <v>224.06</v>
          </cell>
        </row>
        <row r="2143">
          <cell r="B2143" t="str">
            <v>164140</v>
          </cell>
          <cell r="C2143" t="str">
            <v>DIAMETRO 800-800 MM</v>
          </cell>
          <cell r="D2143" t="str">
            <v>UN</v>
          </cell>
          <cell r="E2143">
            <v>260.24</v>
          </cell>
        </row>
        <row r="2144">
          <cell r="B2144" t="str">
            <v>164141</v>
          </cell>
          <cell r="C2144" t="str">
            <v>DIAMETRO 900-200 MM</v>
          </cell>
          <cell r="D2144" t="str">
            <v>UN</v>
          </cell>
          <cell r="E2144">
            <v>211.15</v>
          </cell>
        </row>
        <row r="2145">
          <cell r="B2145" t="str">
            <v>164142</v>
          </cell>
          <cell r="C2145" t="str">
            <v>DIAMETRO 900-400 MM</v>
          </cell>
          <cell r="D2145" t="str">
            <v>UN</v>
          </cell>
          <cell r="E2145">
            <v>231.68</v>
          </cell>
        </row>
        <row r="2146">
          <cell r="B2146" t="str">
            <v>164143</v>
          </cell>
          <cell r="C2146" t="str">
            <v>DIAMETRO 900-600 MM</v>
          </cell>
          <cell r="D2146" t="str">
            <v>UN</v>
          </cell>
          <cell r="E2146">
            <v>266.22000000000003</v>
          </cell>
        </row>
        <row r="2147">
          <cell r="B2147" t="str">
            <v>164144</v>
          </cell>
          <cell r="C2147" t="str">
            <v>DIAMETRO 900-900 MM</v>
          </cell>
          <cell r="D2147" t="str">
            <v>UN</v>
          </cell>
          <cell r="E2147">
            <v>318.57</v>
          </cell>
        </row>
        <row r="2148">
          <cell r="B2148" t="str">
            <v>164145</v>
          </cell>
          <cell r="C2148" t="str">
            <v>DIAMETRO 1000-200 MM</v>
          </cell>
          <cell r="D2148" t="str">
            <v>UN</v>
          </cell>
          <cell r="E2148">
            <v>254.1</v>
          </cell>
        </row>
        <row r="2149">
          <cell r="B2149" t="str">
            <v>164146</v>
          </cell>
          <cell r="C2149" t="str">
            <v>DIAMETRO 1000-400 MM</v>
          </cell>
          <cell r="D2149" t="str">
            <v>UN</v>
          </cell>
          <cell r="E2149">
            <v>275.88</v>
          </cell>
        </row>
        <row r="2150">
          <cell r="B2150" t="str">
            <v>164147</v>
          </cell>
          <cell r="C2150" t="str">
            <v>DIAMETRO 1000-600 MM</v>
          </cell>
          <cell r="D2150" t="str">
            <v>UN</v>
          </cell>
          <cell r="E2150">
            <v>308.89</v>
          </cell>
        </row>
        <row r="2151">
          <cell r="B2151" t="str">
            <v>164148</v>
          </cell>
          <cell r="C2151" t="str">
            <v>DIAMETRO 1000-1000 MM</v>
          </cell>
          <cell r="D2151" t="str">
            <v>UN</v>
          </cell>
          <cell r="E2151">
            <v>389.8</v>
          </cell>
        </row>
        <row r="2152">
          <cell r="B2152" t="str">
            <v>164149</v>
          </cell>
          <cell r="C2152" t="str">
            <v>DIAMETRO 1200-200 MM</v>
          </cell>
          <cell r="D2152" t="str">
            <v>UN</v>
          </cell>
          <cell r="E2152">
            <v>315.36</v>
          </cell>
        </row>
        <row r="2153">
          <cell r="B2153" t="str">
            <v>164150</v>
          </cell>
          <cell r="C2153" t="str">
            <v>DIAMETRO 1200-400 MM</v>
          </cell>
          <cell r="D2153" t="str">
            <v>UN</v>
          </cell>
          <cell r="E2153">
            <v>340.08</v>
          </cell>
        </row>
        <row r="2154">
          <cell r="B2154" t="str">
            <v>164151</v>
          </cell>
          <cell r="C2154" t="str">
            <v>DIAMETRO 1200-600 MM</v>
          </cell>
          <cell r="D2154" t="str">
            <v>UN</v>
          </cell>
          <cell r="E2154">
            <v>366.34</v>
          </cell>
        </row>
        <row r="2155">
          <cell r="B2155" t="str">
            <v>164152</v>
          </cell>
          <cell r="C2155" t="str">
            <v>DIAMETRO 1200-800 MM</v>
          </cell>
          <cell r="D2155" t="str">
            <v>UN</v>
          </cell>
          <cell r="E2155">
            <v>419.45</v>
          </cell>
        </row>
        <row r="2156">
          <cell r="B2156" t="str">
            <v>164153</v>
          </cell>
          <cell r="C2156" t="str">
            <v>DIAMETRO 1200-1000 MM</v>
          </cell>
          <cell r="D2156" t="str">
            <v>UN</v>
          </cell>
          <cell r="E2156">
            <v>466.36</v>
          </cell>
        </row>
        <row r="2157">
          <cell r="B2157" t="str">
            <v>164154</v>
          </cell>
          <cell r="C2157" t="str">
            <v>DIAMETRO 1200-1200 MM</v>
          </cell>
          <cell r="D2157" t="str">
            <v>UN</v>
          </cell>
          <cell r="E2157">
            <v>510.13</v>
          </cell>
        </row>
        <row r="2159">
          <cell r="B2159" t="str">
            <v>164200</v>
          </cell>
          <cell r="C2159" t="str">
            <v>MONTAGEM DE REDUCOES CONCENTRICAS DE FERRO FUNDIDO TIPO FF</v>
          </cell>
        </row>
        <row r="2160">
          <cell r="B2160" t="str">
            <v>164201</v>
          </cell>
          <cell r="C2160" t="str">
            <v>DIAMETRO 100-75 MM</v>
          </cell>
          <cell r="D2160" t="str">
            <v>UN</v>
          </cell>
          <cell r="E2160">
            <v>9.31</v>
          </cell>
        </row>
        <row r="2161">
          <cell r="B2161" t="str">
            <v>164202</v>
          </cell>
          <cell r="C2161" t="str">
            <v>DIAMETRO 150- 100 MM</v>
          </cell>
          <cell r="D2161" t="str">
            <v>UN</v>
          </cell>
          <cell r="E2161">
            <v>15.06</v>
          </cell>
        </row>
        <row r="2162">
          <cell r="B2162" t="str">
            <v>164203</v>
          </cell>
          <cell r="C2162" t="str">
            <v>DIAMETRO 200-150 MM</v>
          </cell>
          <cell r="D2162" t="str">
            <v>UN</v>
          </cell>
          <cell r="E2162">
            <v>19.36</v>
          </cell>
        </row>
        <row r="2163">
          <cell r="B2163" t="str">
            <v>164204</v>
          </cell>
          <cell r="C2163" t="str">
            <v>DIAMETRO 250-200 MM</v>
          </cell>
          <cell r="D2163" t="str">
            <v>UN</v>
          </cell>
          <cell r="E2163">
            <v>24.31</v>
          </cell>
        </row>
        <row r="2164">
          <cell r="B2164" t="str">
            <v>164205</v>
          </cell>
          <cell r="C2164" t="str">
            <v>DIAMETRO 300-250 MM</v>
          </cell>
          <cell r="D2164" t="str">
            <v>UN</v>
          </cell>
          <cell r="E2164">
            <v>31.78</v>
          </cell>
        </row>
        <row r="2165">
          <cell r="B2165" t="str">
            <v>164206</v>
          </cell>
          <cell r="C2165" t="str">
            <v>DIAMETRO 400-300 MM</v>
          </cell>
          <cell r="D2165" t="str">
            <v>UN</v>
          </cell>
          <cell r="E2165">
            <v>44.1</v>
          </cell>
        </row>
        <row r="2166">
          <cell r="B2166" t="str">
            <v>164207</v>
          </cell>
          <cell r="C2166" t="str">
            <v>DIAMETRO 400-350 MM</v>
          </cell>
          <cell r="D2166" t="str">
            <v>UN</v>
          </cell>
          <cell r="E2166">
            <v>47.74</v>
          </cell>
        </row>
        <row r="2167">
          <cell r="B2167" t="str">
            <v>164208</v>
          </cell>
          <cell r="C2167" t="str">
            <v>DIAMETRO 500-400 MM</v>
          </cell>
          <cell r="D2167" t="str">
            <v>UN</v>
          </cell>
          <cell r="E2167">
            <v>59.15</v>
          </cell>
        </row>
        <row r="2168">
          <cell r="B2168" t="str">
            <v>164209</v>
          </cell>
          <cell r="C2168" t="str">
            <v>DIAMETRO 600-500 MM</v>
          </cell>
          <cell r="D2168" t="str">
            <v>UN</v>
          </cell>
          <cell r="E2168">
            <v>77.55</v>
          </cell>
        </row>
        <row r="2169">
          <cell r="B2169" t="str">
            <v>164210</v>
          </cell>
          <cell r="C2169" t="str">
            <v>DIAMETRO 700-600 MM</v>
          </cell>
          <cell r="D2169" t="str">
            <v>UN</v>
          </cell>
          <cell r="E2169">
            <v>101.33</v>
          </cell>
        </row>
        <row r="2170">
          <cell r="B2170" t="str">
            <v>164211</v>
          </cell>
          <cell r="C2170" t="str">
            <v>DIAMETRO 800-700 MM</v>
          </cell>
          <cell r="D2170" t="str">
            <v>UN</v>
          </cell>
          <cell r="E2170">
            <v>138.12</v>
          </cell>
        </row>
        <row r="2171">
          <cell r="B2171" t="str">
            <v>164212</v>
          </cell>
          <cell r="C2171" t="str">
            <v>DIAMETRO 900-800 MM</v>
          </cell>
          <cell r="D2171" t="str">
            <v>UN</v>
          </cell>
          <cell r="E2171">
            <v>178</v>
          </cell>
        </row>
        <row r="2172">
          <cell r="B2172" t="str">
            <v>164213</v>
          </cell>
          <cell r="C2172" t="str">
            <v>DIAMETRO 1000-900 MM</v>
          </cell>
          <cell r="D2172" t="str">
            <v>UN</v>
          </cell>
          <cell r="E2172">
            <v>214.67</v>
          </cell>
        </row>
        <row r="2173">
          <cell r="B2173" t="str">
            <v>164214</v>
          </cell>
          <cell r="C2173" t="str">
            <v>DIAMETRO 1200 - 1000 MM</v>
          </cell>
          <cell r="D2173" t="str">
            <v>UN</v>
          </cell>
          <cell r="E2173">
            <v>271.41000000000003</v>
          </cell>
        </row>
        <row r="2175">
          <cell r="B2175" t="str">
            <v>164300</v>
          </cell>
          <cell r="C2175" t="str">
            <v>MONTAGEM DE REDUCOES EXCENTRICAS DE FERRO FUNDIDO  TIPO FF</v>
          </cell>
        </row>
        <row r="2176">
          <cell r="B2176" t="str">
            <v>164301</v>
          </cell>
          <cell r="C2176" t="str">
            <v>DIAMETRO 100-50 MM</v>
          </cell>
          <cell r="D2176" t="str">
            <v>UN</v>
          </cell>
          <cell r="E2176">
            <v>9.31</v>
          </cell>
        </row>
        <row r="2177">
          <cell r="B2177" t="str">
            <v>164302</v>
          </cell>
          <cell r="C2177" t="str">
            <v>DIAMETRO 100-75 MM</v>
          </cell>
          <cell r="D2177" t="str">
            <v>UN</v>
          </cell>
          <cell r="E2177">
            <v>10.38</v>
          </cell>
        </row>
        <row r="2178">
          <cell r="B2178" t="str">
            <v>164303</v>
          </cell>
          <cell r="C2178" t="str">
            <v>DIAMETRO 150-75 MM</v>
          </cell>
          <cell r="D2178" t="str">
            <v>UN</v>
          </cell>
          <cell r="E2178">
            <v>12.18</v>
          </cell>
        </row>
        <row r="2179">
          <cell r="B2179" t="str">
            <v>164304</v>
          </cell>
          <cell r="C2179" t="str">
            <v>DIAMETRO 150-100 MM</v>
          </cell>
          <cell r="D2179" t="str">
            <v>UN</v>
          </cell>
          <cell r="E2179">
            <v>15.32</v>
          </cell>
        </row>
        <row r="2180">
          <cell r="B2180" t="str">
            <v>164305</v>
          </cell>
          <cell r="C2180" t="str">
            <v>DIAMETRO 200-100 MM</v>
          </cell>
          <cell r="D2180" t="str">
            <v>UN</v>
          </cell>
          <cell r="E2180">
            <v>17.34</v>
          </cell>
        </row>
        <row r="2181">
          <cell r="B2181" t="str">
            <v>164306</v>
          </cell>
          <cell r="C2181" t="str">
            <v>DIAMETRO 200-150 MM</v>
          </cell>
          <cell r="D2181" t="str">
            <v>UN</v>
          </cell>
          <cell r="E2181">
            <v>20.059999999999999</v>
          </cell>
        </row>
        <row r="2182">
          <cell r="B2182" t="str">
            <v>164307</v>
          </cell>
          <cell r="C2182" t="str">
            <v>DIAMETRO 250-150 MM</v>
          </cell>
          <cell r="D2182" t="str">
            <v>UN</v>
          </cell>
          <cell r="E2182">
            <v>23.43</v>
          </cell>
        </row>
        <row r="2183">
          <cell r="B2183" t="str">
            <v>164308</v>
          </cell>
          <cell r="C2183" t="str">
            <v>DIAMETRO 250-200 MM</v>
          </cell>
          <cell r="D2183" t="str">
            <v>UN</v>
          </cell>
          <cell r="E2183">
            <v>25.11</v>
          </cell>
        </row>
        <row r="2184">
          <cell r="B2184" t="str">
            <v>164309</v>
          </cell>
          <cell r="C2184" t="str">
            <v>DIAMETRO 300-150 MM</v>
          </cell>
          <cell r="D2184" t="str">
            <v>UN</v>
          </cell>
          <cell r="E2184">
            <v>23.08</v>
          </cell>
        </row>
        <row r="2185">
          <cell r="B2185" t="str">
            <v>164310</v>
          </cell>
          <cell r="C2185" t="str">
            <v>DIAMETRO 300-200 MM</v>
          </cell>
          <cell r="D2185" t="str">
            <v>UN</v>
          </cell>
          <cell r="E2185">
            <v>29.65</v>
          </cell>
        </row>
        <row r="2186">
          <cell r="B2186" t="str">
            <v>164311</v>
          </cell>
          <cell r="C2186" t="str">
            <v>DIAMETRO 300-250 MM</v>
          </cell>
          <cell r="D2186" t="str">
            <v>UN</v>
          </cell>
          <cell r="E2186">
            <v>32.979999999999997</v>
          </cell>
        </row>
        <row r="2187">
          <cell r="B2187" t="str">
            <v>164312</v>
          </cell>
          <cell r="C2187" t="str">
            <v>DIAMETRO 400-250 MM</v>
          </cell>
          <cell r="D2187" t="str">
            <v>UN</v>
          </cell>
          <cell r="E2187">
            <v>39.92</v>
          </cell>
        </row>
        <row r="2188">
          <cell r="B2188" t="str">
            <v>164313</v>
          </cell>
          <cell r="C2188" t="str">
            <v>DIAMETRO 400-300 MM</v>
          </cell>
          <cell r="D2188" t="str">
            <v>UN</v>
          </cell>
          <cell r="E2188">
            <v>44.32</v>
          </cell>
        </row>
        <row r="2190">
          <cell r="B2190" t="str">
            <v>164400</v>
          </cell>
          <cell r="C2190" t="str">
            <v>MONTAGEM DE PLACAS DE REDUCAO DE FERRO FUNDIDO TIPO F</v>
          </cell>
        </row>
        <row r="2191">
          <cell r="B2191" t="str">
            <v>164401</v>
          </cell>
          <cell r="C2191" t="str">
            <v>DIAMETRO 100-50 MM</v>
          </cell>
          <cell r="D2191" t="str">
            <v>UN</v>
          </cell>
          <cell r="E2191">
            <v>9.01</v>
          </cell>
        </row>
        <row r="2192">
          <cell r="B2192" t="str">
            <v>164402</v>
          </cell>
          <cell r="C2192" t="str">
            <v>DIAMETRO 200-75 MM</v>
          </cell>
          <cell r="D2192" t="str">
            <v>UN</v>
          </cell>
          <cell r="E2192">
            <v>13.47</v>
          </cell>
        </row>
        <row r="2193">
          <cell r="B2193" t="str">
            <v>164403</v>
          </cell>
          <cell r="C2193" t="str">
            <v>DIAMETRO 200-100 MM</v>
          </cell>
          <cell r="D2193" t="str">
            <v>UN</v>
          </cell>
          <cell r="E2193">
            <v>16.329999999999998</v>
          </cell>
        </row>
        <row r="2194">
          <cell r="B2194" t="str">
            <v>164404</v>
          </cell>
          <cell r="C2194" t="str">
            <v>DIAMETRO 250-200 MM</v>
          </cell>
          <cell r="D2194" t="str">
            <v>UN</v>
          </cell>
          <cell r="E2194">
            <v>24.43</v>
          </cell>
        </row>
        <row r="2195">
          <cell r="B2195" t="str">
            <v>164405</v>
          </cell>
          <cell r="C2195" t="str">
            <v>DIAMETRO 350-150 MM</v>
          </cell>
          <cell r="D2195" t="str">
            <v>UN</v>
          </cell>
          <cell r="E2195">
            <v>30.23</v>
          </cell>
        </row>
        <row r="2196">
          <cell r="B2196" t="str">
            <v>164406</v>
          </cell>
          <cell r="C2196" t="str">
            <v>DIAMETRO 350-250 MM</v>
          </cell>
          <cell r="D2196" t="str">
            <v>UN</v>
          </cell>
          <cell r="E2196">
            <v>34.15</v>
          </cell>
        </row>
        <row r="2197">
          <cell r="B2197" t="str">
            <v>164407</v>
          </cell>
          <cell r="C2197" t="str">
            <v>DIAMETRO 400-150 MM</v>
          </cell>
          <cell r="D2197" t="str">
            <v>UN</v>
          </cell>
          <cell r="E2197">
            <v>33.090000000000003</v>
          </cell>
        </row>
        <row r="2198">
          <cell r="B2198" t="str">
            <v>164408</v>
          </cell>
          <cell r="C2198" t="str">
            <v>DIAMETRO 400-200 MM</v>
          </cell>
          <cell r="D2198" t="str">
            <v>UN</v>
          </cell>
          <cell r="E2198">
            <v>34.64</v>
          </cell>
        </row>
        <row r="2199">
          <cell r="B2199" t="str">
            <v>164409</v>
          </cell>
          <cell r="C2199" t="str">
            <v>DIAMETRO 400-250 MM</v>
          </cell>
          <cell r="D2199" t="str">
            <v>UN</v>
          </cell>
          <cell r="E2199">
            <v>37.53</v>
          </cell>
        </row>
        <row r="2200">
          <cell r="B2200" t="str">
            <v>164410</v>
          </cell>
          <cell r="C2200" t="str">
            <v>DIAMETRO 400-300 MM</v>
          </cell>
          <cell r="D2200" t="str">
            <v>UN</v>
          </cell>
          <cell r="E2200">
            <v>41.34</v>
          </cell>
        </row>
        <row r="2201">
          <cell r="B2201" t="str">
            <v>164411</v>
          </cell>
          <cell r="C2201" t="str">
            <v>DIAMETRO 500-350 MM</v>
          </cell>
          <cell r="D2201" t="str">
            <v>UN</v>
          </cell>
          <cell r="E2201">
            <v>52.34</v>
          </cell>
        </row>
        <row r="2202">
          <cell r="B2202" t="str">
            <v>164412</v>
          </cell>
          <cell r="C2202" t="str">
            <v>DIAMETRO 500-400 MM</v>
          </cell>
          <cell r="D2202" t="str">
            <v>UN</v>
          </cell>
          <cell r="E2202">
            <v>54.98</v>
          </cell>
        </row>
        <row r="2203">
          <cell r="B2203" t="str">
            <v>164413</v>
          </cell>
          <cell r="C2203" t="str">
            <v>DIAMETRO 600-150 MM</v>
          </cell>
          <cell r="D2203" t="str">
            <v>UN</v>
          </cell>
          <cell r="E2203">
            <v>55.96</v>
          </cell>
        </row>
        <row r="2204">
          <cell r="B2204" t="str">
            <v>164414</v>
          </cell>
          <cell r="C2204" t="str">
            <v>DIAMETRO 700-500 MM</v>
          </cell>
          <cell r="D2204" t="str">
            <v>UN</v>
          </cell>
          <cell r="E2204">
            <v>91.27</v>
          </cell>
        </row>
        <row r="2205">
          <cell r="B2205" t="str">
            <v>164415</v>
          </cell>
          <cell r="C2205" t="str">
            <v>DIAMETRO 900-700 MM</v>
          </cell>
          <cell r="D2205" t="str">
            <v>UN</v>
          </cell>
          <cell r="E2205">
            <v>146.22999999999999</v>
          </cell>
        </row>
        <row r="2206">
          <cell r="B2206" t="str">
            <v>164416</v>
          </cell>
          <cell r="C2206" t="str">
            <v>DIAMETRO 1000-700 MM</v>
          </cell>
          <cell r="D2206" t="str">
            <v>UN</v>
          </cell>
          <cell r="E2206">
            <v>168.21</v>
          </cell>
        </row>
        <row r="2207">
          <cell r="B2207" t="str">
            <v>164417</v>
          </cell>
          <cell r="C2207" t="str">
            <v>DIAMETRO 1000-800 MM</v>
          </cell>
          <cell r="D2207" t="str">
            <v>UN</v>
          </cell>
          <cell r="E2207">
            <v>188</v>
          </cell>
        </row>
        <row r="2209">
          <cell r="B2209" t="str">
            <v>164500</v>
          </cell>
          <cell r="C2209" t="str">
            <v>MONTAGEM DE TOCOS DE DE FERRO FUNDIDO L=0,25 M TIPO FF</v>
          </cell>
        </row>
        <row r="2210">
          <cell r="B2210" t="str">
            <v>164501</v>
          </cell>
          <cell r="C2210" t="str">
            <v>DIAMETRO 100 MM</v>
          </cell>
          <cell r="D2210" t="str">
            <v>UN</v>
          </cell>
          <cell r="E2210">
            <v>12.48</v>
          </cell>
        </row>
        <row r="2211">
          <cell r="B2211" t="str">
            <v>164502</v>
          </cell>
          <cell r="C2211" t="str">
            <v>DIAMETRO 150 MM</v>
          </cell>
          <cell r="D2211" t="str">
            <v>UN</v>
          </cell>
          <cell r="E2211">
            <v>18.02</v>
          </cell>
        </row>
        <row r="2212">
          <cell r="B2212" t="str">
            <v>164503</v>
          </cell>
          <cell r="C2212" t="str">
            <v>DIAMETRO 200 MM</v>
          </cell>
          <cell r="D2212" t="str">
            <v>UN</v>
          </cell>
          <cell r="E2212">
            <v>21.53</v>
          </cell>
        </row>
        <row r="2213">
          <cell r="B2213" t="str">
            <v>164504</v>
          </cell>
          <cell r="C2213" t="str">
            <v>DIAMETRO 250 MM</v>
          </cell>
          <cell r="D2213" t="str">
            <v>UN</v>
          </cell>
          <cell r="E2213">
            <v>28.16</v>
          </cell>
        </row>
        <row r="2214">
          <cell r="B2214" t="str">
            <v>164505</v>
          </cell>
          <cell r="C2214" t="str">
            <v>DIAMETRO 300 MM</v>
          </cell>
          <cell r="D2214" t="str">
            <v>UN</v>
          </cell>
          <cell r="E2214">
            <v>36.799999999999997</v>
          </cell>
        </row>
        <row r="2215">
          <cell r="B2215" t="str">
            <v>164506</v>
          </cell>
          <cell r="C2215" t="str">
            <v>DIAMETRO 400 MM</v>
          </cell>
          <cell r="D2215" t="str">
            <v>UN</v>
          </cell>
          <cell r="E2215">
            <v>50.48</v>
          </cell>
        </row>
        <row r="2216">
          <cell r="B2216" t="str">
            <v>164507</v>
          </cell>
          <cell r="C2216" t="str">
            <v>DIAMETRO 500 MM</v>
          </cell>
          <cell r="D2216" t="str">
            <v>UN</v>
          </cell>
          <cell r="E2216">
            <v>66.349999999999994</v>
          </cell>
        </row>
        <row r="2217">
          <cell r="B2217" t="str">
            <v>164508</v>
          </cell>
          <cell r="C2217" t="str">
            <v>DIAMETRO 600 MM</v>
          </cell>
          <cell r="D2217" t="str">
            <v>UN</v>
          </cell>
          <cell r="E2217">
            <v>87.38</v>
          </cell>
        </row>
        <row r="2218">
          <cell r="B2218" t="str">
            <v>164509</v>
          </cell>
          <cell r="C2218" t="str">
            <v>DIAMETRO 700 MM</v>
          </cell>
          <cell r="D2218" t="str">
            <v>UN</v>
          </cell>
          <cell r="E2218">
            <v>114.65</v>
          </cell>
        </row>
        <row r="2219">
          <cell r="B2219" t="str">
            <v>164510</v>
          </cell>
          <cell r="C2219" t="str">
            <v>DIAMETRO 800 MM</v>
          </cell>
          <cell r="D2219" t="str">
            <v>UN</v>
          </cell>
          <cell r="E2219">
            <v>161.32</v>
          </cell>
        </row>
        <row r="2220">
          <cell r="B2220" t="str">
            <v>164511</v>
          </cell>
          <cell r="C2220" t="str">
            <v>DIAMETRO 900 MM</v>
          </cell>
          <cell r="D2220" t="str">
            <v>UN</v>
          </cell>
          <cell r="E2220">
            <v>195.62</v>
          </cell>
        </row>
        <row r="2221">
          <cell r="B2221" t="str">
            <v>164512</v>
          </cell>
          <cell r="C2221" t="str">
            <v>DIAMETRO 1000 MM</v>
          </cell>
          <cell r="D2221" t="str">
            <v>UN</v>
          </cell>
          <cell r="E2221">
            <v>235.43</v>
          </cell>
        </row>
        <row r="2223">
          <cell r="B2223" t="str">
            <v>164600</v>
          </cell>
          <cell r="C2223" t="str">
            <v>MONTAGEM DE TOCOS DE FERRO FUNDIDO L=0,50 M TIPO FF</v>
          </cell>
        </row>
        <row r="2224">
          <cell r="B2224" t="str">
            <v>164601</v>
          </cell>
          <cell r="C2224" t="str">
            <v>DIAMETRO 100 MM</v>
          </cell>
          <cell r="D2224" t="str">
            <v>UN</v>
          </cell>
          <cell r="E2224">
            <v>12.83</v>
          </cell>
        </row>
        <row r="2225">
          <cell r="B2225" t="str">
            <v>164602</v>
          </cell>
          <cell r="C2225" t="str">
            <v>DIAMETRO 150 MM</v>
          </cell>
          <cell r="D2225" t="str">
            <v>UN</v>
          </cell>
          <cell r="E2225">
            <v>18.55</v>
          </cell>
        </row>
        <row r="2226">
          <cell r="B2226" t="str">
            <v>164603</v>
          </cell>
          <cell r="C2226" t="str">
            <v>DIAMETRO 200 MM</v>
          </cell>
          <cell r="D2226" t="str">
            <v>UN</v>
          </cell>
          <cell r="E2226">
            <v>22.31</v>
          </cell>
        </row>
        <row r="2227">
          <cell r="B2227" t="str">
            <v>164604</v>
          </cell>
          <cell r="C2227" t="str">
            <v>DIAMETRO 250 MM</v>
          </cell>
          <cell r="D2227" t="str">
            <v>UN</v>
          </cell>
          <cell r="E2227">
            <v>29.31</v>
          </cell>
        </row>
        <row r="2228">
          <cell r="B2228" t="str">
            <v>164605</v>
          </cell>
          <cell r="C2228" t="str">
            <v>DIAMETRO 300 MM</v>
          </cell>
          <cell r="D2228" t="str">
            <v>UN</v>
          </cell>
          <cell r="E2228">
            <v>38.22</v>
          </cell>
        </row>
        <row r="2229">
          <cell r="B2229" t="str">
            <v>164606</v>
          </cell>
          <cell r="C2229" t="str">
            <v>DIAMETRO 400 MM</v>
          </cell>
          <cell r="D2229" t="str">
            <v>UN</v>
          </cell>
          <cell r="E2229">
            <v>52.58</v>
          </cell>
        </row>
        <row r="2230">
          <cell r="B2230" t="str">
            <v>164607</v>
          </cell>
          <cell r="C2230" t="str">
            <v>DIAMETRO 500 MM</v>
          </cell>
          <cell r="D2230" t="str">
            <v>UN</v>
          </cell>
          <cell r="E2230">
            <v>69.290000000000006</v>
          </cell>
        </row>
        <row r="2231">
          <cell r="B2231" t="str">
            <v>164608</v>
          </cell>
          <cell r="C2231" t="str">
            <v>DIAMETRO 600 MM</v>
          </cell>
          <cell r="D2231" t="str">
            <v>UN</v>
          </cell>
          <cell r="E2231">
            <v>91.22</v>
          </cell>
        </row>
        <row r="2232">
          <cell r="B2232" t="str">
            <v>164609</v>
          </cell>
          <cell r="C2232" t="str">
            <v>DIAMETRO 700 MM</v>
          </cell>
          <cell r="D2232" t="str">
            <v>UN</v>
          </cell>
          <cell r="E2232">
            <v>119.68</v>
          </cell>
        </row>
        <row r="2233">
          <cell r="B2233" t="str">
            <v>164610</v>
          </cell>
          <cell r="C2233" t="str">
            <v>DIAMETRO 800 MM</v>
          </cell>
          <cell r="D2233" t="str">
            <v>UN</v>
          </cell>
          <cell r="E2233">
            <v>167.5</v>
          </cell>
        </row>
        <row r="2234">
          <cell r="B2234" t="str">
            <v>164611</v>
          </cell>
          <cell r="C2234" t="str">
            <v>DIAMETRO 900 MM</v>
          </cell>
          <cell r="D2234" t="str">
            <v>UN</v>
          </cell>
          <cell r="E2234">
            <v>203.13</v>
          </cell>
        </row>
        <row r="2235">
          <cell r="B2235" t="str">
            <v>164612</v>
          </cell>
          <cell r="C2235" t="str">
            <v>DIAMETRO 1000 MM</v>
          </cell>
          <cell r="D2235" t="str">
            <v>UN</v>
          </cell>
          <cell r="E2235">
            <v>244.33</v>
          </cell>
        </row>
        <row r="2237">
          <cell r="B2237" t="str">
            <v>164700</v>
          </cell>
          <cell r="C2237" t="str">
            <v>MONTAGEM DE JUNCOES 45 GR DE FERRO FUNDIDO TIPO FFF</v>
          </cell>
        </row>
        <row r="2238">
          <cell r="B2238" t="str">
            <v>164701</v>
          </cell>
          <cell r="C2238" t="str">
            <v>DIAMETRO 100-75 MM</v>
          </cell>
          <cell r="D2238" t="str">
            <v>UN</v>
          </cell>
          <cell r="E2238">
            <v>15.84</v>
          </cell>
        </row>
        <row r="2239">
          <cell r="B2239" t="str">
            <v>164702</v>
          </cell>
          <cell r="C2239" t="str">
            <v>DIAMETRO 100-100 MM</v>
          </cell>
          <cell r="D2239" t="str">
            <v>UN</v>
          </cell>
          <cell r="E2239">
            <v>18.77</v>
          </cell>
        </row>
        <row r="2240">
          <cell r="B2240" t="str">
            <v>164703</v>
          </cell>
          <cell r="C2240" t="str">
            <v>DIAMETRO 150-100 MM</v>
          </cell>
          <cell r="D2240" t="str">
            <v>UN</v>
          </cell>
          <cell r="E2240">
            <v>24.41</v>
          </cell>
        </row>
        <row r="2241">
          <cell r="B2241" t="str">
            <v>164704</v>
          </cell>
          <cell r="C2241" t="str">
            <v>DIAMETRO 150-150 MM</v>
          </cell>
          <cell r="D2241" t="str">
            <v>UN</v>
          </cell>
          <cell r="E2241">
            <v>27.03</v>
          </cell>
        </row>
        <row r="2242">
          <cell r="B2242" t="str">
            <v>164705</v>
          </cell>
          <cell r="C2242" t="str">
            <v>DIAMETRO 200-100 MM</v>
          </cell>
          <cell r="D2242" t="str">
            <v>UN</v>
          </cell>
          <cell r="E2242">
            <v>21</v>
          </cell>
        </row>
        <row r="2243">
          <cell r="B2243" t="str">
            <v>164706</v>
          </cell>
          <cell r="C2243" t="str">
            <v>DIAMETRO 200-150 MM</v>
          </cell>
          <cell r="D2243" t="str">
            <v>UN</v>
          </cell>
          <cell r="E2243">
            <v>31.04</v>
          </cell>
        </row>
        <row r="2244">
          <cell r="B2244" t="str">
            <v>164707</v>
          </cell>
          <cell r="C2244" t="str">
            <v>DIAMETRO 200-200 MM</v>
          </cell>
          <cell r="D2244" t="str">
            <v>UN</v>
          </cell>
          <cell r="E2244">
            <v>32.81</v>
          </cell>
        </row>
        <row r="2245">
          <cell r="B2245" t="str">
            <v>164708</v>
          </cell>
          <cell r="C2245" t="str">
            <v>DIAMETRO 250-150 MM</v>
          </cell>
          <cell r="D2245" t="str">
            <v>UN</v>
          </cell>
          <cell r="E2245">
            <v>38.39</v>
          </cell>
        </row>
        <row r="2246">
          <cell r="B2246" t="str">
            <v>164709</v>
          </cell>
          <cell r="C2246" t="str">
            <v>DIAMETRO 250-200 MM</v>
          </cell>
          <cell r="D2246" t="str">
            <v>UN</v>
          </cell>
          <cell r="E2246">
            <v>40.11</v>
          </cell>
        </row>
        <row r="2247">
          <cell r="B2247" t="str">
            <v>164710</v>
          </cell>
          <cell r="C2247" t="str">
            <v>DIAMETRO 250-250 MM</v>
          </cell>
          <cell r="D2247" t="str">
            <v>UN</v>
          </cell>
          <cell r="E2247">
            <v>43.3</v>
          </cell>
        </row>
        <row r="2248">
          <cell r="B2248" t="str">
            <v>164711</v>
          </cell>
          <cell r="C2248" t="str">
            <v>DIAMETRO 300-200 MM</v>
          </cell>
          <cell r="D2248" t="str">
            <v>UN</v>
          </cell>
          <cell r="E2248">
            <v>49.8</v>
          </cell>
        </row>
        <row r="2249">
          <cell r="B2249" t="str">
            <v>164712</v>
          </cell>
          <cell r="C2249" t="str">
            <v>DIAMETRO 300-300 MM</v>
          </cell>
          <cell r="D2249" t="str">
            <v>UN</v>
          </cell>
          <cell r="E2249">
            <v>57.15</v>
          </cell>
        </row>
        <row r="2250">
          <cell r="B2250" t="str">
            <v>164713</v>
          </cell>
          <cell r="C2250" t="str">
            <v>DIAMETRO 400-300 MM</v>
          </cell>
          <cell r="D2250" t="str">
            <v>UN</v>
          </cell>
          <cell r="E2250">
            <v>72.95</v>
          </cell>
        </row>
        <row r="2251">
          <cell r="B2251" t="str">
            <v>164714</v>
          </cell>
          <cell r="C2251" t="str">
            <v>DIAMETRO 400-400 MM</v>
          </cell>
          <cell r="D2251" t="str">
            <v>UN</v>
          </cell>
          <cell r="E2251">
            <v>79.08</v>
          </cell>
        </row>
        <row r="2253">
          <cell r="B2253" t="str">
            <v>164800</v>
          </cell>
          <cell r="C2253" t="str">
            <v>MONTAGEM DE FLANGES CEGOS DE FERRO FUNDIDO</v>
          </cell>
        </row>
        <row r="2254">
          <cell r="B2254" t="str">
            <v>164801</v>
          </cell>
          <cell r="C2254" t="str">
            <v>DIAMETRO 100 MM</v>
          </cell>
          <cell r="D2254" t="str">
            <v>UN</v>
          </cell>
          <cell r="E2254">
            <v>6.02</v>
          </cell>
        </row>
        <row r="2255">
          <cell r="B2255" t="str">
            <v>164802</v>
          </cell>
          <cell r="C2255" t="str">
            <v>DIAMETRO 150 MM</v>
          </cell>
          <cell r="D2255" t="str">
            <v>UN</v>
          </cell>
          <cell r="E2255">
            <v>8.64</v>
          </cell>
        </row>
        <row r="2256">
          <cell r="B2256" t="str">
            <v>164803</v>
          </cell>
          <cell r="C2256" t="str">
            <v>DIAMETRO 200 MM</v>
          </cell>
          <cell r="D2256" t="str">
            <v>UN</v>
          </cell>
          <cell r="E2256">
            <v>10.34</v>
          </cell>
        </row>
        <row r="2257">
          <cell r="B2257" t="str">
            <v>164804</v>
          </cell>
          <cell r="C2257" t="str">
            <v>DIAMETRO 250 MM</v>
          </cell>
          <cell r="D2257" t="str">
            <v>UN</v>
          </cell>
          <cell r="E2257">
            <v>13.69</v>
          </cell>
        </row>
        <row r="2258">
          <cell r="B2258" t="str">
            <v>164805</v>
          </cell>
          <cell r="C2258" t="str">
            <v>DIAMETRO 300 MM</v>
          </cell>
          <cell r="D2258" t="str">
            <v>UN</v>
          </cell>
          <cell r="E2258">
            <v>18.100000000000001</v>
          </cell>
        </row>
        <row r="2259">
          <cell r="B2259" t="str">
            <v>164806</v>
          </cell>
          <cell r="C2259" t="str">
            <v>DIAMETRO 400 MM</v>
          </cell>
          <cell r="D2259" t="str">
            <v>UN</v>
          </cell>
          <cell r="E2259">
            <v>24.76</v>
          </cell>
        </row>
        <row r="2260">
          <cell r="B2260" t="str">
            <v>164807</v>
          </cell>
          <cell r="C2260" t="str">
            <v>DIAMETRO 500 MM</v>
          </cell>
          <cell r="D2260" t="str">
            <v>UN</v>
          </cell>
          <cell r="E2260">
            <v>32.99</v>
          </cell>
        </row>
        <row r="2261">
          <cell r="B2261" t="str">
            <v>164808</v>
          </cell>
          <cell r="C2261" t="str">
            <v>DIAMETRO 600 MM</v>
          </cell>
          <cell r="D2261" t="str">
            <v>UN</v>
          </cell>
          <cell r="E2261">
            <v>43.85</v>
          </cell>
        </row>
        <row r="2262">
          <cell r="B2262" t="str">
            <v>164809</v>
          </cell>
          <cell r="C2262" t="str">
            <v>DIAMETRO 700 MM</v>
          </cell>
          <cell r="D2262" t="str">
            <v>UN</v>
          </cell>
          <cell r="E2262">
            <v>58.29</v>
          </cell>
        </row>
        <row r="2263">
          <cell r="B2263" t="str">
            <v>164810</v>
          </cell>
          <cell r="C2263" t="str">
            <v>DIAMETRO 800 MM</v>
          </cell>
          <cell r="D2263" t="str">
            <v>UN</v>
          </cell>
          <cell r="E2263">
            <v>83.15</v>
          </cell>
        </row>
        <row r="2264">
          <cell r="B2264" t="str">
            <v>164811</v>
          </cell>
          <cell r="C2264" t="str">
            <v>DIAMETRO 900 MM</v>
          </cell>
          <cell r="D2264" t="str">
            <v>UN</v>
          </cell>
          <cell r="E2264">
            <v>101.61</v>
          </cell>
        </row>
        <row r="2265">
          <cell r="B2265" t="str">
            <v>164812</v>
          </cell>
          <cell r="C2265" t="str">
            <v>DIAMETRO 1000 MM</v>
          </cell>
          <cell r="D2265" t="str">
            <v>UN</v>
          </cell>
          <cell r="E2265">
            <v>124.2</v>
          </cell>
        </row>
        <row r="2267">
          <cell r="B2267" t="str">
            <v>164900</v>
          </cell>
          <cell r="C2267" t="str">
            <v>MONTAGEM DE REGISTROS DE FERRO FUNDIDO FLANGEADOS</v>
          </cell>
        </row>
        <row r="2268">
          <cell r="B2268" t="str">
            <v>164901</v>
          </cell>
          <cell r="C2268" t="str">
            <v>DIAMETRO 100 MM</v>
          </cell>
          <cell r="D2268" t="str">
            <v>UN</v>
          </cell>
          <cell r="E2268">
            <v>14.8</v>
          </cell>
        </row>
        <row r="2269">
          <cell r="B2269" t="str">
            <v>164902</v>
          </cell>
          <cell r="C2269" t="str">
            <v>DIAMETRO 150 MM</v>
          </cell>
          <cell r="D2269" t="str">
            <v>UN</v>
          </cell>
          <cell r="E2269">
            <v>21.58</v>
          </cell>
        </row>
        <row r="2270">
          <cell r="B2270" t="str">
            <v>164903</v>
          </cell>
          <cell r="C2270" t="str">
            <v>DIAMETRO 200 MM</v>
          </cell>
          <cell r="D2270" t="str">
            <v>UN</v>
          </cell>
          <cell r="E2270">
            <v>28.12</v>
          </cell>
        </row>
        <row r="2271">
          <cell r="B2271" t="str">
            <v>164904</v>
          </cell>
          <cell r="C2271" t="str">
            <v>DIAMETRO 250 MM</v>
          </cell>
          <cell r="D2271" t="str">
            <v>UN</v>
          </cell>
          <cell r="E2271">
            <v>40.04</v>
          </cell>
        </row>
        <row r="2272">
          <cell r="B2272" t="str">
            <v>164905</v>
          </cell>
          <cell r="C2272" t="str">
            <v>DIAMETRO 300 MM</v>
          </cell>
          <cell r="D2272" t="str">
            <v>UN</v>
          </cell>
          <cell r="E2272">
            <v>53.47</v>
          </cell>
        </row>
        <row r="2273">
          <cell r="B2273" t="str">
            <v>164906</v>
          </cell>
          <cell r="C2273" t="str">
            <v>DIAMETRO 350 MM</v>
          </cell>
          <cell r="D2273" t="str">
            <v>UN</v>
          </cell>
          <cell r="E2273">
            <v>68.540000000000006</v>
          </cell>
        </row>
        <row r="2274">
          <cell r="B2274" t="str">
            <v>164907</v>
          </cell>
          <cell r="C2274" t="str">
            <v>DIAMETRO 400 MM</v>
          </cell>
          <cell r="D2274" t="str">
            <v>UN</v>
          </cell>
          <cell r="E2274">
            <v>84.68</v>
          </cell>
        </row>
        <row r="2275">
          <cell r="B2275" t="str">
            <v>164908</v>
          </cell>
          <cell r="C2275" t="str">
            <v>DIAMETRO 450 MM</v>
          </cell>
          <cell r="D2275" t="str">
            <v>UN</v>
          </cell>
          <cell r="E2275">
            <v>108.52</v>
          </cell>
        </row>
        <row r="2276">
          <cell r="B2276" t="str">
            <v>164909</v>
          </cell>
          <cell r="C2276" t="str">
            <v>DIAMETRO 500 MM</v>
          </cell>
          <cell r="D2276" t="str">
            <v>UN</v>
          </cell>
          <cell r="E2276">
            <v>120.24</v>
          </cell>
        </row>
        <row r="2277">
          <cell r="B2277" t="str">
            <v>164910</v>
          </cell>
          <cell r="C2277" t="str">
            <v>DIAMETRO 600 MM</v>
          </cell>
          <cell r="D2277" t="str">
            <v>UN</v>
          </cell>
          <cell r="E2277">
            <v>168.27</v>
          </cell>
        </row>
        <row r="2278">
          <cell r="B2278" t="str">
            <v>164911</v>
          </cell>
          <cell r="C2278" t="str">
            <v>DIAMETRO 700 MM</v>
          </cell>
          <cell r="D2278" t="str">
            <v>UN</v>
          </cell>
          <cell r="E2278">
            <v>241.75</v>
          </cell>
        </row>
        <row r="2279">
          <cell r="B2279" t="str">
            <v>164912</v>
          </cell>
          <cell r="C2279" t="str">
            <v>DIAMETRO 800 MM</v>
          </cell>
          <cell r="D2279" t="str">
            <v>UN</v>
          </cell>
          <cell r="E2279">
            <v>313.49</v>
          </cell>
        </row>
        <row r="2280">
          <cell r="B2280" t="str">
            <v>164913</v>
          </cell>
          <cell r="C2280" t="str">
            <v>DIAMETRO 900 MM</v>
          </cell>
          <cell r="D2280" t="str">
            <v>UN</v>
          </cell>
          <cell r="E2280">
            <v>408.24</v>
          </cell>
        </row>
        <row r="2281">
          <cell r="B2281" t="str">
            <v>164914</v>
          </cell>
          <cell r="C2281" t="str">
            <v>DIAMETRO 1000 MM</v>
          </cell>
          <cell r="D2281" t="str">
            <v>UN</v>
          </cell>
          <cell r="E2281">
            <v>508.57</v>
          </cell>
        </row>
        <row r="2282">
          <cell r="B2282" t="str">
            <v>164915</v>
          </cell>
          <cell r="C2282" t="str">
            <v>DIAMETRO 1200 MM</v>
          </cell>
          <cell r="D2282" t="str">
            <v>UN</v>
          </cell>
          <cell r="E2282">
            <v>912.63</v>
          </cell>
        </row>
        <row r="2284">
          <cell r="B2284" t="str">
            <v>165000</v>
          </cell>
          <cell r="C2284" t="str">
            <v>MONTAGEM DE VALVULAS BORBOLETA DE FERRO FUNDIDO FLANGEADOS COMANDO MANUAL</v>
          </cell>
        </row>
        <row r="2285">
          <cell r="B2285" t="str">
            <v>165001</v>
          </cell>
          <cell r="C2285" t="str">
            <v>DIAMETRO 400 MM</v>
          </cell>
          <cell r="D2285" t="str">
            <v>UN</v>
          </cell>
          <cell r="E2285">
            <v>57.64</v>
          </cell>
        </row>
        <row r="2286">
          <cell r="B2286" t="str">
            <v>165002</v>
          </cell>
          <cell r="C2286" t="str">
            <v>DIAMETRO 500 MM</v>
          </cell>
          <cell r="D2286" t="str">
            <v>UN</v>
          </cell>
          <cell r="E2286">
            <v>50.43</v>
          </cell>
        </row>
        <row r="2287">
          <cell r="B2287" t="str">
            <v>165003</v>
          </cell>
          <cell r="C2287" t="str">
            <v>DIAMETRO 600 MM</v>
          </cell>
          <cell r="D2287" t="str">
            <v>UN</v>
          </cell>
          <cell r="E2287">
            <v>106.14</v>
          </cell>
        </row>
        <row r="2288">
          <cell r="B2288" t="str">
            <v>165004</v>
          </cell>
          <cell r="C2288" t="str">
            <v>DIAMETRO 700 MM</v>
          </cell>
          <cell r="D2288" t="str">
            <v>UN</v>
          </cell>
          <cell r="E2288">
            <v>136.52000000000001</v>
          </cell>
        </row>
        <row r="2289">
          <cell r="B2289" t="str">
            <v>165005</v>
          </cell>
          <cell r="C2289" t="str">
            <v>DIAMETRO 800 MM</v>
          </cell>
          <cell r="D2289" t="str">
            <v>UN</v>
          </cell>
          <cell r="E2289">
            <v>209.74</v>
          </cell>
        </row>
        <row r="2290">
          <cell r="B2290" t="str">
            <v>165006</v>
          </cell>
          <cell r="C2290" t="str">
            <v>DIAMETRO 900 MM</v>
          </cell>
          <cell r="D2290" t="str">
            <v>UN</v>
          </cell>
          <cell r="E2290">
            <v>250.57</v>
          </cell>
        </row>
        <row r="2291">
          <cell r="B2291" t="str">
            <v>165007</v>
          </cell>
          <cell r="C2291" t="str">
            <v>DIAMETRO 1000 MM</v>
          </cell>
          <cell r="D2291" t="str">
            <v>UN</v>
          </cell>
          <cell r="E2291">
            <v>296.57</v>
          </cell>
        </row>
        <row r="2292">
          <cell r="B2292" t="str">
            <v>165008</v>
          </cell>
          <cell r="C2292" t="str">
            <v>DIAMETRO 1200 MM</v>
          </cell>
          <cell r="D2292" t="str">
            <v>UN</v>
          </cell>
          <cell r="E2292">
            <v>398.88</v>
          </cell>
        </row>
        <row r="2294">
          <cell r="B2294" t="str">
            <v>165100</v>
          </cell>
          <cell r="C2294" t="str">
            <v>MONTAGEM DE REGISTROS DE FERRO FUNDIDO FLANGEADOS COMANDO ELETRICO/PNEUMATICO</v>
          </cell>
        </row>
        <row r="2295">
          <cell r="B2295" t="str">
            <v>165101</v>
          </cell>
          <cell r="C2295" t="str">
            <v>DIAMETRO 100 MM</v>
          </cell>
          <cell r="D2295" t="str">
            <v>UN</v>
          </cell>
          <cell r="E2295">
            <v>15.17</v>
          </cell>
        </row>
        <row r="2296">
          <cell r="B2296" t="str">
            <v>165102</v>
          </cell>
          <cell r="C2296" t="str">
            <v>DIAMETRO 150 MM</v>
          </cell>
          <cell r="D2296" t="str">
            <v>UN</v>
          </cell>
          <cell r="E2296">
            <v>21.7</v>
          </cell>
        </row>
        <row r="2297">
          <cell r="B2297" t="str">
            <v>165103</v>
          </cell>
          <cell r="C2297" t="str">
            <v>DIAMETRO 200 MM</v>
          </cell>
          <cell r="D2297" t="str">
            <v>UN</v>
          </cell>
          <cell r="E2297">
            <v>29.15</v>
          </cell>
        </row>
        <row r="2298">
          <cell r="B2298" t="str">
            <v>165104</v>
          </cell>
          <cell r="C2298" t="str">
            <v>DIAMETRO 250 MM</v>
          </cell>
          <cell r="D2298" t="str">
            <v>UN</v>
          </cell>
          <cell r="E2298">
            <v>40.83</v>
          </cell>
        </row>
        <row r="2299">
          <cell r="B2299" t="str">
            <v>165105</v>
          </cell>
          <cell r="C2299" t="str">
            <v>DIAMETRO 300 MM</v>
          </cell>
          <cell r="D2299" t="str">
            <v>UN</v>
          </cell>
          <cell r="E2299">
            <v>54.58</v>
          </cell>
        </row>
        <row r="2300">
          <cell r="B2300" t="str">
            <v>165106</v>
          </cell>
          <cell r="C2300" t="str">
            <v>DIAMETRO 350 MM</v>
          </cell>
          <cell r="D2300" t="str">
            <v>UN</v>
          </cell>
          <cell r="E2300">
            <v>69.58</v>
          </cell>
        </row>
        <row r="2301">
          <cell r="B2301" t="str">
            <v>165107</v>
          </cell>
          <cell r="C2301" t="str">
            <v>DIAMETRO 400 MM</v>
          </cell>
          <cell r="D2301" t="str">
            <v>UN</v>
          </cell>
          <cell r="E2301">
            <v>86.09</v>
          </cell>
        </row>
        <row r="2302">
          <cell r="B2302" t="str">
            <v>165108</v>
          </cell>
          <cell r="C2302" t="str">
            <v>DIAMETRO 450 MM</v>
          </cell>
          <cell r="D2302" t="str">
            <v>UN</v>
          </cell>
          <cell r="E2302">
            <v>111.66</v>
          </cell>
        </row>
        <row r="2303">
          <cell r="B2303" t="str">
            <v>165109</v>
          </cell>
          <cell r="C2303" t="str">
            <v>DIAMETRO 500 MM</v>
          </cell>
          <cell r="D2303" t="str">
            <v>UN</v>
          </cell>
          <cell r="E2303">
            <v>122.74</v>
          </cell>
        </row>
        <row r="2304">
          <cell r="B2304" t="str">
            <v>165110</v>
          </cell>
          <cell r="C2304" t="str">
            <v>DIAMETRO 600 MM</v>
          </cell>
          <cell r="D2304" t="str">
            <v>UN</v>
          </cell>
          <cell r="E2304">
            <v>170.66</v>
          </cell>
        </row>
        <row r="2305">
          <cell r="B2305" t="str">
            <v>165111</v>
          </cell>
          <cell r="C2305" t="str">
            <v>DIAMETRO 700 MM</v>
          </cell>
          <cell r="D2305" t="str">
            <v>UN</v>
          </cell>
          <cell r="E2305">
            <v>243.57</v>
          </cell>
        </row>
        <row r="2306">
          <cell r="B2306" t="str">
            <v>165112</v>
          </cell>
          <cell r="C2306" t="str">
            <v>DIAMETRO 800 MM</v>
          </cell>
          <cell r="D2306" t="str">
            <v>UN</v>
          </cell>
          <cell r="E2306">
            <v>315.63</v>
          </cell>
        </row>
        <row r="2307">
          <cell r="B2307" t="str">
            <v>165113</v>
          </cell>
          <cell r="C2307" t="str">
            <v>DIAMETRO 900 MM</v>
          </cell>
          <cell r="D2307" t="str">
            <v>UN</v>
          </cell>
          <cell r="E2307">
            <v>409.77</v>
          </cell>
        </row>
        <row r="2308">
          <cell r="B2308" t="str">
            <v>165114</v>
          </cell>
          <cell r="C2308" t="str">
            <v>DIAMETRO 1000 MM</v>
          </cell>
          <cell r="D2308" t="str">
            <v>UN</v>
          </cell>
          <cell r="E2308">
            <v>509.82</v>
          </cell>
        </row>
        <row r="2309">
          <cell r="B2309" t="str">
            <v>165115</v>
          </cell>
          <cell r="C2309" t="str">
            <v>DIAMETRO 1200 MM</v>
          </cell>
          <cell r="D2309" t="str">
            <v>UN</v>
          </cell>
          <cell r="E2309">
            <v>755.33</v>
          </cell>
        </row>
        <row r="2311">
          <cell r="B2311" t="str">
            <v>165200</v>
          </cell>
          <cell r="C2311" t="str">
            <v>MONTAGEM DE VALVULAS BORBOLETA DE FERRO FUNDIDO FLANGEADOS COMANDO ELETRICO/PNEUMATICO</v>
          </cell>
        </row>
        <row r="2312">
          <cell r="B2312" t="str">
            <v>165201</v>
          </cell>
          <cell r="C2312" t="str">
            <v>DIAMETRO 400 MM</v>
          </cell>
          <cell r="D2312" t="str">
            <v>UN</v>
          </cell>
          <cell r="E2312">
            <v>59.05</v>
          </cell>
        </row>
        <row r="2313">
          <cell r="B2313" t="str">
            <v>165202</v>
          </cell>
          <cell r="C2313" t="str">
            <v>DIAMETRO 500 MM</v>
          </cell>
          <cell r="D2313" t="str">
            <v>UN</v>
          </cell>
          <cell r="E2313">
            <v>81.48</v>
          </cell>
        </row>
        <row r="2314">
          <cell r="B2314" t="str">
            <v>165203</v>
          </cell>
          <cell r="C2314" t="str">
            <v>DIAMETRO 600 MM</v>
          </cell>
          <cell r="D2314" t="str">
            <v>UN</v>
          </cell>
          <cell r="E2314">
            <v>109.13</v>
          </cell>
        </row>
        <row r="2315">
          <cell r="B2315" t="str">
            <v>165204</v>
          </cell>
          <cell r="C2315" t="str">
            <v>DIAMETRO 700 MM</v>
          </cell>
          <cell r="D2315" t="str">
            <v>UN</v>
          </cell>
          <cell r="E2315">
            <v>140.12</v>
          </cell>
        </row>
        <row r="2316">
          <cell r="B2316" t="str">
            <v>165205</v>
          </cell>
          <cell r="C2316" t="str">
            <v>DIAMETRO 800 MM</v>
          </cell>
          <cell r="D2316" t="str">
            <v>UN</v>
          </cell>
          <cell r="E2316">
            <v>214.05</v>
          </cell>
        </row>
        <row r="2317">
          <cell r="B2317" t="str">
            <v>165206</v>
          </cell>
          <cell r="C2317" t="str">
            <v>DIAMETRO 900 MM</v>
          </cell>
          <cell r="D2317" t="str">
            <v>UN</v>
          </cell>
          <cell r="E2317">
            <v>351.86</v>
          </cell>
        </row>
        <row r="2318">
          <cell r="B2318" t="str">
            <v>165207</v>
          </cell>
          <cell r="C2318" t="str">
            <v>DIAMETRO 1000 MM</v>
          </cell>
          <cell r="D2318" t="str">
            <v>UN</v>
          </cell>
          <cell r="E2318">
            <v>428.63</v>
          </cell>
        </row>
        <row r="2319">
          <cell r="B2319" t="str">
            <v>165208</v>
          </cell>
          <cell r="C2319" t="str">
            <v>DIAMETRO 1200 MM</v>
          </cell>
          <cell r="D2319" t="str">
            <v>UN</v>
          </cell>
          <cell r="E2319">
            <v>677.71</v>
          </cell>
        </row>
        <row r="2321">
          <cell r="B2321" t="str">
            <v>165300</v>
          </cell>
          <cell r="C2321" t="str">
            <v>MONTAGEM DE VENTOSAS SIMPLES FLANGEADAS</v>
          </cell>
        </row>
        <row r="2322">
          <cell r="B2322" t="str">
            <v>165301</v>
          </cell>
          <cell r="C2322" t="str">
            <v>DIAMETRO 50 MM</v>
          </cell>
          <cell r="D2322" t="str">
            <v>UN</v>
          </cell>
          <cell r="E2322">
            <v>3.61</v>
          </cell>
        </row>
        <row r="2324">
          <cell r="B2324" t="str">
            <v>165400</v>
          </cell>
          <cell r="C2324" t="str">
            <v>MONTAGEM DE VENTOSAS TRIPLICES DE FERRO FUNDIDO TIPO F</v>
          </cell>
        </row>
        <row r="2325">
          <cell r="B2325" t="str">
            <v>165401</v>
          </cell>
          <cell r="C2325" t="str">
            <v>DIAMETRO 100 MM</v>
          </cell>
          <cell r="D2325" t="str">
            <v>UN</v>
          </cell>
          <cell r="E2325">
            <v>9.01</v>
          </cell>
        </row>
        <row r="2326">
          <cell r="B2326" t="str">
            <v>165402</v>
          </cell>
          <cell r="C2326" t="str">
            <v>DIAMETRO 150 MM</v>
          </cell>
          <cell r="D2326" t="str">
            <v>UN</v>
          </cell>
          <cell r="E2326">
            <v>14.31</v>
          </cell>
        </row>
        <row r="2327">
          <cell r="B2327" t="str">
            <v>165403</v>
          </cell>
          <cell r="C2327" t="str">
            <v>DIAMETRO 200 MM</v>
          </cell>
          <cell r="D2327" t="str">
            <v>UN</v>
          </cell>
          <cell r="E2327">
            <v>22.45</v>
          </cell>
        </row>
        <row r="2329">
          <cell r="B2329" t="str">
            <v>165500</v>
          </cell>
          <cell r="C2329" t="str">
            <v>MONTAGEM DE JUNTAS DE EXPANSAO DE FERRO FUNDIDO TIPO FF</v>
          </cell>
        </row>
        <row r="2330">
          <cell r="B2330" t="str">
            <v>165501</v>
          </cell>
          <cell r="C2330" t="str">
            <v>DIAMETRO 100 MM</v>
          </cell>
          <cell r="D2330" t="str">
            <v>UN</v>
          </cell>
          <cell r="E2330">
            <v>15.89</v>
          </cell>
        </row>
        <row r="2331">
          <cell r="B2331" t="str">
            <v>165502</v>
          </cell>
          <cell r="C2331" t="str">
            <v>DIAMETRO 150 MM</v>
          </cell>
          <cell r="D2331" t="str">
            <v>UN</v>
          </cell>
          <cell r="E2331">
            <v>23.56</v>
          </cell>
        </row>
        <row r="2332">
          <cell r="B2332" t="str">
            <v>165503</v>
          </cell>
          <cell r="C2332" t="str">
            <v>DIAMETRO 200 MM</v>
          </cell>
          <cell r="D2332" t="str">
            <v>UN</v>
          </cell>
          <cell r="E2332">
            <v>29.75</v>
          </cell>
        </row>
        <row r="2333">
          <cell r="B2333" t="str">
            <v>165504</v>
          </cell>
          <cell r="C2333" t="str">
            <v>DIAMETRO 250 MM</v>
          </cell>
          <cell r="D2333" t="str">
            <v>UN</v>
          </cell>
          <cell r="E2333">
            <v>38.090000000000003</v>
          </cell>
        </row>
        <row r="2334">
          <cell r="B2334" t="str">
            <v>165505</v>
          </cell>
          <cell r="C2334" t="str">
            <v>DIAMETRO 300 MM</v>
          </cell>
          <cell r="D2334" t="str">
            <v>UN</v>
          </cell>
          <cell r="E2334">
            <v>49.36</v>
          </cell>
        </row>
        <row r="2335">
          <cell r="B2335" t="str">
            <v>165506</v>
          </cell>
          <cell r="C2335" t="str">
            <v>DIAMETRO 400 MM</v>
          </cell>
          <cell r="D2335" t="str">
            <v>UN</v>
          </cell>
          <cell r="E2335">
            <v>73.28</v>
          </cell>
        </row>
        <row r="2336">
          <cell r="B2336" t="str">
            <v>165507</v>
          </cell>
          <cell r="C2336" t="str">
            <v>DIAMETRO 500 MM</v>
          </cell>
          <cell r="D2336" t="str">
            <v>UN</v>
          </cell>
          <cell r="E2336">
            <v>103.7</v>
          </cell>
        </row>
        <row r="2337">
          <cell r="B2337" t="str">
            <v>165508</v>
          </cell>
          <cell r="C2337" t="str">
            <v>DIAMETRO 600 MM</v>
          </cell>
          <cell r="D2337" t="str">
            <v>UN</v>
          </cell>
          <cell r="E2337">
            <v>131.94</v>
          </cell>
        </row>
        <row r="2339">
          <cell r="B2339" t="str">
            <v>165600</v>
          </cell>
          <cell r="C2339" t="str">
            <v>MONTAGEM DE VALVULAS DE ALIVIO DE FERRO FUNDIDO TIPO FF</v>
          </cell>
        </row>
        <row r="2340">
          <cell r="B2340" t="str">
            <v>165601</v>
          </cell>
          <cell r="C2340" t="str">
            <v>DIAMETRO 50-75 MM</v>
          </cell>
          <cell r="D2340" t="str">
            <v>UN</v>
          </cell>
          <cell r="E2340">
            <v>8.08</v>
          </cell>
        </row>
        <row r="2341">
          <cell r="B2341" t="str">
            <v>165602</v>
          </cell>
          <cell r="C2341" t="str">
            <v>DIAMETRO 60-100 MM</v>
          </cell>
          <cell r="D2341" t="str">
            <v>UN</v>
          </cell>
          <cell r="E2341">
            <v>14.56</v>
          </cell>
        </row>
        <row r="2342">
          <cell r="B2342" t="str">
            <v>165603</v>
          </cell>
          <cell r="C2342" t="str">
            <v>DIAMETRO 75-100 MM</v>
          </cell>
          <cell r="D2342" t="str">
            <v>UN</v>
          </cell>
          <cell r="E2342">
            <v>15.26</v>
          </cell>
        </row>
        <row r="2343">
          <cell r="B2343" t="str">
            <v>165604</v>
          </cell>
          <cell r="C2343" t="str">
            <v>DIAMETRO 100-150 MM</v>
          </cell>
          <cell r="D2343" t="str">
            <v>UN</v>
          </cell>
          <cell r="E2343">
            <v>22.15</v>
          </cell>
        </row>
        <row r="2344">
          <cell r="B2344" t="str">
            <v>165605</v>
          </cell>
          <cell r="C2344" t="str">
            <v>DIAMETRO 150-200 MM</v>
          </cell>
          <cell r="D2344" t="str">
            <v>UN</v>
          </cell>
          <cell r="E2344">
            <v>30.52</v>
          </cell>
        </row>
        <row r="2346">
          <cell r="B2346" t="str">
            <v>165700</v>
          </cell>
          <cell r="C2346" t="str">
            <v>MONTAGEM DE CRIVOS DE FERRO FUNDIDO TIPO F</v>
          </cell>
        </row>
        <row r="2347">
          <cell r="B2347" t="str">
            <v>165701</v>
          </cell>
          <cell r="C2347" t="str">
            <v>DIAMETRO 100 MM</v>
          </cell>
          <cell r="D2347" t="str">
            <v>UN</v>
          </cell>
          <cell r="E2347">
            <v>6.06</v>
          </cell>
        </row>
        <row r="2348">
          <cell r="B2348" t="str">
            <v>165702</v>
          </cell>
          <cell r="C2348" t="str">
            <v>DIAMETRO 150 MM</v>
          </cell>
          <cell r="D2348" t="str">
            <v>UN</v>
          </cell>
          <cell r="E2348">
            <v>8.76</v>
          </cell>
        </row>
        <row r="2349">
          <cell r="B2349" t="str">
            <v>165703</v>
          </cell>
          <cell r="C2349" t="str">
            <v>DIAMETRO 200 MM</v>
          </cell>
          <cell r="D2349" t="str">
            <v>UN</v>
          </cell>
          <cell r="E2349">
            <v>10.46</v>
          </cell>
        </row>
        <row r="2350">
          <cell r="B2350" t="str">
            <v>165704</v>
          </cell>
          <cell r="C2350" t="str">
            <v>DIAMETRO 250 MM</v>
          </cell>
          <cell r="D2350" t="str">
            <v>UN</v>
          </cell>
          <cell r="E2350">
            <v>13.79</v>
          </cell>
        </row>
        <row r="2351">
          <cell r="B2351" t="str">
            <v>165705</v>
          </cell>
          <cell r="C2351" t="str">
            <v>DIAMETRO 300 MM</v>
          </cell>
          <cell r="D2351" t="str">
            <v>UN</v>
          </cell>
          <cell r="E2351">
            <v>18.149999999999999</v>
          </cell>
        </row>
        <row r="2352">
          <cell r="B2352" t="str">
            <v>165706</v>
          </cell>
          <cell r="C2352" t="str">
            <v>DIAMETRO 400 MM</v>
          </cell>
          <cell r="D2352" t="str">
            <v>UN</v>
          </cell>
          <cell r="E2352">
            <v>24.83</v>
          </cell>
        </row>
        <row r="2353">
          <cell r="B2353" t="str">
            <v>165707</v>
          </cell>
          <cell r="C2353" t="str">
            <v>DIAMETRO 500 MM</v>
          </cell>
          <cell r="D2353" t="str">
            <v>UN</v>
          </cell>
          <cell r="E2353">
            <v>33.22</v>
          </cell>
        </row>
        <row r="2354">
          <cell r="B2354" t="str">
            <v>165708</v>
          </cell>
          <cell r="C2354" t="str">
            <v>DIAMETRO 600 MM</v>
          </cell>
          <cell r="D2354" t="str">
            <v>UN</v>
          </cell>
          <cell r="E2354">
            <v>43.27</v>
          </cell>
        </row>
        <row r="2356">
          <cell r="B2356" t="str">
            <v>165800</v>
          </cell>
          <cell r="C2356" t="str">
            <v>MONTAGEM DE VALVULAS DE PE C/CRIVO DE FERRO FUNDIDO TIPO F</v>
          </cell>
        </row>
        <row r="2357">
          <cell r="B2357" t="str">
            <v>165801</v>
          </cell>
          <cell r="C2357" t="str">
            <v>DIAMETRO 100 MM</v>
          </cell>
          <cell r="D2357" t="str">
            <v>UN</v>
          </cell>
          <cell r="E2357">
            <v>7.58</v>
          </cell>
        </row>
        <row r="2358">
          <cell r="B2358" t="str">
            <v>165802</v>
          </cell>
          <cell r="C2358" t="str">
            <v>DIAMETRO 150 MM</v>
          </cell>
          <cell r="D2358" t="str">
            <v>UN</v>
          </cell>
          <cell r="E2358">
            <v>11.67</v>
          </cell>
        </row>
        <row r="2359">
          <cell r="B2359" t="str">
            <v>165803</v>
          </cell>
          <cell r="C2359" t="str">
            <v>DIAMETRO 200 MM</v>
          </cell>
          <cell r="D2359" t="str">
            <v>UN</v>
          </cell>
          <cell r="E2359">
            <v>14.77</v>
          </cell>
        </row>
        <row r="2360">
          <cell r="B2360" t="str">
            <v>165804</v>
          </cell>
          <cell r="C2360" t="str">
            <v>DIAMETRO 250 MM</v>
          </cell>
          <cell r="D2360" t="str">
            <v>UN</v>
          </cell>
          <cell r="E2360">
            <v>19.97</v>
          </cell>
        </row>
        <row r="2361">
          <cell r="B2361" t="str">
            <v>165805</v>
          </cell>
          <cell r="C2361" t="str">
            <v>DIAMETRO 300 MM</v>
          </cell>
          <cell r="D2361" t="str">
            <v>UN</v>
          </cell>
          <cell r="E2361">
            <v>26.73</v>
          </cell>
        </row>
        <row r="2362">
          <cell r="B2362" t="str">
            <v>165806</v>
          </cell>
          <cell r="C2362" t="str">
            <v>DIAMETRO 400 MM</v>
          </cell>
          <cell r="D2362" t="str">
            <v>UN</v>
          </cell>
          <cell r="E2362">
            <v>50.88</v>
          </cell>
        </row>
        <row r="2363">
          <cell r="B2363" t="str">
            <v>165807</v>
          </cell>
          <cell r="C2363" t="str">
            <v>DIAMETRO 500 MM</v>
          </cell>
          <cell r="D2363" t="str">
            <v>UN</v>
          </cell>
          <cell r="E2363">
            <v>67.010000000000005</v>
          </cell>
        </row>
        <row r="2364">
          <cell r="B2364" t="str">
            <v>165808</v>
          </cell>
          <cell r="C2364" t="str">
            <v>DIAMETRO 600 MM</v>
          </cell>
          <cell r="D2364" t="str">
            <v>UN</v>
          </cell>
          <cell r="E2364">
            <v>91.75</v>
          </cell>
        </row>
        <row r="2366">
          <cell r="B2366" t="str">
            <v>165900</v>
          </cell>
          <cell r="C2366" t="str">
            <v>MONTAGEM DE VALVULAS DE RETENCAO DE FERRO FUNDIDO TIPO FF</v>
          </cell>
        </row>
        <row r="2367">
          <cell r="B2367" t="str">
            <v>165901</v>
          </cell>
          <cell r="C2367" t="str">
            <v>DIAMETRO 100 MM</v>
          </cell>
          <cell r="D2367" t="str">
            <v>UN</v>
          </cell>
          <cell r="E2367">
            <v>14.29</v>
          </cell>
        </row>
        <row r="2368">
          <cell r="B2368" t="str">
            <v>165902</v>
          </cell>
          <cell r="C2368" t="str">
            <v>DIAMETRO 150 MM</v>
          </cell>
          <cell r="D2368" t="str">
            <v>UN</v>
          </cell>
          <cell r="E2368">
            <v>21.51</v>
          </cell>
        </row>
        <row r="2369">
          <cell r="B2369" t="str">
            <v>165903</v>
          </cell>
          <cell r="C2369" t="str">
            <v>DIAMETRO 200 MM</v>
          </cell>
          <cell r="D2369" t="str">
            <v>UN</v>
          </cell>
          <cell r="E2369">
            <v>27.15</v>
          </cell>
        </row>
        <row r="2370">
          <cell r="B2370" t="str">
            <v>165904</v>
          </cell>
          <cell r="C2370" t="str">
            <v>DIAMETRO 250 MM</v>
          </cell>
          <cell r="D2370" t="str">
            <v>UN</v>
          </cell>
          <cell r="E2370">
            <v>37.090000000000003</v>
          </cell>
        </row>
        <row r="2371">
          <cell r="B2371" t="str">
            <v>165905</v>
          </cell>
          <cell r="C2371" t="str">
            <v>DIAMETRO 300 MM</v>
          </cell>
          <cell r="D2371" t="str">
            <v>UN</v>
          </cell>
          <cell r="E2371">
            <v>48.3</v>
          </cell>
        </row>
        <row r="2372">
          <cell r="B2372" t="str">
            <v>165906</v>
          </cell>
          <cell r="C2372" t="str">
            <v>DIAMETRO 400 MM</v>
          </cell>
          <cell r="D2372" t="str">
            <v>UN</v>
          </cell>
          <cell r="E2372">
            <v>72.83</v>
          </cell>
        </row>
        <row r="2373">
          <cell r="B2373" t="str">
            <v>165907</v>
          </cell>
          <cell r="C2373" t="str">
            <v>DIAMETRO 500 MM</v>
          </cell>
          <cell r="D2373" t="str">
            <v>UN</v>
          </cell>
          <cell r="E2373">
            <v>108.46</v>
          </cell>
        </row>
        <row r="2374">
          <cell r="B2374" t="str">
            <v>165908</v>
          </cell>
          <cell r="C2374" t="str">
            <v>DIAMETRO 600 MM</v>
          </cell>
          <cell r="D2374" t="str">
            <v>UN</v>
          </cell>
          <cell r="E2374">
            <v>149.43</v>
          </cell>
        </row>
        <row r="2376">
          <cell r="B2376" t="str">
            <v>166000</v>
          </cell>
          <cell r="C2376" t="str">
            <v>MONTAGEM DE JUNTAS GIBAULT DE FERRO FUNDIDO</v>
          </cell>
        </row>
        <row r="2377">
          <cell r="B2377" t="str">
            <v>166001</v>
          </cell>
          <cell r="C2377" t="str">
            <v>DIAMETRO 100 MM</v>
          </cell>
          <cell r="D2377" t="str">
            <v>UN</v>
          </cell>
          <cell r="E2377">
            <v>11.99</v>
          </cell>
        </row>
        <row r="2378">
          <cell r="B2378" t="str">
            <v>166002</v>
          </cell>
          <cell r="C2378" t="str">
            <v>DIAMETRO 150 MM</v>
          </cell>
          <cell r="D2378" t="str">
            <v>UN</v>
          </cell>
          <cell r="E2378">
            <v>17.059999999999999</v>
          </cell>
        </row>
        <row r="2379">
          <cell r="B2379" t="str">
            <v>166003</v>
          </cell>
          <cell r="C2379" t="str">
            <v>DIAMETRO 200 MM</v>
          </cell>
          <cell r="D2379" t="str">
            <v>UN</v>
          </cell>
          <cell r="E2379">
            <v>20.5</v>
          </cell>
        </row>
        <row r="2380">
          <cell r="B2380" t="str">
            <v>166004</v>
          </cell>
          <cell r="C2380" t="str">
            <v>DIAMETRO 250 MM</v>
          </cell>
          <cell r="D2380" t="str">
            <v>UN</v>
          </cell>
          <cell r="E2380">
            <v>27.15</v>
          </cell>
        </row>
        <row r="2381">
          <cell r="B2381" t="str">
            <v>166005</v>
          </cell>
          <cell r="C2381" t="str">
            <v>DIAMETRO 300 MM</v>
          </cell>
          <cell r="D2381" t="str">
            <v>UN</v>
          </cell>
          <cell r="E2381">
            <v>35.21</v>
          </cell>
        </row>
        <row r="2382">
          <cell r="B2382" t="str">
            <v>166006</v>
          </cell>
          <cell r="C2382" t="str">
            <v>DIAMETRO 400 MM</v>
          </cell>
          <cell r="D2382" t="str">
            <v>UN</v>
          </cell>
          <cell r="E2382">
            <v>48.09</v>
          </cell>
        </row>
        <row r="2383">
          <cell r="B2383" t="str">
            <v>166007</v>
          </cell>
          <cell r="C2383" t="str">
            <v>DIAMETRO 500 MM</v>
          </cell>
          <cell r="D2383" t="str">
            <v>UN</v>
          </cell>
          <cell r="E2383">
            <v>62.86</v>
          </cell>
        </row>
        <row r="2384">
          <cell r="B2384" t="str">
            <v>166008</v>
          </cell>
          <cell r="C2384" t="str">
            <v>DIAMETRO 600 MM</v>
          </cell>
          <cell r="D2384" t="str">
            <v>UN</v>
          </cell>
          <cell r="E2384">
            <v>82.52</v>
          </cell>
        </row>
        <row r="2386">
          <cell r="B2386" t="str">
            <v>166100</v>
          </cell>
          <cell r="C2386" t="str">
            <v>MONTAGEM DE LUVAS BIPARTIDAS P/BOLSAS</v>
          </cell>
        </row>
        <row r="2387">
          <cell r="B2387" t="str">
            <v>166101</v>
          </cell>
          <cell r="C2387" t="str">
            <v>DIAMETRO 200 MM</v>
          </cell>
          <cell r="D2387" t="str">
            <v>UN</v>
          </cell>
          <cell r="E2387">
            <v>101.54</v>
          </cell>
        </row>
        <row r="2388">
          <cell r="B2388" t="str">
            <v>166102</v>
          </cell>
          <cell r="C2388" t="str">
            <v>DIAMETRO 250 MM</v>
          </cell>
          <cell r="D2388" t="str">
            <v>UN</v>
          </cell>
          <cell r="E2388">
            <v>129.80000000000001</v>
          </cell>
        </row>
        <row r="2389">
          <cell r="B2389" t="str">
            <v>166103</v>
          </cell>
          <cell r="C2389" t="str">
            <v>DIAMETRO 300 MM</v>
          </cell>
          <cell r="D2389" t="str">
            <v>UN</v>
          </cell>
          <cell r="E2389">
            <v>162.11000000000001</v>
          </cell>
        </row>
        <row r="2390">
          <cell r="B2390" t="str">
            <v>166104</v>
          </cell>
          <cell r="C2390" t="str">
            <v>DIAMETRO 400 MM</v>
          </cell>
          <cell r="D2390" t="str">
            <v>UN</v>
          </cell>
          <cell r="E2390">
            <v>229.31</v>
          </cell>
        </row>
        <row r="2391">
          <cell r="B2391" t="str">
            <v>166105</v>
          </cell>
          <cell r="C2391" t="str">
            <v>DIAMETRO 500 MM</v>
          </cell>
          <cell r="D2391" t="str">
            <v>UN</v>
          </cell>
          <cell r="E2391">
            <v>312.69</v>
          </cell>
        </row>
        <row r="2392">
          <cell r="B2392" t="str">
            <v>166106</v>
          </cell>
          <cell r="C2392" t="str">
            <v>DIAMETRO 600 MM</v>
          </cell>
          <cell r="D2392" t="str">
            <v>UN</v>
          </cell>
          <cell r="E2392">
            <v>419.94</v>
          </cell>
        </row>
        <row r="2394">
          <cell r="B2394" t="str">
            <v>166200</v>
          </cell>
          <cell r="C2394" t="str">
            <v>MONTAGEM DE LUVAS BIPARTIDAS PARA CILINDROS</v>
          </cell>
        </row>
        <row r="2395">
          <cell r="B2395" t="str">
            <v>166201</v>
          </cell>
          <cell r="C2395" t="str">
            <v>DIAMETRO 100 MM</v>
          </cell>
          <cell r="D2395" t="str">
            <v>UN</v>
          </cell>
          <cell r="E2395">
            <v>37.46</v>
          </cell>
        </row>
        <row r="2396">
          <cell r="B2396" t="str">
            <v>166202</v>
          </cell>
          <cell r="C2396" t="str">
            <v>DIAMETRO 150 MM</v>
          </cell>
          <cell r="D2396" t="str">
            <v>UN</v>
          </cell>
          <cell r="E2396">
            <v>62.31</v>
          </cell>
        </row>
        <row r="2397">
          <cell r="B2397" t="str">
            <v>166203</v>
          </cell>
          <cell r="C2397" t="str">
            <v>DIAMETRO 200 MM</v>
          </cell>
          <cell r="D2397" t="str">
            <v>UN</v>
          </cell>
          <cell r="E2397">
            <v>87.59</v>
          </cell>
        </row>
        <row r="2398">
          <cell r="B2398" t="str">
            <v>166204</v>
          </cell>
          <cell r="C2398" t="str">
            <v>DIAMETRO 250 MM</v>
          </cell>
          <cell r="D2398" t="str">
            <v>UN</v>
          </cell>
          <cell r="E2398">
            <v>110.13</v>
          </cell>
        </row>
        <row r="2399">
          <cell r="B2399" t="str">
            <v>166205</v>
          </cell>
          <cell r="C2399" t="str">
            <v>DIAMETRO 300 MM</v>
          </cell>
          <cell r="D2399" t="str">
            <v>UN</v>
          </cell>
          <cell r="E2399">
            <v>139.94999999999999</v>
          </cell>
        </row>
        <row r="2400">
          <cell r="B2400" t="str">
            <v>166206</v>
          </cell>
          <cell r="C2400" t="str">
            <v>DIAMETRO 400 MM</v>
          </cell>
          <cell r="D2400" t="str">
            <v>UN</v>
          </cell>
          <cell r="E2400">
            <v>209.68</v>
          </cell>
        </row>
        <row r="2401">
          <cell r="B2401" t="str">
            <v>166207</v>
          </cell>
          <cell r="C2401" t="str">
            <v>DIAMETRO 500 MM</v>
          </cell>
          <cell r="D2401" t="str">
            <v>UN</v>
          </cell>
          <cell r="E2401">
            <v>299.54000000000002</v>
          </cell>
        </row>
        <row r="2402">
          <cell r="B2402" t="str">
            <v>166208</v>
          </cell>
          <cell r="C2402" t="str">
            <v>DIAMETRO 600 MM</v>
          </cell>
          <cell r="D2402" t="str">
            <v>UN</v>
          </cell>
          <cell r="E2402">
            <v>410.54</v>
          </cell>
        </row>
        <row r="2404">
          <cell r="B2404" t="str">
            <v>166300</v>
          </cell>
          <cell r="C2404" t="str">
            <v>MONTAGEM DE PEDESTAIS DE MANOBRA DE FERRO FUNDIDO</v>
          </cell>
        </row>
        <row r="2405">
          <cell r="B2405" t="str">
            <v>166301</v>
          </cell>
          <cell r="C2405" t="str">
            <v>MODELO 01</v>
          </cell>
          <cell r="D2405" t="str">
            <v>UN</v>
          </cell>
          <cell r="E2405">
            <v>388.24</v>
          </cell>
        </row>
        <row r="2406">
          <cell r="B2406" t="str">
            <v>166302</v>
          </cell>
          <cell r="C2406" t="str">
            <v>MODELO 02</v>
          </cell>
          <cell r="D2406" t="str">
            <v>UN</v>
          </cell>
          <cell r="E2406">
            <v>405.57</v>
          </cell>
        </row>
        <row r="2407">
          <cell r="B2407" t="str">
            <v>166303</v>
          </cell>
          <cell r="C2407" t="str">
            <v>MODELO 03</v>
          </cell>
          <cell r="D2407" t="str">
            <v>UN</v>
          </cell>
          <cell r="E2407">
            <v>427.12</v>
          </cell>
        </row>
        <row r="2408">
          <cell r="B2408" t="str">
            <v>166304</v>
          </cell>
          <cell r="C2408" t="str">
            <v>MODELO 04</v>
          </cell>
          <cell r="D2408" t="str">
            <v>UN</v>
          </cell>
          <cell r="E2408">
            <v>433.32</v>
          </cell>
        </row>
        <row r="2409">
          <cell r="B2409" t="str">
            <v>166305</v>
          </cell>
          <cell r="C2409" t="str">
            <v>MODELO 05</v>
          </cell>
          <cell r="D2409" t="str">
            <v>UN</v>
          </cell>
          <cell r="E2409">
            <v>457.2</v>
          </cell>
        </row>
        <row r="2410">
          <cell r="B2410" t="str">
            <v>166306</v>
          </cell>
          <cell r="C2410" t="str">
            <v>MODELO 06</v>
          </cell>
          <cell r="D2410" t="str">
            <v>UN</v>
          </cell>
          <cell r="E2410">
            <v>470.36</v>
          </cell>
        </row>
        <row r="2411">
          <cell r="B2411" t="str">
            <v>166307</v>
          </cell>
          <cell r="C2411" t="str">
            <v>MODELO 07</v>
          </cell>
          <cell r="D2411" t="str">
            <v>UN</v>
          </cell>
          <cell r="E2411">
            <v>488.76</v>
          </cell>
        </row>
        <row r="2412">
          <cell r="B2412" t="str">
            <v>166308</v>
          </cell>
          <cell r="C2412" t="str">
            <v>MODELO 21</v>
          </cell>
          <cell r="D2412" t="str">
            <v>UN</v>
          </cell>
          <cell r="E2412">
            <v>388.24</v>
          </cell>
        </row>
        <row r="2414">
          <cell r="B2414" t="str">
            <v>166400</v>
          </cell>
          <cell r="C2414" t="str">
            <v>MONTAGEM DE PEDESTAIS DE SUSPENSAO DE FERRO FUNDIDO</v>
          </cell>
        </row>
        <row r="2415">
          <cell r="B2415" t="str">
            <v>166401</v>
          </cell>
          <cell r="C2415" t="str">
            <v>MODELO 01</v>
          </cell>
          <cell r="D2415" t="str">
            <v>UN</v>
          </cell>
          <cell r="E2415">
            <v>391.17</v>
          </cell>
        </row>
        <row r="2416">
          <cell r="B2416" t="str">
            <v>166402</v>
          </cell>
          <cell r="C2416" t="str">
            <v>MODELO 02</v>
          </cell>
          <cell r="D2416" t="str">
            <v>UN</v>
          </cell>
          <cell r="E2416">
            <v>409.62</v>
          </cell>
        </row>
        <row r="2417">
          <cell r="B2417" t="str">
            <v>166403</v>
          </cell>
          <cell r="C2417" t="str">
            <v>MODELO 03</v>
          </cell>
          <cell r="D2417" t="str">
            <v>UN</v>
          </cell>
          <cell r="E2417">
            <v>410.41</v>
          </cell>
        </row>
        <row r="2418">
          <cell r="B2418" t="str">
            <v>166404</v>
          </cell>
          <cell r="C2418" t="str">
            <v>MODELO 04</v>
          </cell>
          <cell r="D2418" t="str">
            <v>UN</v>
          </cell>
          <cell r="E2418">
            <v>417.36</v>
          </cell>
        </row>
        <row r="2419">
          <cell r="B2419" t="str">
            <v>166405</v>
          </cell>
          <cell r="C2419" t="str">
            <v>MODELO 05</v>
          </cell>
          <cell r="D2419" t="str">
            <v>UN</v>
          </cell>
          <cell r="E2419">
            <v>418.28</v>
          </cell>
        </row>
        <row r="2420">
          <cell r="B2420" t="str">
            <v>166406</v>
          </cell>
          <cell r="C2420" t="str">
            <v>MODELO 06</v>
          </cell>
          <cell r="D2420" t="str">
            <v>UN</v>
          </cell>
          <cell r="E2420">
            <v>419.16</v>
          </cell>
        </row>
        <row r="2421">
          <cell r="B2421" t="str">
            <v>166407</v>
          </cell>
          <cell r="C2421" t="str">
            <v>MODELO 08</v>
          </cell>
          <cell r="D2421" t="str">
            <v>UN</v>
          </cell>
          <cell r="E2421">
            <v>420.93</v>
          </cell>
        </row>
        <row r="2422">
          <cell r="B2422" t="str">
            <v>166408</v>
          </cell>
          <cell r="C2422" t="str">
            <v>MODELO 10</v>
          </cell>
          <cell r="D2422" t="str">
            <v>UN</v>
          </cell>
          <cell r="E2422">
            <v>491.18</v>
          </cell>
        </row>
        <row r="2423">
          <cell r="B2423" t="str">
            <v>166409</v>
          </cell>
          <cell r="C2423" t="str">
            <v>MODELO 11</v>
          </cell>
          <cell r="D2423" t="str">
            <v>UN</v>
          </cell>
          <cell r="E2423">
            <v>493</v>
          </cell>
        </row>
        <row r="2424">
          <cell r="B2424" t="str">
            <v>166410</v>
          </cell>
          <cell r="C2424" t="str">
            <v>MODELO 12</v>
          </cell>
          <cell r="D2424" t="str">
            <v>UN</v>
          </cell>
          <cell r="E2424">
            <v>494.83</v>
          </cell>
        </row>
        <row r="2425">
          <cell r="B2425" t="str">
            <v>166411</v>
          </cell>
          <cell r="C2425" t="str">
            <v>MODELO 13</v>
          </cell>
          <cell r="D2425" t="str">
            <v>UN</v>
          </cell>
          <cell r="E2425">
            <v>496.62</v>
          </cell>
        </row>
        <row r="2426">
          <cell r="B2426" t="str">
            <v>166412</v>
          </cell>
          <cell r="C2426" t="str">
            <v>MODELO 14</v>
          </cell>
          <cell r="D2426" t="str">
            <v>UN</v>
          </cell>
          <cell r="E2426">
            <v>498.41</v>
          </cell>
        </row>
        <row r="2427">
          <cell r="B2427" t="str">
            <v>166413</v>
          </cell>
          <cell r="C2427" t="str">
            <v>MODELO 16</v>
          </cell>
          <cell r="D2427" t="str">
            <v>UN</v>
          </cell>
          <cell r="E2427">
            <v>502</v>
          </cell>
        </row>
        <row r="2428">
          <cell r="B2428" t="str">
            <v>166414</v>
          </cell>
          <cell r="C2428" t="str">
            <v>MODELO 18</v>
          </cell>
          <cell r="D2428" t="str">
            <v>UN</v>
          </cell>
          <cell r="E2428">
            <v>399.99</v>
          </cell>
        </row>
        <row r="2429">
          <cell r="B2429" t="str">
            <v>166415</v>
          </cell>
          <cell r="C2429" t="str">
            <v>MODELO 19</v>
          </cell>
          <cell r="D2429" t="str">
            <v>UN</v>
          </cell>
          <cell r="E2429">
            <v>455.68</v>
          </cell>
        </row>
        <row r="2430">
          <cell r="B2430" t="str">
            <v>166416</v>
          </cell>
          <cell r="C2430" t="str">
            <v>MODELO 20</v>
          </cell>
          <cell r="D2430" t="str">
            <v>UN</v>
          </cell>
          <cell r="E2430">
            <v>503.16</v>
          </cell>
        </row>
        <row r="2431">
          <cell r="B2431" t="str">
            <v>166417</v>
          </cell>
          <cell r="C2431" t="str">
            <v>MODELO 21</v>
          </cell>
          <cell r="D2431" t="str">
            <v>UN</v>
          </cell>
          <cell r="E2431">
            <v>461.65</v>
          </cell>
        </row>
        <row r="2432">
          <cell r="B2432" t="str">
            <v>166418</v>
          </cell>
          <cell r="C2432" t="str">
            <v>MODELO 22</v>
          </cell>
          <cell r="D2432" t="str">
            <v>UN</v>
          </cell>
          <cell r="E2432">
            <v>467.46</v>
          </cell>
        </row>
        <row r="2433">
          <cell r="B2433" t="str">
            <v>166419</v>
          </cell>
          <cell r="C2433" t="str">
            <v>MODELO 23</v>
          </cell>
          <cell r="D2433" t="str">
            <v>UN</v>
          </cell>
          <cell r="E2433">
            <v>473.24</v>
          </cell>
        </row>
        <row r="2434">
          <cell r="B2434" t="str">
            <v>166420</v>
          </cell>
          <cell r="C2434" t="str">
            <v>MODELO 25</v>
          </cell>
          <cell r="D2434" t="str">
            <v>UN</v>
          </cell>
          <cell r="E2434">
            <v>484.81</v>
          </cell>
        </row>
        <row r="2435">
          <cell r="B2435" t="str">
            <v>166421</v>
          </cell>
          <cell r="C2435" t="str">
            <v>MODELO 27</v>
          </cell>
          <cell r="D2435" t="str">
            <v>UN</v>
          </cell>
          <cell r="E2435">
            <v>586.29</v>
          </cell>
        </row>
        <row r="2436">
          <cell r="B2436" t="str">
            <v>166422</v>
          </cell>
          <cell r="C2436" t="str">
            <v>MODELO 28</v>
          </cell>
          <cell r="D2436" t="str">
            <v>UN</v>
          </cell>
          <cell r="E2436">
            <v>589.16</v>
          </cell>
        </row>
        <row r="2437">
          <cell r="B2437" t="str">
            <v>166423</v>
          </cell>
          <cell r="C2437" t="str">
            <v>MODELO 29</v>
          </cell>
          <cell r="D2437" t="str">
            <v>UN</v>
          </cell>
          <cell r="E2437">
            <v>592.07000000000005</v>
          </cell>
        </row>
        <row r="2438">
          <cell r="B2438" t="str">
            <v>166424</v>
          </cell>
          <cell r="C2438" t="str">
            <v>MODELO 30</v>
          </cell>
          <cell r="D2438" t="str">
            <v>UN</v>
          </cell>
          <cell r="E2438">
            <v>594.96</v>
          </cell>
        </row>
        <row r="2439">
          <cell r="B2439" t="str">
            <v>166425</v>
          </cell>
          <cell r="C2439" t="str">
            <v>MODELO 31</v>
          </cell>
          <cell r="D2439" t="str">
            <v>UN</v>
          </cell>
          <cell r="E2439">
            <v>600.74</v>
          </cell>
        </row>
        <row r="2440">
          <cell r="B2440" t="str">
            <v>166426</v>
          </cell>
          <cell r="C2440" t="str">
            <v>MODELO 33</v>
          </cell>
          <cell r="D2440" t="str">
            <v>UN</v>
          </cell>
          <cell r="E2440">
            <v>543.41999999999996</v>
          </cell>
        </row>
        <row r="2442">
          <cell r="B2442" t="str">
            <v>166500</v>
          </cell>
          <cell r="C2442" t="str">
            <v>MANUSEIO DE TUBOS DE ACO (MONTAGEM)</v>
          </cell>
        </row>
        <row r="2443">
          <cell r="B2443" t="str">
            <v>166501</v>
          </cell>
          <cell r="C2443" t="str">
            <v>DIAMETRO 2 POLEGADA</v>
          </cell>
          <cell r="D2443" t="str">
            <v>M</v>
          </cell>
          <cell r="E2443">
            <v>12.74</v>
          </cell>
        </row>
        <row r="2444">
          <cell r="B2444" t="str">
            <v>166502</v>
          </cell>
          <cell r="C2444" t="str">
            <v>DIAMETRO 3 POLEGADA</v>
          </cell>
          <cell r="D2444" t="str">
            <v>M</v>
          </cell>
          <cell r="E2444">
            <v>19</v>
          </cell>
        </row>
        <row r="2445">
          <cell r="B2445" t="str">
            <v>166503</v>
          </cell>
          <cell r="C2445" t="str">
            <v>DIAMETRO 4 POLEGADA</v>
          </cell>
          <cell r="D2445" t="str">
            <v>M</v>
          </cell>
          <cell r="E2445">
            <v>17.899999999999999</v>
          </cell>
        </row>
        <row r="2446">
          <cell r="B2446" t="str">
            <v>166504</v>
          </cell>
          <cell r="C2446" t="str">
            <v>DIAMETRO 6 POLEGADA</v>
          </cell>
          <cell r="D2446" t="str">
            <v>M</v>
          </cell>
          <cell r="E2446">
            <v>21.42</v>
          </cell>
        </row>
        <row r="2447">
          <cell r="B2447" t="str">
            <v>166505</v>
          </cell>
          <cell r="C2447" t="str">
            <v>DIAMETRO 8 POLEGADA</v>
          </cell>
          <cell r="D2447" t="str">
            <v>M</v>
          </cell>
          <cell r="E2447">
            <v>25.07</v>
          </cell>
        </row>
        <row r="2448">
          <cell r="B2448" t="str">
            <v>166506</v>
          </cell>
          <cell r="C2448" t="str">
            <v>DIAMETRO 10 POLEGADA</v>
          </cell>
          <cell r="D2448" t="str">
            <v>M</v>
          </cell>
          <cell r="E2448">
            <v>31.22</v>
          </cell>
        </row>
        <row r="2449">
          <cell r="B2449" t="str">
            <v>166507</v>
          </cell>
          <cell r="C2449" t="str">
            <v>DIAMETRO 12 POLEGADA</v>
          </cell>
          <cell r="D2449" t="str">
            <v>M</v>
          </cell>
          <cell r="E2449">
            <v>38.47</v>
          </cell>
        </row>
        <row r="2450">
          <cell r="B2450" t="str">
            <v>166508</v>
          </cell>
          <cell r="C2450" t="str">
            <v>DIAMETRO 16 POLEGADA</v>
          </cell>
          <cell r="D2450" t="str">
            <v>M</v>
          </cell>
          <cell r="E2450">
            <v>55.36</v>
          </cell>
        </row>
        <row r="2451">
          <cell r="B2451" t="str">
            <v>166509</v>
          </cell>
          <cell r="C2451" t="str">
            <v>DIAMETRO 20 POLEGADA</v>
          </cell>
          <cell r="D2451" t="str">
            <v>M</v>
          </cell>
          <cell r="E2451">
            <v>75.39</v>
          </cell>
        </row>
        <row r="2452">
          <cell r="B2452" t="str">
            <v>166510</v>
          </cell>
          <cell r="C2452" t="str">
            <v>DIAMETRO 24 POLEGADA</v>
          </cell>
          <cell r="D2452" t="str">
            <v>M</v>
          </cell>
          <cell r="E2452">
            <v>85.18</v>
          </cell>
        </row>
        <row r="2453">
          <cell r="B2453" t="str">
            <v>166511</v>
          </cell>
          <cell r="C2453" t="str">
            <v>DIAMETRO 28 POLEGADA</v>
          </cell>
          <cell r="D2453" t="str">
            <v>M</v>
          </cell>
          <cell r="E2453">
            <v>92.94</v>
          </cell>
        </row>
        <row r="2454">
          <cell r="B2454" t="str">
            <v>166512</v>
          </cell>
          <cell r="C2454" t="str">
            <v>DIAMETRO 32 POLEGADA</v>
          </cell>
          <cell r="D2454" t="str">
            <v>M</v>
          </cell>
          <cell r="E2454">
            <v>107.99</v>
          </cell>
        </row>
        <row r="2455">
          <cell r="B2455" t="str">
            <v>166513</v>
          </cell>
          <cell r="C2455" t="str">
            <v>DIAMETRO 36 POLEGADA</v>
          </cell>
          <cell r="D2455" t="str">
            <v>M</v>
          </cell>
          <cell r="E2455">
            <v>112.59</v>
          </cell>
        </row>
        <row r="2456">
          <cell r="B2456" t="str">
            <v>166514</v>
          </cell>
          <cell r="C2456" t="str">
            <v>DIAMETRO 40 POLEGADA</v>
          </cell>
          <cell r="D2456" t="str">
            <v>M</v>
          </cell>
          <cell r="E2456">
            <v>113.48</v>
          </cell>
        </row>
        <row r="2458">
          <cell r="B2458" t="str">
            <v>166600</v>
          </cell>
          <cell r="C2458" t="str">
            <v>MANUSEIO DE CONEXOES, PECAS ESPECIAIS E MISCELANEOS DE ACO ATE 2 TONELADA (MONTAGEM)</v>
          </cell>
        </row>
        <row r="2459">
          <cell r="B2459" t="str">
            <v>166601</v>
          </cell>
          <cell r="C2459" t="str">
            <v>DIAMETRO 2 POLEGADA</v>
          </cell>
          <cell r="D2459" t="str">
            <v>KG</v>
          </cell>
          <cell r="E2459">
            <v>0.74</v>
          </cell>
        </row>
        <row r="2460">
          <cell r="B2460" t="str">
            <v>166602</v>
          </cell>
          <cell r="C2460" t="str">
            <v>DIAMETRO 3 POLEGADA</v>
          </cell>
          <cell r="D2460" t="str">
            <v>KG</v>
          </cell>
          <cell r="E2460">
            <v>0.73</v>
          </cell>
        </row>
        <row r="2461">
          <cell r="B2461" t="str">
            <v>166603</v>
          </cell>
          <cell r="C2461" t="str">
            <v>DIAMETRO 4 POLEGADA</v>
          </cell>
          <cell r="D2461" t="str">
            <v>KG</v>
          </cell>
          <cell r="E2461">
            <v>0.73</v>
          </cell>
        </row>
        <row r="2462">
          <cell r="B2462" t="str">
            <v>166604</v>
          </cell>
          <cell r="C2462" t="str">
            <v>DIAMETRO 6 POLEGADA</v>
          </cell>
          <cell r="D2462" t="str">
            <v>KG</v>
          </cell>
          <cell r="E2462">
            <v>0.73</v>
          </cell>
        </row>
        <row r="2463">
          <cell r="B2463" t="str">
            <v>166605</v>
          </cell>
          <cell r="C2463" t="str">
            <v>DIAMETRO 8 POLEGADA</v>
          </cell>
          <cell r="D2463" t="str">
            <v>KG</v>
          </cell>
          <cell r="E2463">
            <v>0.61</v>
          </cell>
        </row>
        <row r="2464">
          <cell r="B2464" t="str">
            <v>166606</v>
          </cell>
          <cell r="C2464" t="str">
            <v>DIAMETRO 10 POLEGADA</v>
          </cell>
          <cell r="D2464" t="str">
            <v>KG</v>
          </cell>
          <cell r="E2464">
            <v>0.61</v>
          </cell>
        </row>
        <row r="2465">
          <cell r="B2465" t="str">
            <v>166607</v>
          </cell>
          <cell r="C2465" t="str">
            <v>DIAMETRO 12 POLEGADA</v>
          </cell>
          <cell r="D2465" t="str">
            <v>KG</v>
          </cell>
          <cell r="E2465">
            <v>0.43</v>
          </cell>
        </row>
        <row r="2466">
          <cell r="B2466" t="str">
            <v>166608</v>
          </cell>
          <cell r="C2466" t="str">
            <v>DIAMETRO 16 POLEGADA</v>
          </cell>
          <cell r="D2466" t="str">
            <v>KG</v>
          </cell>
          <cell r="E2466">
            <v>0.43</v>
          </cell>
        </row>
        <row r="2467">
          <cell r="B2467" t="str">
            <v>166609</v>
          </cell>
          <cell r="C2467" t="str">
            <v>DIAMETRO 20 POLEGADA</v>
          </cell>
          <cell r="D2467" t="str">
            <v>KG</v>
          </cell>
          <cell r="E2467">
            <v>0.43</v>
          </cell>
        </row>
        <row r="2468">
          <cell r="B2468" t="str">
            <v>166610</v>
          </cell>
          <cell r="C2468" t="str">
            <v>DIAMETRO 24 POLEGADA</v>
          </cell>
          <cell r="D2468" t="str">
            <v>KG</v>
          </cell>
          <cell r="E2468">
            <v>0.34</v>
          </cell>
        </row>
        <row r="2469">
          <cell r="B2469" t="str">
            <v>166611</v>
          </cell>
          <cell r="C2469" t="str">
            <v>DIAMETRO 28 POLEGADA</v>
          </cell>
          <cell r="D2469" t="str">
            <v>KG</v>
          </cell>
          <cell r="E2469">
            <v>0.34</v>
          </cell>
        </row>
        <row r="2470">
          <cell r="B2470" t="str">
            <v>166612</v>
          </cell>
          <cell r="C2470" t="str">
            <v>DIAMETRO 32 POLEGADA</v>
          </cell>
          <cell r="D2470" t="str">
            <v>KG</v>
          </cell>
          <cell r="E2470">
            <v>0.34</v>
          </cell>
        </row>
        <row r="2471">
          <cell r="B2471" t="str">
            <v>166613</v>
          </cell>
          <cell r="C2471" t="str">
            <v>DIAMETRO 36 POLEGADA</v>
          </cell>
          <cell r="D2471" t="str">
            <v>KG</v>
          </cell>
          <cell r="E2471">
            <v>0.34</v>
          </cell>
        </row>
        <row r="2472">
          <cell r="B2472" t="str">
            <v>166614</v>
          </cell>
          <cell r="C2472" t="str">
            <v>DIAMETRO 40 POLEGADA</v>
          </cell>
          <cell r="D2472" t="str">
            <v>KG</v>
          </cell>
          <cell r="E2472">
            <v>0.34</v>
          </cell>
        </row>
        <row r="2474">
          <cell r="B2474" t="str">
            <v>166700</v>
          </cell>
          <cell r="C2474" t="str">
            <v>MANUSEIO DE CONEXOES, PECAS ESPECIAIS E MISCELANEOS DE ACO DE 2 A 5 TONELADA (MONTAGEM)</v>
          </cell>
        </row>
        <row r="2475">
          <cell r="B2475" t="str">
            <v>166701</v>
          </cell>
          <cell r="C2475" t="str">
            <v>DIAMETRO 28 POLEGADA</v>
          </cell>
          <cell r="D2475" t="str">
            <v>KG</v>
          </cell>
          <cell r="E2475">
            <v>0.39</v>
          </cell>
        </row>
        <row r="2476">
          <cell r="B2476" t="str">
            <v>166702</v>
          </cell>
          <cell r="C2476" t="str">
            <v>DIAMETRO 32 POLEGADA</v>
          </cell>
          <cell r="D2476" t="str">
            <v>KG</v>
          </cell>
          <cell r="E2476">
            <v>0.39</v>
          </cell>
        </row>
        <row r="2477">
          <cell r="B2477" t="str">
            <v>166703</v>
          </cell>
          <cell r="C2477" t="str">
            <v>DIAMETRO 36 POLEGADA</v>
          </cell>
          <cell r="D2477" t="str">
            <v>KG</v>
          </cell>
          <cell r="E2477">
            <v>0.39</v>
          </cell>
        </row>
        <row r="2478">
          <cell r="B2478" t="str">
            <v>166704</v>
          </cell>
          <cell r="C2478" t="str">
            <v>DIAMETRO 40 POLEGADA</v>
          </cell>
          <cell r="D2478" t="str">
            <v>KG</v>
          </cell>
          <cell r="E2478">
            <v>0.39</v>
          </cell>
        </row>
        <row r="2480">
          <cell r="B2480" t="str">
            <v>166800</v>
          </cell>
          <cell r="C2480" t="str">
            <v>MANUSEIO DE CONEXOES, PECAS ESPECIAIS E MISCELANEOS DE ACO DE 5 A 9 TONELADA</v>
          </cell>
        </row>
        <row r="2481">
          <cell r="B2481" t="str">
            <v>166801</v>
          </cell>
          <cell r="C2481" t="str">
            <v>DIAMETRO 28 POLEGADA</v>
          </cell>
          <cell r="D2481" t="str">
            <v>KG</v>
          </cell>
          <cell r="E2481">
            <v>0.37</v>
          </cell>
        </row>
        <row r="2482">
          <cell r="B2482" t="str">
            <v>166802</v>
          </cell>
          <cell r="C2482" t="str">
            <v>DIAMETRO 32 POLEGADA</v>
          </cell>
          <cell r="D2482" t="str">
            <v>KG</v>
          </cell>
          <cell r="E2482">
            <v>0.37</v>
          </cell>
        </row>
        <row r="2483">
          <cell r="B2483" t="str">
            <v>166803</v>
          </cell>
          <cell r="C2483" t="str">
            <v>DIAMETRO 36 POLEGADA</v>
          </cell>
          <cell r="D2483" t="str">
            <v>KG</v>
          </cell>
          <cell r="E2483">
            <v>0.37</v>
          </cell>
        </row>
        <row r="2484">
          <cell r="B2484" t="str">
            <v>166804</v>
          </cell>
          <cell r="C2484" t="str">
            <v>DIAMETRO 40 POLEGADA</v>
          </cell>
          <cell r="D2484" t="str">
            <v>KG</v>
          </cell>
          <cell r="E2484">
            <v>0.37</v>
          </cell>
        </row>
        <row r="2486">
          <cell r="B2486" t="str">
            <v>166900</v>
          </cell>
          <cell r="C2486" t="str">
            <v>MONTAGEM DE FLANGES AVULSOS DE ACO (PRE.MONTAGEM)</v>
          </cell>
        </row>
        <row r="2487">
          <cell r="B2487" t="str">
            <v>166901</v>
          </cell>
          <cell r="C2487" t="str">
            <v>DIAMETRO 4 POLEGADA</v>
          </cell>
          <cell r="D2487" t="str">
            <v>UN</v>
          </cell>
          <cell r="E2487">
            <v>91.86</v>
          </cell>
        </row>
        <row r="2488">
          <cell r="B2488" t="str">
            <v>166902</v>
          </cell>
          <cell r="C2488" t="str">
            <v>DIAMETRO 6 POLEGADA</v>
          </cell>
          <cell r="D2488" t="str">
            <v>UN</v>
          </cell>
          <cell r="E2488">
            <v>148.4</v>
          </cell>
        </row>
        <row r="2489">
          <cell r="B2489" t="str">
            <v>166903</v>
          </cell>
          <cell r="C2489" t="str">
            <v>DIAMETRO 8 POLEGADA</v>
          </cell>
          <cell r="D2489" t="str">
            <v>UN</v>
          </cell>
          <cell r="E2489">
            <v>197.89</v>
          </cell>
        </row>
        <row r="2490">
          <cell r="B2490" t="str">
            <v>166904</v>
          </cell>
          <cell r="C2490" t="str">
            <v>DIAMETRO 10 POLEGADA</v>
          </cell>
          <cell r="D2490" t="str">
            <v>UN</v>
          </cell>
          <cell r="E2490">
            <v>247.39</v>
          </cell>
        </row>
        <row r="2491">
          <cell r="B2491" t="str">
            <v>166905</v>
          </cell>
          <cell r="C2491" t="str">
            <v>DIAMETRO 12 POLEGADA</v>
          </cell>
          <cell r="D2491" t="str">
            <v>UN</v>
          </cell>
          <cell r="E2491">
            <v>296.94</v>
          </cell>
        </row>
        <row r="2492">
          <cell r="B2492" t="str">
            <v>166906</v>
          </cell>
          <cell r="C2492" t="str">
            <v>DIAMETRO 16 POLEGADA</v>
          </cell>
          <cell r="D2492" t="str">
            <v>UN</v>
          </cell>
          <cell r="E2492">
            <v>395.91</v>
          </cell>
        </row>
        <row r="2493">
          <cell r="B2493" t="str">
            <v>166907</v>
          </cell>
          <cell r="C2493" t="str">
            <v>DIAMETRO 20 POLEGADA</v>
          </cell>
          <cell r="D2493" t="str">
            <v>UN</v>
          </cell>
          <cell r="E2493">
            <v>494.93</v>
          </cell>
        </row>
        <row r="2494">
          <cell r="B2494" t="str">
            <v>166908</v>
          </cell>
          <cell r="C2494" t="str">
            <v>DIAMETRO 24 POLEGADA</v>
          </cell>
          <cell r="D2494" t="str">
            <v>UN</v>
          </cell>
          <cell r="E2494">
            <v>593.91999999999996</v>
          </cell>
        </row>
        <row r="2495">
          <cell r="B2495" t="str">
            <v>166909</v>
          </cell>
          <cell r="C2495" t="str">
            <v>DIAMETRO 28 POLEGADA</v>
          </cell>
          <cell r="D2495" t="str">
            <v>UN</v>
          </cell>
          <cell r="E2495">
            <v>693.02</v>
          </cell>
        </row>
        <row r="2496">
          <cell r="B2496" t="str">
            <v>166910</v>
          </cell>
          <cell r="C2496" t="str">
            <v>DIAMETRO 30 POLEGADA</v>
          </cell>
          <cell r="D2496" t="str">
            <v>UN</v>
          </cell>
          <cell r="E2496">
            <v>742.48</v>
          </cell>
        </row>
        <row r="2497">
          <cell r="B2497" t="str">
            <v>166911</v>
          </cell>
          <cell r="C2497" t="str">
            <v>DIAMETRO 32 POLEGADA</v>
          </cell>
          <cell r="D2497" t="str">
            <v>UN</v>
          </cell>
          <cell r="E2497">
            <v>792.01</v>
          </cell>
        </row>
        <row r="2498">
          <cell r="B2498" t="str">
            <v>166912</v>
          </cell>
          <cell r="C2498" t="str">
            <v>DIAMETRO 36 POLEGADA</v>
          </cell>
          <cell r="D2498" t="str">
            <v>UN</v>
          </cell>
          <cell r="E2498">
            <v>891.06</v>
          </cell>
        </row>
        <row r="2499">
          <cell r="B2499" t="str">
            <v>166913</v>
          </cell>
          <cell r="C2499" t="str">
            <v>DIAMETRO 40 POLEGADA</v>
          </cell>
          <cell r="D2499" t="str">
            <v>UN</v>
          </cell>
          <cell r="E2499">
            <v>990.06</v>
          </cell>
        </row>
        <row r="2501">
          <cell r="B2501" t="str">
            <v>167000</v>
          </cell>
          <cell r="C2501" t="str">
            <v>CONEXAO DE FLANGES AWWA C207</v>
          </cell>
        </row>
        <row r="2502">
          <cell r="B2502" t="str">
            <v>167001</v>
          </cell>
          <cell r="C2502" t="str">
            <v>DIAMETRO 4 POLEGADA</v>
          </cell>
          <cell r="D2502" t="str">
            <v>UN</v>
          </cell>
          <cell r="E2502">
            <v>9.61</v>
          </cell>
        </row>
        <row r="2503">
          <cell r="B2503" t="str">
            <v>167002</v>
          </cell>
          <cell r="C2503" t="str">
            <v>DIAMETRO 6 POLEGADA</v>
          </cell>
          <cell r="D2503" t="str">
            <v>UN</v>
          </cell>
          <cell r="E2503">
            <v>10.1</v>
          </cell>
        </row>
        <row r="2504">
          <cell r="B2504" t="str">
            <v>167003</v>
          </cell>
          <cell r="C2504" t="str">
            <v>DIAMETRO 8 POLEGADA</v>
          </cell>
          <cell r="D2504" t="str">
            <v>UN</v>
          </cell>
          <cell r="E2504">
            <v>10.050000000000001</v>
          </cell>
        </row>
        <row r="2505">
          <cell r="B2505" t="str">
            <v>167004</v>
          </cell>
          <cell r="C2505" t="str">
            <v>DIAMETRO 10 POLEGADA</v>
          </cell>
          <cell r="D2505" t="str">
            <v>UN</v>
          </cell>
          <cell r="E2505">
            <v>17.84</v>
          </cell>
        </row>
        <row r="2506">
          <cell r="B2506" t="str">
            <v>167005</v>
          </cell>
          <cell r="C2506" t="str">
            <v>DIAMETRO 12 POLEGADA</v>
          </cell>
          <cell r="D2506" t="str">
            <v>UN</v>
          </cell>
          <cell r="E2506">
            <v>22.64</v>
          </cell>
        </row>
        <row r="2507">
          <cell r="B2507" t="str">
            <v>167006</v>
          </cell>
          <cell r="C2507" t="str">
            <v>DIAMETRO 16 POLEGADA</v>
          </cell>
          <cell r="D2507" t="str">
            <v>UN</v>
          </cell>
          <cell r="E2507">
            <v>29.16</v>
          </cell>
        </row>
        <row r="2508">
          <cell r="B2508" t="str">
            <v>167007</v>
          </cell>
          <cell r="C2508" t="str">
            <v>DIAMETRO 20 POLEGADA</v>
          </cell>
          <cell r="D2508" t="str">
            <v>UN</v>
          </cell>
          <cell r="E2508">
            <v>36.94</v>
          </cell>
        </row>
        <row r="2509">
          <cell r="B2509" t="str">
            <v>167008</v>
          </cell>
          <cell r="C2509" t="str">
            <v>DIAMETRO 24 POLEGADA</v>
          </cell>
          <cell r="D2509" t="str">
            <v>UN</v>
          </cell>
          <cell r="E2509">
            <v>43.99</v>
          </cell>
        </row>
        <row r="2510">
          <cell r="B2510" t="str">
            <v>167009</v>
          </cell>
          <cell r="C2510" t="str">
            <v>DIAMETRO 28 POLEGADA</v>
          </cell>
          <cell r="D2510" t="str">
            <v>UN</v>
          </cell>
          <cell r="E2510">
            <v>66.64</v>
          </cell>
        </row>
        <row r="2511">
          <cell r="B2511" t="str">
            <v>167010</v>
          </cell>
          <cell r="C2511" t="str">
            <v>DIAMETRO 30 POLEGADA</v>
          </cell>
          <cell r="D2511" t="str">
            <v>UN</v>
          </cell>
          <cell r="E2511">
            <v>66.64</v>
          </cell>
        </row>
        <row r="2512">
          <cell r="B2512" t="str">
            <v>167011</v>
          </cell>
          <cell r="C2512" t="str">
            <v>DIAMETRO 32 POLEGADA</v>
          </cell>
          <cell r="D2512" t="str">
            <v>UN</v>
          </cell>
          <cell r="E2512">
            <v>71.95</v>
          </cell>
        </row>
        <row r="2513">
          <cell r="B2513" t="str">
            <v>167012</v>
          </cell>
          <cell r="C2513" t="str">
            <v>DIAMETRO 36 POLEGADA</v>
          </cell>
          <cell r="D2513" t="str">
            <v>UN</v>
          </cell>
          <cell r="E2513">
            <v>82.57</v>
          </cell>
        </row>
        <row r="2514">
          <cell r="B2514" t="str">
            <v>167013</v>
          </cell>
          <cell r="C2514" t="str">
            <v>DIAMETRO 40 POLEGADA</v>
          </cell>
          <cell r="D2514" t="str">
            <v>UN</v>
          </cell>
          <cell r="E2514">
            <v>93.27</v>
          </cell>
        </row>
        <row r="2516">
          <cell r="B2516" t="str">
            <v>167100</v>
          </cell>
          <cell r="C2516" t="str">
            <v>ASSENTAMENTO DE TUBOS PVC RIGIDO (MONTAGEM) EB-892</v>
          </cell>
        </row>
        <row r="2517">
          <cell r="B2517" t="str">
            <v>167101</v>
          </cell>
          <cell r="C2517" t="str">
            <v>DIAMETRO 1/2 POLEGADA</v>
          </cell>
          <cell r="D2517" t="str">
            <v>M</v>
          </cell>
          <cell r="E2517">
            <v>3.48</v>
          </cell>
        </row>
        <row r="2518">
          <cell r="B2518" t="str">
            <v>167102</v>
          </cell>
          <cell r="C2518" t="str">
            <v>DIAMETRO 3/4 POLEGADA</v>
          </cell>
          <cell r="D2518" t="str">
            <v>M</v>
          </cell>
          <cell r="E2518">
            <v>3.49</v>
          </cell>
        </row>
        <row r="2519">
          <cell r="B2519" t="str">
            <v>167103</v>
          </cell>
          <cell r="C2519" t="str">
            <v>DIAMETRO 1 POLEGADA</v>
          </cell>
          <cell r="D2519" t="str">
            <v>M</v>
          </cell>
          <cell r="E2519">
            <v>3.49</v>
          </cell>
        </row>
        <row r="2520">
          <cell r="B2520" t="str">
            <v>167104</v>
          </cell>
          <cell r="C2520" t="str">
            <v>DIAMETRO 1 1/4 POLEGADA</v>
          </cell>
          <cell r="D2520" t="str">
            <v>M</v>
          </cell>
          <cell r="E2520">
            <v>3.93</v>
          </cell>
        </row>
        <row r="2521">
          <cell r="B2521" t="str">
            <v>167105</v>
          </cell>
          <cell r="C2521" t="str">
            <v>DIAMETRO 1 1/2 POLEGADA</v>
          </cell>
          <cell r="D2521" t="str">
            <v>M</v>
          </cell>
          <cell r="E2521">
            <v>3.93</v>
          </cell>
        </row>
        <row r="2522">
          <cell r="B2522" t="str">
            <v>167106</v>
          </cell>
          <cell r="C2522" t="str">
            <v>DIAMETRO 2 POLEGADA</v>
          </cell>
          <cell r="D2522" t="str">
            <v>M</v>
          </cell>
          <cell r="E2522">
            <v>4.38</v>
          </cell>
        </row>
        <row r="2523">
          <cell r="B2523" t="str">
            <v>167107</v>
          </cell>
          <cell r="C2523" t="str">
            <v>DIAMETRO 2 1/2 POLEGADA</v>
          </cell>
          <cell r="D2523" t="str">
            <v>M</v>
          </cell>
          <cell r="E2523">
            <v>4.4000000000000004</v>
          </cell>
        </row>
        <row r="2524">
          <cell r="B2524" t="str">
            <v>167108</v>
          </cell>
          <cell r="C2524" t="str">
            <v>DIAMETRO 3 POLEGADA</v>
          </cell>
          <cell r="D2524" t="str">
            <v>M</v>
          </cell>
          <cell r="E2524">
            <v>4.93</v>
          </cell>
        </row>
        <row r="2525">
          <cell r="B2525" t="str">
            <v>167109</v>
          </cell>
          <cell r="C2525" t="str">
            <v>DIAMETRO 4 POLEGADA</v>
          </cell>
          <cell r="D2525" t="str">
            <v>M</v>
          </cell>
          <cell r="E2525">
            <v>5.47</v>
          </cell>
        </row>
        <row r="2526">
          <cell r="B2526" t="str">
            <v>167110</v>
          </cell>
          <cell r="C2526" t="str">
            <v>DIAMETRO 5 POLEGADA</v>
          </cell>
          <cell r="D2526" t="str">
            <v>M</v>
          </cell>
          <cell r="E2526">
            <v>5.81</v>
          </cell>
        </row>
        <row r="2527">
          <cell r="B2527" t="str">
            <v>167111</v>
          </cell>
          <cell r="C2527" t="str">
            <v>DIAMETRO 6 POLEGADA</v>
          </cell>
          <cell r="D2527" t="str">
            <v>M</v>
          </cell>
          <cell r="E2527">
            <v>6.06</v>
          </cell>
        </row>
        <row r="2529">
          <cell r="B2529" t="str">
            <v>167200</v>
          </cell>
          <cell r="C2529" t="str">
            <v>CONEXOES PVC SOLDAVEIS (EB-892)</v>
          </cell>
        </row>
        <row r="2530">
          <cell r="B2530" t="str">
            <v>167201</v>
          </cell>
          <cell r="C2530" t="str">
            <v>DIAMETRO 1/2 POLEGADA</v>
          </cell>
          <cell r="D2530" t="str">
            <v>UN</v>
          </cell>
          <cell r="E2530">
            <v>1.19</v>
          </cell>
        </row>
        <row r="2531">
          <cell r="B2531" t="str">
            <v>167202</v>
          </cell>
          <cell r="C2531" t="str">
            <v>DIAMETRO 3/4 POLEGADA</v>
          </cell>
          <cell r="D2531" t="str">
            <v>UN</v>
          </cell>
          <cell r="E2531">
            <v>1.83</v>
          </cell>
        </row>
        <row r="2532">
          <cell r="B2532" t="str">
            <v>167203</v>
          </cell>
          <cell r="C2532" t="str">
            <v>DIAMETRO 1 POLEGADA</v>
          </cell>
          <cell r="D2532" t="str">
            <v>UN</v>
          </cell>
          <cell r="E2532">
            <v>2.46</v>
          </cell>
        </row>
        <row r="2533">
          <cell r="B2533" t="str">
            <v>167204</v>
          </cell>
          <cell r="C2533" t="str">
            <v>DIAMETRO 1 1/4 POLEGADA</v>
          </cell>
          <cell r="D2533" t="str">
            <v>UN</v>
          </cell>
          <cell r="E2533">
            <v>3.09</v>
          </cell>
        </row>
        <row r="2534">
          <cell r="B2534" t="str">
            <v>167205</v>
          </cell>
          <cell r="C2534" t="str">
            <v>DIAMETRO 1 1/2 POLEGADA</v>
          </cell>
          <cell r="D2534" t="str">
            <v>UN</v>
          </cell>
          <cell r="E2534">
            <v>3.72</v>
          </cell>
        </row>
        <row r="2535">
          <cell r="B2535" t="str">
            <v>167206</v>
          </cell>
          <cell r="C2535" t="str">
            <v>DIAMETRO 2 POLEGADA</v>
          </cell>
          <cell r="D2535" t="str">
            <v>UN</v>
          </cell>
          <cell r="E2535">
            <v>4.97</v>
          </cell>
        </row>
        <row r="2536">
          <cell r="B2536" t="str">
            <v>167207</v>
          </cell>
          <cell r="C2536" t="str">
            <v>DIAMETRO 2 1/2 POLEGADA</v>
          </cell>
          <cell r="D2536" t="str">
            <v>UN</v>
          </cell>
          <cell r="E2536">
            <v>6.23</v>
          </cell>
        </row>
        <row r="2537">
          <cell r="B2537" t="str">
            <v>167208</v>
          </cell>
          <cell r="C2537" t="str">
            <v>DIAMETRO 3 POLEGADA</v>
          </cell>
          <cell r="D2537" t="str">
            <v>UN</v>
          </cell>
          <cell r="E2537">
            <v>7.5</v>
          </cell>
        </row>
        <row r="2538">
          <cell r="B2538" t="str">
            <v>167209</v>
          </cell>
          <cell r="C2538" t="str">
            <v>DIAMETRO 4 POLEGADA</v>
          </cell>
          <cell r="D2538" t="str">
            <v>UN</v>
          </cell>
          <cell r="E2538">
            <v>9.98</v>
          </cell>
        </row>
        <row r="2539">
          <cell r="B2539" t="str">
            <v>167210</v>
          </cell>
          <cell r="C2539" t="str">
            <v>DIAMETRO 5 POLEGADA</v>
          </cell>
          <cell r="D2539" t="str">
            <v>UN</v>
          </cell>
          <cell r="E2539">
            <v>12.48</v>
          </cell>
        </row>
        <row r="2540">
          <cell r="B2540" t="str">
            <v>167211</v>
          </cell>
          <cell r="C2540" t="str">
            <v>DIAMETRO 6 POLEGADA</v>
          </cell>
          <cell r="D2540" t="str">
            <v>UN</v>
          </cell>
          <cell r="E2540">
            <v>15.01</v>
          </cell>
        </row>
        <row r="2542">
          <cell r="B2542" t="str">
            <v>167300</v>
          </cell>
          <cell r="C2542" t="str">
            <v>CONEXOES DE PVC ROSQUEAVEIS</v>
          </cell>
        </row>
        <row r="2543">
          <cell r="B2543" t="str">
            <v>167301</v>
          </cell>
          <cell r="C2543" t="str">
            <v>DIAMETRO 1/2 POLEGADA</v>
          </cell>
          <cell r="D2543" t="str">
            <v>UN</v>
          </cell>
          <cell r="E2543">
            <v>3.03</v>
          </cell>
        </row>
        <row r="2544">
          <cell r="B2544" t="str">
            <v>167302</v>
          </cell>
          <cell r="C2544" t="str">
            <v>DIAMETRO 3/4 POLEGADA</v>
          </cell>
          <cell r="D2544" t="str">
            <v>UN</v>
          </cell>
          <cell r="E2544">
            <v>4.5599999999999996</v>
          </cell>
        </row>
        <row r="2545">
          <cell r="B2545" t="str">
            <v>167303</v>
          </cell>
          <cell r="C2545" t="str">
            <v>DIAMETRO 1 POLEGADA</v>
          </cell>
          <cell r="D2545" t="str">
            <v>UN</v>
          </cell>
          <cell r="E2545">
            <v>6.1</v>
          </cell>
        </row>
        <row r="2546">
          <cell r="B2546" t="str">
            <v>167304</v>
          </cell>
          <cell r="C2546" t="str">
            <v>DIAMETRO 1 1/4 POLEGADA</v>
          </cell>
          <cell r="D2546" t="str">
            <v>UN</v>
          </cell>
          <cell r="E2546">
            <v>7.63</v>
          </cell>
        </row>
        <row r="2547">
          <cell r="B2547" t="str">
            <v>167305</v>
          </cell>
          <cell r="C2547" t="str">
            <v>DIAMETRO 1 1/2 POLEGADA</v>
          </cell>
          <cell r="D2547" t="str">
            <v>UN</v>
          </cell>
          <cell r="E2547">
            <v>9.16</v>
          </cell>
        </row>
        <row r="2548">
          <cell r="B2548" t="str">
            <v>167306</v>
          </cell>
          <cell r="C2548" t="str">
            <v>DIAMETRO 2 POLEGADA</v>
          </cell>
          <cell r="D2548" t="str">
            <v>UN</v>
          </cell>
          <cell r="E2548">
            <v>12.23</v>
          </cell>
        </row>
        <row r="2549">
          <cell r="B2549" t="str">
            <v>167307</v>
          </cell>
          <cell r="C2549" t="str">
            <v>DIAMETRO 2 1/2 POLEGADA</v>
          </cell>
          <cell r="D2549" t="str">
            <v>UN</v>
          </cell>
          <cell r="E2549">
            <v>15.29</v>
          </cell>
        </row>
        <row r="2550">
          <cell r="B2550" t="str">
            <v>167308</v>
          </cell>
          <cell r="C2550" t="str">
            <v>DIAMETRO 3 POLEGADA</v>
          </cell>
          <cell r="D2550" t="str">
            <v>UN</v>
          </cell>
          <cell r="E2550">
            <v>18.350000000000001</v>
          </cell>
        </row>
        <row r="2551">
          <cell r="B2551" t="str">
            <v>167309</v>
          </cell>
          <cell r="C2551" t="str">
            <v>DIAMETRO 4 POLEGADA</v>
          </cell>
          <cell r="D2551" t="str">
            <v>UN</v>
          </cell>
          <cell r="E2551">
            <v>24.51</v>
          </cell>
        </row>
        <row r="2552">
          <cell r="B2552" t="str">
            <v>167310</v>
          </cell>
          <cell r="C2552" t="str">
            <v>DIAMETRO 6 POLEGADA</v>
          </cell>
          <cell r="D2552" t="str">
            <v>UN</v>
          </cell>
          <cell r="E2552">
            <v>36.78</v>
          </cell>
        </row>
        <row r="2554">
          <cell r="B2554" t="str">
            <v>170000</v>
          </cell>
          <cell r="C2554" t="str">
            <v>URBANIZACAO</v>
          </cell>
        </row>
        <row r="2555">
          <cell r="B2555" t="str">
            <v>170100</v>
          </cell>
          <cell r="C2555" t="str">
            <v>PORTOES, CERCAS, MUROS E ALAMBRADOS</v>
          </cell>
        </row>
        <row r="2556">
          <cell r="B2556" t="str">
            <v>170101</v>
          </cell>
          <cell r="C2556" t="str">
            <v>PORTAO DE TELA</v>
          </cell>
          <cell r="D2556" t="str">
            <v>M2</v>
          </cell>
          <cell r="E2556">
            <v>262.95</v>
          </cell>
        </row>
        <row r="2557">
          <cell r="B2557" t="str">
            <v>170102</v>
          </cell>
          <cell r="C2557" t="str">
            <v>CERCA DE ARAME FARPADO - 5 FIOS</v>
          </cell>
          <cell r="D2557" t="str">
            <v>M</v>
          </cell>
          <cell r="E2557">
            <v>29.07</v>
          </cell>
        </row>
        <row r="2558">
          <cell r="B2558" t="str">
            <v>170103</v>
          </cell>
          <cell r="C2558" t="str">
            <v>CERCA DE ARAME FARPADO - 11 FIOS</v>
          </cell>
          <cell r="D2558" t="str">
            <v>M</v>
          </cell>
          <cell r="E2558">
            <v>30.92</v>
          </cell>
        </row>
        <row r="2559">
          <cell r="B2559" t="str">
            <v>170104</v>
          </cell>
          <cell r="C2559" t="str">
            <v>ALAMBRADO</v>
          </cell>
          <cell r="D2559" t="str">
            <v>M</v>
          </cell>
          <cell r="E2559">
            <v>81.14</v>
          </cell>
        </row>
        <row r="2561">
          <cell r="B2561" t="str">
            <v>170200</v>
          </cell>
          <cell r="C2561" t="str">
            <v>PAISAGISMO</v>
          </cell>
        </row>
        <row r="2562">
          <cell r="B2562" t="str">
            <v>170201</v>
          </cell>
          <cell r="C2562" t="str">
            <v>PLANTIO DE GRAMA EM PLACAS</v>
          </cell>
          <cell r="D2562" t="str">
            <v>M2</v>
          </cell>
          <cell r="E2562">
            <v>5.08</v>
          </cell>
        </row>
        <row r="2563">
          <cell r="B2563" t="str">
            <v>170202</v>
          </cell>
          <cell r="C2563" t="str">
            <v>PLANTIO DE ARBUSTOS H &lt;= 1,00 M</v>
          </cell>
          <cell r="D2563" t="str">
            <v>UN</v>
          </cell>
          <cell r="E2563">
            <v>17.21</v>
          </cell>
        </row>
        <row r="2564">
          <cell r="B2564" t="str">
            <v>170203</v>
          </cell>
          <cell r="C2564" t="str">
            <v>PLANTIO DE ARVORES H=&gt; 2,00 M</v>
          </cell>
          <cell r="D2564" t="str">
            <v>UN</v>
          </cell>
          <cell r="E2564">
            <v>44.43</v>
          </cell>
        </row>
        <row r="2566">
          <cell r="B2566" t="str">
            <v>170300</v>
          </cell>
          <cell r="C2566" t="str">
            <v>ESCADA EM TALUDE</v>
          </cell>
        </row>
        <row r="2567">
          <cell r="B2567" t="str">
            <v>170301</v>
          </cell>
          <cell r="C2567" t="str">
            <v>ESCADA EM TALUDE</v>
          </cell>
          <cell r="D2567" t="str">
            <v>M3</v>
          </cell>
          <cell r="E2567">
            <v>804.63</v>
          </cell>
        </row>
        <row r="2569">
          <cell r="B2569" t="str">
            <v>180000</v>
          </cell>
          <cell r="C2569" t="str">
            <v>SERVICOS DIVERSOS</v>
          </cell>
        </row>
        <row r="2570">
          <cell r="B2570" t="str">
            <v>180100</v>
          </cell>
          <cell r="C2570" t="str">
            <v>INTERLIGACOES COM REDES DE AGUA EXISTENTES</v>
          </cell>
        </row>
        <row r="2571">
          <cell r="B2571" t="str">
            <v>180101</v>
          </cell>
          <cell r="C2571" t="str">
            <v>DIAMETRO 50 MM - LUVA TRIPARTIDA</v>
          </cell>
          <cell r="D2571" t="str">
            <v>UN</v>
          </cell>
          <cell r="E2571">
            <v>73.680000000000007</v>
          </cell>
        </row>
        <row r="2572">
          <cell r="B2572" t="str">
            <v>180102</v>
          </cell>
          <cell r="C2572" t="str">
            <v>DIAMETRO 75 MM - LUVA TRIPARTIDA</v>
          </cell>
          <cell r="D2572" t="str">
            <v>UN</v>
          </cell>
          <cell r="E2572">
            <v>91.5</v>
          </cell>
        </row>
        <row r="2573">
          <cell r="B2573" t="str">
            <v>180103</v>
          </cell>
          <cell r="C2573" t="str">
            <v>DIAMETRO 100 MM - LUVA TRIPARTIDA</v>
          </cell>
          <cell r="D2573" t="str">
            <v>UN</v>
          </cell>
          <cell r="E2573">
            <v>94.89</v>
          </cell>
        </row>
        <row r="2574">
          <cell r="B2574" t="str">
            <v>180104</v>
          </cell>
          <cell r="C2574" t="str">
            <v>DIAMETRO 150 MM - LUVA TRIPARTIDA</v>
          </cell>
          <cell r="D2574" t="str">
            <v>UN</v>
          </cell>
          <cell r="E2574">
            <v>100.82</v>
          </cell>
        </row>
        <row r="2575">
          <cell r="B2575" t="str">
            <v>180105</v>
          </cell>
          <cell r="C2575" t="str">
            <v>DIAMETRO 200 MM - LUVA TRIPARTIDA</v>
          </cell>
          <cell r="D2575" t="str">
            <v>UN</v>
          </cell>
          <cell r="E2575">
            <v>104.25</v>
          </cell>
        </row>
        <row r="2576">
          <cell r="B2576" t="str">
            <v>180106</v>
          </cell>
          <cell r="C2576" t="str">
            <v>DIAMETRO 250 MM - LUVA TRIPARTIDA</v>
          </cell>
          <cell r="D2576" t="str">
            <v>UN</v>
          </cell>
          <cell r="E2576">
            <v>131.49</v>
          </cell>
        </row>
        <row r="2577">
          <cell r="B2577" t="str">
            <v>180107</v>
          </cell>
          <cell r="C2577" t="str">
            <v>DIAMETRO 300 MM - LUVA TRIPARTIDA</v>
          </cell>
          <cell r="D2577" t="str">
            <v>UN</v>
          </cell>
          <cell r="E2577">
            <v>162.88999999999999</v>
          </cell>
        </row>
        <row r="2578">
          <cell r="B2578" t="str">
            <v>180108</v>
          </cell>
          <cell r="C2578" t="str">
            <v>DIAMETRO 350 MM - LUVA TRIPARTIDA</v>
          </cell>
          <cell r="D2578" t="str">
            <v>UN</v>
          </cell>
          <cell r="E2578">
            <v>178.55</v>
          </cell>
        </row>
        <row r="2579">
          <cell r="B2579" t="str">
            <v>180109</v>
          </cell>
          <cell r="C2579" t="str">
            <v>DIAMETRO 400 MM - LUVA TRIPARTIDA</v>
          </cell>
          <cell r="D2579" t="str">
            <v>UN</v>
          </cell>
          <cell r="E2579">
            <v>186.86</v>
          </cell>
        </row>
        <row r="2580">
          <cell r="B2580" t="str">
            <v>180110</v>
          </cell>
          <cell r="C2580" t="str">
            <v>DIAMETRO 500 MM - LUVA TRIPARTIDA</v>
          </cell>
          <cell r="D2580" t="str">
            <v>UN</v>
          </cell>
          <cell r="E2580">
            <v>222.49</v>
          </cell>
        </row>
        <row r="2581">
          <cell r="B2581" t="str">
            <v>180111</v>
          </cell>
          <cell r="C2581" t="str">
            <v>DIAMETRO 50  MM - CONVENCIONAL - PVC</v>
          </cell>
          <cell r="D2581" t="str">
            <v>UN</v>
          </cell>
          <cell r="E2581">
            <v>111.91</v>
          </cell>
        </row>
        <row r="2582">
          <cell r="B2582" t="str">
            <v>180112</v>
          </cell>
          <cell r="C2582" t="str">
            <v>DIAMETRO 75 MM - CONVENCIONAL - PVC</v>
          </cell>
          <cell r="D2582" t="str">
            <v>UN</v>
          </cell>
          <cell r="E2582">
            <v>116.58</v>
          </cell>
        </row>
        <row r="2583">
          <cell r="B2583" t="str">
            <v>180113</v>
          </cell>
          <cell r="C2583" t="str">
            <v>DIAMETRO 100 MM - CONVENCIONAL - PVC</v>
          </cell>
          <cell r="D2583" t="str">
            <v>UN</v>
          </cell>
          <cell r="E2583">
            <v>120.61</v>
          </cell>
        </row>
        <row r="2584">
          <cell r="B2584" t="str">
            <v>180114</v>
          </cell>
          <cell r="C2584" t="str">
            <v>DIAMETRO 50 MM - CONVENCIONAL - FERRO FUNDIDO</v>
          </cell>
          <cell r="D2584" t="str">
            <v>UN</v>
          </cell>
          <cell r="E2584">
            <v>130.32</v>
          </cell>
        </row>
        <row r="2585">
          <cell r="B2585" t="str">
            <v>180115</v>
          </cell>
          <cell r="C2585" t="str">
            <v>DIAMETRO 75 MM - CONVENCIONAL - FERRO FUNDIDO</v>
          </cell>
          <cell r="D2585" t="str">
            <v>UN</v>
          </cell>
          <cell r="E2585">
            <v>134.99</v>
          </cell>
        </row>
        <row r="2586">
          <cell r="B2586" t="str">
            <v>180116</v>
          </cell>
          <cell r="C2586" t="str">
            <v>DIAMETRO 100MM - CONVENCIONAL - FERRO FUNDIDO</v>
          </cell>
          <cell r="D2586" t="str">
            <v>UN</v>
          </cell>
          <cell r="E2586">
            <v>139.02000000000001</v>
          </cell>
        </row>
        <row r="2587">
          <cell r="B2587" t="str">
            <v>180117</v>
          </cell>
          <cell r="C2587" t="str">
            <v>DIAMETRO 150MM - CONVENCIONAL - FERRO FUNDIDO</v>
          </cell>
          <cell r="D2587" t="str">
            <v>UN</v>
          </cell>
          <cell r="E2587">
            <v>164.06</v>
          </cell>
        </row>
        <row r="2588">
          <cell r="B2588" t="str">
            <v>180118</v>
          </cell>
          <cell r="C2588" t="str">
            <v>DIAMETRO 200MM - CONVENCIONAL - FERRO FUNDIDO</v>
          </cell>
          <cell r="D2588" t="str">
            <v>UN</v>
          </cell>
          <cell r="E2588">
            <v>175.36</v>
          </cell>
        </row>
        <row r="2589">
          <cell r="B2589" t="str">
            <v>180119</v>
          </cell>
          <cell r="C2589" t="str">
            <v>DIAMETRO 250MM - CONVENCIONAL - FERRO FUNDIDO</v>
          </cell>
          <cell r="D2589" t="str">
            <v>UN</v>
          </cell>
          <cell r="E2589">
            <v>211.81</v>
          </cell>
        </row>
        <row r="2590">
          <cell r="B2590" t="str">
            <v>180120</v>
          </cell>
          <cell r="C2590" t="str">
            <v>DIAMETRO 300MM - CONVENCIONAL - FERRO FUNDIDO</v>
          </cell>
          <cell r="D2590" t="str">
            <v>UN</v>
          </cell>
          <cell r="E2590">
            <v>226.52</v>
          </cell>
        </row>
        <row r="2591">
          <cell r="B2591" t="str">
            <v>180121</v>
          </cell>
          <cell r="C2591" t="str">
            <v>DIAMETRO 350MM - CONVENCIONAL - FERRO FUNDIDO</v>
          </cell>
          <cell r="D2591" t="str">
            <v>UN</v>
          </cell>
          <cell r="E2591">
            <v>288.49</v>
          </cell>
        </row>
        <row r="2592">
          <cell r="B2592" t="str">
            <v>180122</v>
          </cell>
          <cell r="C2592" t="str">
            <v>DIAMETRO 400MM - CONVENCIONAL - FERRO FUNDIDO</v>
          </cell>
          <cell r="D2592" t="str">
            <v>UN</v>
          </cell>
          <cell r="E2592">
            <v>308.67</v>
          </cell>
        </row>
        <row r="2593">
          <cell r="B2593" t="str">
            <v>180123</v>
          </cell>
          <cell r="C2593" t="str">
            <v>DIAMETRO 500MM - CONVENCIONAL - FERRO FUNDIDO</v>
          </cell>
          <cell r="D2593" t="str">
            <v>UN</v>
          </cell>
          <cell r="E2593">
            <v>408.34</v>
          </cell>
        </row>
        <row r="2594">
          <cell r="B2594" t="str">
            <v>180124</v>
          </cell>
          <cell r="C2594" t="str">
            <v>DIAMETRO 600MM - CONVENCIONAL - FERRO FUNDIDO</v>
          </cell>
          <cell r="D2594" t="str">
            <v>UN</v>
          </cell>
          <cell r="E2594">
            <v>596.13</v>
          </cell>
        </row>
        <row r="2595">
          <cell r="B2595" t="str">
            <v>180125</v>
          </cell>
          <cell r="C2595" t="str">
            <v>DIAMETRO 700MM - CONVENCIONAL - FERRO FUNDIDO</v>
          </cell>
          <cell r="D2595" t="str">
            <v>UN</v>
          </cell>
          <cell r="E2595">
            <v>765.89</v>
          </cell>
        </row>
        <row r="2596">
          <cell r="B2596" t="str">
            <v>180126</v>
          </cell>
          <cell r="C2596" t="str">
            <v>DIAMETRO 800MM - CONVENCIONAL - FERRO FUNDIDO</v>
          </cell>
          <cell r="D2596" t="str">
            <v>UN</v>
          </cell>
          <cell r="E2596">
            <v>952.46</v>
          </cell>
        </row>
        <row r="2597">
          <cell r="B2597" t="str">
            <v>180127</v>
          </cell>
          <cell r="C2597" t="str">
            <v>DIAMETRO  50 MM - CONVENCIONAL</v>
          </cell>
          <cell r="D2597" t="str">
            <v>UN</v>
          </cell>
          <cell r="E2597">
            <v>114.96</v>
          </cell>
        </row>
        <row r="2598">
          <cell r="B2598" t="str">
            <v>180128</v>
          </cell>
          <cell r="C2598" t="str">
            <v>DIAMETRO  75 MM - CONVENCIONAL</v>
          </cell>
          <cell r="D2598" t="str">
            <v>UN</v>
          </cell>
          <cell r="E2598">
            <v>119.63</v>
          </cell>
        </row>
        <row r="2599">
          <cell r="B2599" t="str">
            <v>180129</v>
          </cell>
          <cell r="C2599" t="str">
            <v>DIAMETRO 100 MM - CONVENCIONAL</v>
          </cell>
          <cell r="D2599" t="str">
            <v>UN</v>
          </cell>
          <cell r="E2599">
            <v>123.66</v>
          </cell>
        </row>
        <row r="2600">
          <cell r="B2600" t="str">
            <v>180130</v>
          </cell>
          <cell r="C2600" t="str">
            <v>DIAMETRO 150 MM - CONVENCIONAL</v>
          </cell>
          <cell r="D2600" t="str">
            <v>UN</v>
          </cell>
          <cell r="E2600">
            <v>144.62</v>
          </cell>
        </row>
        <row r="2601">
          <cell r="B2601" t="str">
            <v>180131</v>
          </cell>
          <cell r="C2601" t="str">
            <v>DIAMETRO 200 MM - CONVENCIONAL</v>
          </cell>
          <cell r="D2601" t="str">
            <v>UN</v>
          </cell>
          <cell r="E2601">
            <v>156.1</v>
          </cell>
        </row>
        <row r="2602">
          <cell r="B2602" t="str">
            <v>180132</v>
          </cell>
          <cell r="C2602" t="str">
            <v>DIAMETRO 250 MM - CONVENCIONAL</v>
          </cell>
          <cell r="D2602" t="str">
            <v>UN</v>
          </cell>
          <cell r="E2602">
            <v>188.22</v>
          </cell>
        </row>
        <row r="2603">
          <cell r="B2603" t="str">
            <v>180133</v>
          </cell>
          <cell r="C2603" t="str">
            <v>DIAMETRO 300 MM - CONVENCIONAL</v>
          </cell>
          <cell r="D2603" t="str">
            <v>UN</v>
          </cell>
          <cell r="E2603">
            <v>203.13</v>
          </cell>
        </row>
        <row r="2604">
          <cell r="B2604" t="str">
            <v>180134</v>
          </cell>
          <cell r="C2604" t="str">
            <v>DIAMETRO 350 MM - CONVENCIONAL</v>
          </cell>
          <cell r="D2604" t="str">
            <v>UN</v>
          </cell>
          <cell r="E2604">
            <v>257.89999999999998</v>
          </cell>
        </row>
        <row r="2605">
          <cell r="B2605" t="str">
            <v>180135</v>
          </cell>
          <cell r="C2605" t="str">
            <v>DIAMETRO 400 MM - CONVENCIONAL</v>
          </cell>
          <cell r="D2605" t="str">
            <v>UN</v>
          </cell>
          <cell r="E2605">
            <v>278.08</v>
          </cell>
        </row>
        <row r="2606">
          <cell r="B2606" t="str">
            <v>180136</v>
          </cell>
          <cell r="C2606" t="str">
            <v>DIAMETRO 450 MM - CONVENCIONAL</v>
          </cell>
          <cell r="D2606" t="str">
            <v>UN</v>
          </cell>
          <cell r="E2606">
            <v>369.39</v>
          </cell>
        </row>
        <row r="2608">
          <cell r="B2608" t="str">
            <v>180200</v>
          </cell>
          <cell r="C2608" t="str">
            <v>VIGA DE PEROBA APARELHADA</v>
          </cell>
        </row>
        <row r="2609">
          <cell r="B2609" t="str">
            <v>180201</v>
          </cell>
          <cell r="C2609" t="str">
            <v>(6 X 12)CM</v>
          </cell>
          <cell r="D2609" t="str">
            <v>M</v>
          </cell>
          <cell r="E2609">
            <v>17.84</v>
          </cell>
        </row>
        <row r="2610">
          <cell r="B2610" t="str">
            <v>180202</v>
          </cell>
          <cell r="C2610" t="str">
            <v>(6 X 16)CM</v>
          </cell>
          <cell r="D2610" t="str">
            <v>M</v>
          </cell>
          <cell r="E2610">
            <v>22.8</v>
          </cell>
        </row>
        <row r="2612">
          <cell r="B2612" t="str">
            <v>180300</v>
          </cell>
          <cell r="C2612" t="str">
            <v>ENCHIMENTO DA LAGOA</v>
          </cell>
        </row>
        <row r="2613">
          <cell r="B2613" t="str">
            <v>180301</v>
          </cell>
          <cell r="C2613" t="str">
            <v>ENCHIMENTO DA LAGOA</v>
          </cell>
          <cell r="D2613" t="str">
            <v>HPXH</v>
          </cell>
          <cell r="E2613">
            <v>0.46</v>
          </cell>
        </row>
        <row r="2615">
          <cell r="B2615" t="str">
            <v>200000</v>
          </cell>
          <cell r="C2615" t="str">
            <v>SERVICOS REFERENTES A POCOS TUBULARES PROFUNDOS</v>
          </cell>
        </row>
        <row r="2616">
          <cell r="B2616" t="str">
            <v>200100</v>
          </cell>
          <cell r="C2616" t="str">
            <v>CANTEIRO DE OBRAS</v>
          </cell>
        </row>
        <row r="2617">
          <cell r="B2617" t="str">
            <v>200101</v>
          </cell>
          <cell r="C2617" t="str">
            <v>INSTALACAO DO CANTEIRO - PERCUSSAO</v>
          </cell>
          <cell r="D2617" t="str">
            <v>GB</v>
          </cell>
          <cell r="E2617">
            <v>9506.4599999999991</v>
          </cell>
        </row>
        <row r="2618">
          <cell r="B2618" t="str">
            <v>200102</v>
          </cell>
          <cell r="C2618" t="str">
            <v>INSTALACAO DO CANTEIRO - ROTO-PERCUSSAO</v>
          </cell>
          <cell r="D2618" t="str">
            <v>GB</v>
          </cell>
          <cell r="E2618">
            <v>15861</v>
          </cell>
        </row>
        <row r="2619">
          <cell r="B2619" t="str">
            <v>200103</v>
          </cell>
          <cell r="C2619" t="str">
            <v>INSTALACAO DO CANTEIRO - ROTATIVA EQ. ATE 300 M</v>
          </cell>
          <cell r="D2619" t="str">
            <v>GB</v>
          </cell>
          <cell r="E2619">
            <v>9676.5</v>
          </cell>
        </row>
        <row r="2620">
          <cell r="B2620" t="str">
            <v>200104</v>
          </cell>
          <cell r="C2620" t="str">
            <v>INSTALACAO DO CANTEIRO - ROTATIVA EQ. DE 301 A   600 M</v>
          </cell>
          <cell r="D2620" t="str">
            <v>GB</v>
          </cell>
          <cell r="E2620">
            <v>34268.54</v>
          </cell>
        </row>
        <row r="2621">
          <cell r="B2621" t="str">
            <v>200105</v>
          </cell>
          <cell r="C2621" t="str">
            <v>INSTALACAO DO CANTEIRO - ROTATIVA EQ. DE 601 A 1.000 M</v>
          </cell>
          <cell r="D2621" t="str">
            <v>GB</v>
          </cell>
          <cell r="E2621">
            <v>87401.77</v>
          </cell>
        </row>
        <row r="2622">
          <cell r="B2622" t="str">
            <v>200106</v>
          </cell>
          <cell r="C2622" t="str">
            <v>INSTALACAO DO CANTEIRO - ROTATIVA EQ. ACIMA DE 1.001 M</v>
          </cell>
          <cell r="D2622" t="str">
            <v>GB</v>
          </cell>
          <cell r="E2622">
            <v>105714.9</v>
          </cell>
        </row>
        <row r="2624">
          <cell r="B2624" t="str">
            <v>200200</v>
          </cell>
          <cell r="C2624" t="str">
            <v>TRANSPORTE DE MATERIAIS E EQUIPAMENTOS</v>
          </cell>
        </row>
        <row r="2625">
          <cell r="B2625" t="str">
            <v>200201</v>
          </cell>
          <cell r="C2625" t="str">
            <v>REVESTIMENTO - TUBOS DE ACO LISO-DIST.DE TRANSPORTE ATE 100 KM</v>
          </cell>
          <cell r="D2625" t="str">
            <v>TXKM</v>
          </cell>
          <cell r="E2625">
            <v>0.49</v>
          </cell>
        </row>
        <row r="2626">
          <cell r="B2626" t="str">
            <v>200202</v>
          </cell>
          <cell r="C2626" t="str">
            <v>REVESTIMENTO - TUBOS DE ACO LISO-DIST.DE TRANSPORTE DE 101 KM ATE 300 KM</v>
          </cell>
          <cell r="D2626" t="str">
            <v>TXKM</v>
          </cell>
          <cell r="E2626">
            <v>0.33</v>
          </cell>
        </row>
        <row r="2627">
          <cell r="B2627" t="str">
            <v>200203</v>
          </cell>
          <cell r="C2627" t="str">
            <v>REVESTIMENTO - TUBOS DE ACO LISO-DIST.DE TRANSPORTE ALEM DE 301 KM</v>
          </cell>
          <cell r="D2627" t="str">
            <v>TXKM</v>
          </cell>
          <cell r="E2627">
            <v>0.3</v>
          </cell>
        </row>
        <row r="2628">
          <cell r="B2628" t="str">
            <v>200204</v>
          </cell>
          <cell r="C2628" t="str">
            <v>REVESTIMENTO - TUBOS EM PVC-DIST.DE TRANSPORTE ATE 100 KM</v>
          </cell>
          <cell r="D2628" t="str">
            <v>KMXKM</v>
          </cell>
          <cell r="E2628">
            <v>10.36</v>
          </cell>
        </row>
        <row r="2629">
          <cell r="B2629" t="str">
            <v>200205</v>
          </cell>
          <cell r="C2629" t="str">
            <v>REVESTIMENTO - TUBOS EM PVC-DIST.DE TRANSPORTE DE 101 KM ATE 300 KM</v>
          </cell>
          <cell r="D2629" t="str">
            <v>KMXKM</v>
          </cell>
          <cell r="E2629">
            <v>9.5299999999999994</v>
          </cell>
        </row>
        <row r="2630">
          <cell r="B2630" t="str">
            <v>200206</v>
          </cell>
          <cell r="C2630" t="str">
            <v>REVESTIMENTO - TUBOS EM PVC-DIST.DE TRANSPORTE ALEM DE 301 KM</v>
          </cell>
          <cell r="D2630" t="str">
            <v>KMXKM</v>
          </cell>
          <cell r="E2630">
            <v>9.5299999999999994</v>
          </cell>
        </row>
        <row r="2631">
          <cell r="B2631" t="str">
            <v>200207</v>
          </cell>
          <cell r="C2631" t="str">
            <v>FILTROS ESPIRALADOS, PERFIL V, DIST.DE TRANSPORTE ATE 100 KM</v>
          </cell>
          <cell r="D2631" t="str">
            <v>KMXKM</v>
          </cell>
          <cell r="E2631">
            <v>31.09</v>
          </cell>
        </row>
        <row r="2632">
          <cell r="B2632" t="str">
            <v>200208</v>
          </cell>
          <cell r="C2632" t="str">
            <v>FILTROS ESPIRALADOS, PERFIL V-DIST.DE TRANSPORTE DE 101 KM ATE 300 KM</v>
          </cell>
          <cell r="D2632" t="str">
            <v>KMXKM</v>
          </cell>
          <cell r="E2632">
            <v>19.91</v>
          </cell>
        </row>
        <row r="2633">
          <cell r="B2633" t="str">
            <v>200209</v>
          </cell>
          <cell r="C2633" t="str">
            <v>FILTROS ESPIRALADOS, PERFIL V-DIST.DE TRANSPORTE ALEM DE 301 KM</v>
          </cell>
          <cell r="D2633" t="str">
            <v>KMXKM</v>
          </cell>
          <cell r="E2633">
            <v>19.079999999999998</v>
          </cell>
        </row>
        <row r="2634">
          <cell r="B2634" t="str">
            <v>200210</v>
          </cell>
          <cell r="C2634" t="str">
            <v>FILTROS ESTAMPADOS - DIST.DE TRANSPORTE ATE 100 KM</v>
          </cell>
          <cell r="D2634" t="str">
            <v>KMXKM</v>
          </cell>
          <cell r="E2634">
            <v>10.36</v>
          </cell>
        </row>
        <row r="2635">
          <cell r="B2635" t="str">
            <v>200211</v>
          </cell>
          <cell r="C2635" t="str">
            <v>FILTROS ESTAMPADOS - DIST. DE TRANSPORTE DE 101 KM ATE 300 KM</v>
          </cell>
          <cell r="D2635" t="str">
            <v>KMXKM</v>
          </cell>
          <cell r="E2635">
            <v>9.5299999999999994</v>
          </cell>
        </row>
        <row r="2636">
          <cell r="B2636" t="str">
            <v>200212</v>
          </cell>
          <cell r="C2636" t="str">
            <v>FILTROS ESTAMPADOS - DIST. DE TRANSPORTE ALEM DE 301 KM</v>
          </cell>
          <cell r="D2636" t="str">
            <v>KMXKM</v>
          </cell>
          <cell r="E2636">
            <v>9.5299999999999994</v>
          </cell>
        </row>
        <row r="2637">
          <cell r="B2637" t="str">
            <v>200213</v>
          </cell>
          <cell r="C2637" t="str">
            <v>PRE FILTROS-DIST. DE TRANSPORTE ATE 100 KM (1,5 T/M3)</v>
          </cell>
          <cell r="D2637" t="str">
            <v>TXKM</v>
          </cell>
          <cell r="E2637">
            <v>0.49</v>
          </cell>
        </row>
        <row r="2638">
          <cell r="B2638" t="str">
            <v>200214</v>
          </cell>
          <cell r="C2638" t="str">
            <v>PRE FILTROS-DIST.DE TRANSPORTE DE 101 KM ATE 300 KM (1,5 T/M3)</v>
          </cell>
          <cell r="D2638" t="str">
            <v>TXKM</v>
          </cell>
          <cell r="E2638">
            <v>0.33</v>
          </cell>
        </row>
        <row r="2639">
          <cell r="B2639" t="str">
            <v>200215</v>
          </cell>
          <cell r="C2639" t="str">
            <v>PRE FILTROS - DIST. DE TRANSPORTE ALEM DE 301 KM (1,5 T/M3)</v>
          </cell>
          <cell r="D2639" t="str">
            <v>TXKM</v>
          </cell>
          <cell r="E2639">
            <v>0.3</v>
          </cell>
        </row>
        <row r="2640">
          <cell r="B2640" t="str">
            <v>200216</v>
          </cell>
          <cell r="C2640" t="str">
            <v>DESENVOLVIMENTO - DIST. DE TRANSPORTE ATE 100 KM</v>
          </cell>
          <cell r="D2640" t="str">
            <v>CJXKM</v>
          </cell>
          <cell r="E2640">
            <v>6.38</v>
          </cell>
        </row>
        <row r="2641">
          <cell r="B2641" t="str">
            <v>200217</v>
          </cell>
          <cell r="C2641" t="str">
            <v>DESENVOLVIMENTO-DIST. DE TRANSP. DE 101 KM ATE 300 KM</v>
          </cell>
          <cell r="D2641" t="str">
            <v>CJXKM</v>
          </cell>
          <cell r="E2641">
            <v>4.3</v>
          </cell>
        </row>
        <row r="2642">
          <cell r="B2642" t="str">
            <v>200218</v>
          </cell>
          <cell r="C2642" t="str">
            <v>DESENVOLVIMENTO - DIST. DE TRANSPORTE ALEM DE 301 KM</v>
          </cell>
          <cell r="D2642" t="str">
            <v>CJXKM</v>
          </cell>
          <cell r="E2642">
            <v>3.96</v>
          </cell>
        </row>
        <row r="2643">
          <cell r="B2643" t="str">
            <v>200219</v>
          </cell>
          <cell r="C2643" t="str">
            <v>ENSAIOS DE VAZAO COM BOMBA - DIST. DE TRANSPORTE ATE 100 KM</v>
          </cell>
          <cell r="D2643" t="str">
            <v>CJXKM</v>
          </cell>
          <cell r="E2643">
            <v>6.38</v>
          </cell>
        </row>
        <row r="2644">
          <cell r="B2644" t="str">
            <v>200220</v>
          </cell>
          <cell r="C2644" t="str">
            <v>ENSAIOS DE VAZAO COM BOMBA - DIST. DE TRANSPORTE DE 101 KM ATE 300 KM</v>
          </cell>
          <cell r="D2644" t="str">
            <v>CJXKM</v>
          </cell>
          <cell r="E2644">
            <v>4.3</v>
          </cell>
        </row>
        <row r="2645">
          <cell r="B2645" t="str">
            <v>200221</v>
          </cell>
          <cell r="C2645" t="str">
            <v>ENSAIOS DE VAZAO COM BOMBA - DIST. DE TRANSPORTE ALEM DE 301 KM</v>
          </cell>
          <cell r="D2645" t="str">
            <v>CJXKM</v>
          </cell>
          <cell r="E2645">
            <v>3.96</v>
          </cell>
        </row>
        <row r="2646">
          <cell r="B2646" t="str">
            <v>200222</v>
          </cell>
          <cell r="C2646" t="str">
            <v>FLUIDO - DIST. DE TRANSPORTE ATE 100 KM</v>
          </cell>
          <cell r="D2646" t="str">
            <v>TXKM</v>
          </cell>
          <cell r="E2646">
            <v>0.49</v>
          </cell>
        </row>
        <row r="2647">
          <cell r="B2647" t="str">
            <v>200223</v>
          </cell>
          <cell r="C2647" t="str">
            <v>FLUIDO - DIST. DE TRANSPORTE DE 101 KM ATE 300 KM</v>
          </cell>
          <cell r="D2647" t="str">
            <v>TXKM</v>
          </cell>
          <cell r="E2647">
            <v>0.33</v>
          </cell>
        </row>
        <row r="2648">
          <cell r="B2648" t="str">
            <v>200224</v>
          </cell>
          <cell r="C2648" t="str">
            <v>FLUIDO - DIST. DE TRANSPORTE ALEM DE 301 KM</v>
          </cell>
          <cell r="D2648" t="str">
            <v>TXKM</v>
          </cell>
          <cell r="E2648">
            <v>0.3</v>
          </cell>
        </row>
        <row r="2650">
          <cell r="B2650" t="str">
            <v>200300</v>
          </cell>
          <cell r="C2650" t="str">
            <v>PERFILAGEM ELETRICA</v>
          </cell>
        </row>
        <row r="2651">
          <cell r="B2651" t="str">
            <v>200301</v>
          </cell>
          <cell r="C2651" t="str">
            <v>TAXA DE TRANSPORTE</v>
          </cell>
          <cell r="D2651" t="str">
            <v>KM</v>
          </cell>
          <cell r="E2651">
            <v>4.05</v>
          </cell>
        </row>
        <row r="2652">
          <cell r="B2652" t="str">
            <v>200302</v>
          </cell>
          <cell r="C2652" t="str">
            <v>TAXA BASICA OU DE SERVICO</v>
          </cell>
          <cell r="D2652" t="str">
            <v>GB</v>
          </cell>
          <cell r="E2652">
            <v>3138.8</v>
          </cell>
        </row>
        <row r="2653">
          <cell r="B2653" t="str">
            <v>200303</v>
          </cell>
          <cell r="C2653" t="str">
            <v>TAXA DE PROFUNDIDADE - INDUCAO - ELETRICO IEL</v>
          </cell>
          <cell r="D2653" t="str">
            <v>M</v>
          </cell>
          <cell r="E2653">
            <v>5.32</v>
          </cell>
        </row>
        <row r="2654">
          <cell r="B2654" t="str">
            <v>200304</v>
          </cell>
          <cell r="C2654" t="str">
            <v>TAXA DE PROFUNDIDADE - SONICO COMPENSADO BHC</v>
          </cell>
          <cell r="D2654" t="str">
            <v>M</v>
          </cell>
          <cell r="E2654">
            <v>5.98</v>
          </cell>
        </row>
        <row r="2655">
          <cell r="B2655" t="str">
            <v>200305</v>
          </cell>
          <cell r="C2655" t="str">
            <v>TAXA DE PROFUNDIDADE - CONTROLE DE CIMENTACAO CBL/VDL</v>
          </cell>
          <cell r="D2655" t="str">
            <v>M</v>
          </cell>
          <cell r="E2655">
            <v>5.58</v>
          </cell>
        </row>
        <row r="2656">
          <cell r="B2656" t="str">
            <v>200306</v>
          </cell>
          <cell r="C2656" t="str">
            <v>TAXA DE PROFUNDIDADE - RAIOS GAMA GR</v>
          </cell>
          <cell r="D2656" t="str">
            <v>M</v>
          </cell>
          <cell r="E2656">
            <v>4.92</v>
          </cell>
        </row>
        <row r="2657">
          <cell r="B2657" t="str">
            <v>200307</v>
          </cell>
          <cell r="C2657" t="str">
            <v>TAXA DE PROFUNDIDADE - RAIOS GAMA EM COMBINACAO/GR</v>
          </cell>
          <cell r="D2657" t="str">
            <v>M</v>
          </cell>
          <cell r="E2657">
            <v>4.18</v>
          </cell>
        </row>
        <row r="2658">
          <cell r="B2658" t="str">
            <v>200308</v>
          </cell>
          <cell r="C2658" t="str">
            <v>TAXA DE PROFUNDIDADE - CALIBRADOR DE 4 BRACOS XYC</v>
          </cell>
          <cell r="D2658" t="str">
            <v>M</v>
          </cell>
          <cell r="E2658">
            <v>4.18</v>
          </cell>
        </row>
        <row r="2659">
          <cell r="B2659" t="str">
            <v>200309</v>
          </cell>
          <cell r="C2659" t="str">
            <v>TAXA DE PROFUNDIDADE - PERFIL DE TEMPERATURA TEMP</v>
          </cell>
          <cell r="D2659" t="str">
            <v>M</v>
          </cell>
          <cell r="E2659">
            <v>3.65</v>
          </cell>
        </row>
        <row r="2660">
          <cell r="B2660" t="str">
            <v>200310</v>
          </cell>
          <cell r="C2660" t="str">
            <v>TAXA DE PESQUISA - INDUCAO - ELETRICO IEL</v>
          </cell>
          <cell r="D2660" t="str">
            <v>M</v>
          </cell>
          <cell r="E2660">
            <v>4.6500000000000004</v>
          </cell>
        </row>
        <row r="2661">
          <cell r="B2661" t="str">
            <v>200311</v>
          </cell>
          <cell r="C2661" t="str">
            <v>TAXA DE PESQUISA - SONICO COMPENSADO BHC</v>
          </cell>
          <cell r="D2661" t="str">
            <v>M</v>
          </cell>
          <cell r="E2661">
            <v>5.32</v>
          </cell>
        </row>
        <row r="2662">
          <cell r="B2662" t="str">
            <v>200312</v>
          </cell>
          <cell r="C2662" t="str">
            <v>TAXA DE PESQUISA - CONTROLE DE CIMENTACAO CBL/VDL</v>
          </cell>
          <cell r="D2662" t="str">
            <v>M</v>
          </cell>
          <cell r="E2662">
            <v>5.98</v>
          </cell>
        </row>
        <row r="2663">
          <cell r="B2663" t="str">
            <v>200313</v>
          </cell>
          <cell r="C2663" t="str">
            <v>TAXA DE PESQUISA - RAIOS GAMA GR</v>
          </cell>
          <cell r="D2663" t="str">
            <v>M</v>
          </cell>
          <cell r="E2663">
            <v>4.78</v>
          </cell>
        </row>
        <row r="2664">
          <cell r="B2664" t="str">
            <v>200314</v>
          </cell>
          <cell r="C2664" t="str">
            <v>TAXA DE PESQUISA - RAIOS GAMA EM COMBINACAO/GR</v>
          </cell>
          <cell r="D2664" t="str">
            <v>M</v>
          </cell>
          <cell r="E2664">
            <v>4.18</v>
          </cell>
        </row>
        <row r="2665">
          <cell r="B2665" t="str">
            <v>200315</v>
          </cell>
          <cell r="C2665" t="str">
            <v>TAXA DE PESQUISA - CALIBRADOR DE 4 BRACOS XYC</v>
          </cell>
          <cell r="D2665" t="str">
            <v>M</v>
          </cell>
          <cell r="E2665">
            <v>4.18</v>
          </cell>
        </row>
        <row r="2666">
          <cell r="B2666" t="str">
            <v>200316</v>
          </cell>
          <cell r="C2666" t="str">
            <v>TAXA DE PESQUISA - PERFIL DE TEMPERATURA TEMP</v>
          </cell>
          <cell r="D2666" t="str">
            <v>M</v>
          </cell>
          <cell r="E2666">
            <v>3.65</v>
          </cell>
        </row>
        <row r="2667">
          <cell r="B2667" t="str">
            <v>200317</v>
          </cell>
          <cell r="C2667" t="str">
            <v>TAXA DE INTEGRACAO - TEMPO DE TRANSITO DO PERFIL SONICO</v>
          </cell>
          <cell r="D2667" t="str">
            <v>M</v>
          </cell>
          <cell r="E2667">
            <v>1.66</v>
          </cell>
        </row>
        <row r="2668">
          <cell r="B2668" t="str">
            <v>200318</v>
          </cell>
          <cell r="C2668" t="str">
            <v>TAXA DE INTEGRACAO - CALCULO DO VOLUME DO POCO</v>
          </cell>
          <cell r="D2668" t="str">
            <v>M</v>
          </cell>
          <cell r="E2668">
            <v>1.66</v>
          </cell>
        </row>
        <row r="2669">
          <cell r="B2669" t="str">
            <v>200319</v>
          </cell>
          <cell r="C2669" t="str">
            <v>TAXA PARA ESCALAS EXTRAS</v>
          </cell>
          <cell r="D2669" t="str">
            <v>M</v>
          </cell>
          <cell r="E2669">
            <v>9.0399999999999991</v>
          </cell>
        </row>
        <row r="2670">
          <cell r="B2670" t="str">
            <v>200320</v>
          </cell>
          <cell r="C2670" t="str">
            <v>TAXA PARA COPIAS ADICIONAIS</v>
          </cell>
          <cell r="D2670" t="str">
            <v>M</v>
          </cell>
          <cell r="E2670">
            <v>9.0399999999999991</v>
          </cell>
        </row>
        <row r="2671">
          <cell r="B2671" t="str">
            <v>200322</v>
          </cell>
          <cell r="C2671" t="str">
            <v>TAXA PARA FORNECIMENTO DE DISQUETES ADICIONAIS - 3 1/2" - 1,44 MB</v>
          </cell>
          <cell r="D2671" t="str">
            <v>UN</v>
          </cell>
          <cell r="E2671">
            <v>39.9</v>
          </cell>
        </row>
        <row r="2673">
          <cell r="B2673" t="str">
            <v>200400</v>
          </cell>
          <cell r="C2673" t="str">
            <v>PERFURACAO DE FURO-GUIA</v>
          </cell>
        </row>
        <row r="2674">
          <cell r="B2674" t="str">
            <v>200401</v>
          </cell>
          <cell r="C2674" t="str">
            <v>DIAMETRO 311 MM (12 1/4") - EQ. ATE 300 M</v>
          </cell>
          <cell r="D2674" t="str">
            <v>M</v>
          </cell>
          <cell r="E2674">
            <v>149.81</v>
          </cell>
        </row>
        <row r="2675">
          <cell r="B2675" t="str">
            <v>200402</v>
          </cell>
          <cell r="C2675" t="str">
            <v>DIAMETRO 311 MM (12 1/4") - EQ. DE 301 A 1000 M</v>
          </cell>
          <cell r="D2675" t="str">
            <v>M</v>
          </cell>
          <cell r="E2675">
            <v>230.36</v>
          </cell>
        </row>
        <row r="2676">
          <cell r="B2676" t="str">
            <v>200403</v>
          </cell>
          <cell r="C2676" t="str">
            <v>DIAMETRO 311 MM (12 1/4 POL.) - EQ. ACIMA DE 1001 M</v>
          </cell>
          <cell r="D2676" t="str">
            <v>M</v>
          </cell>
          <cell r="E2676">
            <v>299.54000000000002</v>
          </cell>
        </row>
        <row r="2677">
          <cell r="B2677" t="str">
            <v>200404</v>
          </cell>
          <cell r="C2677" t="str">
            <v>DIAMETRO 251 MM ( 9 7/8 POL.)</v>
          </cell>
          <cell r="D2677" t="str">
            <v>M</v>
          </cell>
          <cell r="E2677">
            <v>134.66</v>
          </cell>
        </row>
        <row r="2678">
          <cell r="B2678" t="str">
            <v>200405</v>
          </cell>
          <cell r="C2678" t="str">
            <v>DIAMETRO 216 MM ( 8 1/2 POL.)</v>
          </cell>
          <cell r="D2678" t="str">
            <v>M</v>
          </cell>
          <cell r="E2678">
            <v>119.52</v>
          </cell>
        </row>
        <row r="2680">
          <cell r="B2680" t="str">
            <v>200500</v>
          </cell>
          <cell r="C2680" t="str">
            <v>PERFURACAO PARA TUBO DE BOCA</v>
          </cell>
        </row>
        <row r="2681">
          <cell r="B2681" t="str">
            <v>200501</v>
          </cell>
          <cell r="C2681" t="str">
            <v>DIAMETRO 914 MM (36 POL.)/864 MM(34") - EQ. DE 301 A 1.000 M</v>
          </cell>
          <cell r="D2681" t="str">
            <v>M</v>
          </cell>
          <cell r="E2681">
            <v>361.93</v>
          </cell>
        </row>
        <row r="2682">
          <cell r="B2682" t="str">
            <v>200502</v>
          </cell>
          <cell r="C2682" t="str">
            <v>DIAMETRO 914 MM (36 POL.)/864 MM(34") - EQ. ACIMA DE 1.001 M</v>
          </cell>
          <cell r="D2682" t="str">
            <v>M</v>
          </cell>
          <cell r="E2682">
            <v>470.2</v>
          </cell>
        </row>
        <row r="2683">
          <cell r="B2683" t="str">
            <v>200503</v>
          </cell>
          <cell r="C2683" t="str">
            <v>DIAMETRO 813 MM (32 POL.)/762 MM(30") - EQ. DE 301 A 1.000 M</v>
          </cell>
          <cell r="D2683" t="str">
            <v>M</v>
          </cell>
          <cell r="E2683">
            <v>353.92</v>
          </cell>
        </row>
        <row r="2684">
          <cell r="B2684" t="str">
            <v>200504</v>
          </cell>
          <cell r="C2684" t="str">
            <v>DIAMETRO 813 MM (32 POL.)/762 MM(30") - EQ. ACIMA DE 1.001 M</v>
          </cell>
          <cell r="D2684" t="str">
            <v>M</v>
          </cell>
          <cell r="E2684">
            <v>451.64</v>
          </cell>
        </row>
        <row r="2685">
          <cell r="B2685" t="str">
            <v>200505</v>
          </cell>
          <cell r="C2685" t="str">
            <v>DIAMETRO 711 MM (28 POL.)/660 MM(26") - EQ. DE 301 A 1.000 M</v>
          </cell>
          <cell r="D2685" t="str">
            <v>M</v>
          </cell>
          <cell r="E2685">
            <v>342.24</v>
          </cell>
        </row>
        <row r="2686">
          <cell r="B2686" t="str">
            <v>200506</v>
          </cell>
          <cell r="C2686" t="str">
            <v>DIAMETRO 711 MM (28 POL.)/660 MM(26") - EQ. ACIMA DE 1001 M</v>
          </cell>
          <cell r="D2686" t="str">
            <v>M</v>
          </cell>
          <cell r="E2686">
            <v>441.5</v>
          </cell>
        </row>
        <row r="2687">
          <cell r="B2687" t="str">
            <v>200507</v>
          </cell>
          <cell r="C2687" t="str">
            <v>DIAMETRO 610 MM (24 POL.)/560 MM (22") - EQ. DE 301 A 1000 M</v>
          </cell>
          <cell r="D2687" t="str">
            <v>M</v>
          </cell>
          <cell r="E2687">
            <v>334.29</v>
          </cell>
        </row>
        <row r="2688">
          <cell r="B2688" t="str">
            <v>200508</v>
          </cell>
          <cell r="C2688" t="str">
            <v>DIAMETRO 610 MM (24 POL.)/560 MM(22") - EQ. ACIMA DE 1001 M</v>
          </cell>
          <cell r="D2688" t="str">
            <v>M</v>
          </cell>
          <cell r="E2688">
            <v>431.38</v>
          </cell>
        </row>
        <row r="2689">
          <cell r="B2689" t="str">
            <v>200509</v>
          </cell>
          <cell r="C2689" t="str">
            <v>DIAMETRO 508 MM (20 POL.)</v>
          </cell>
          <cell r="D2689" t="str">
            <v>M</v>
          </cell>
          <cell r="E2689">
            <v>207.69</v>
          </cell>
        </row>
        <row r="2690">
          <cell r="B2690" t="str">
            <v>200510</v>
          </cell>
          <cell r="C2690" t="str">
            <v>DIAMETRO 444 MM (17 1/2 POL.)</v>
          </cell>
          <cell r="D2690" t="str">
            <v>M</v>
          </cell>
          <cell r="E2690">
            <v>205.07</v>
          </cell>
        </row>
        <row r="2691">
          <cell r="B2691" t="str">
            <v>200511</v>
          </cell>
          <cell r="C2691" t="str">
            <v>DIAMETRO 406 MM (16 POL.)</v>
          </cell>
          <cell r="D2691" t="str">
            <v>M</v>
          </cell>
          <cell r="E2691">
            <v>199.97</v>
          </cell>
        </row>
        <row r="2692">
          <cell r="B2692" t="str">
            <v>200512</v>
          </cell>
          <cell r="C2692" t="str">
            <v>DIAMETRO 356 MM (14 POL.)</v>
          </cell>
          <cell r="D2692" t="str">
            <v>M</v>
          </cell>
          <cell r="E2692">
            <v>173.84</v>
          </cell>
        </row>
        <row r="2694">
          <cell r="B2694" t="str">
            <v>200600</v>
          </cell>
          <cell r="C2694" t="str">
            <v>PERFURACAO EM ROCHA FRIAVEL</v>
          </cell>
        </row>
        <row r="2695">
          <cell r="B2695" t="str">
            <v>200601</v>
          </cell>
          <cell r="C2695" t="str">
            <v>DIAMETRO 660 MM (26 POL.)/610 MM(24")/560 MM(22") - EQ. DE 301 A 1000 M</v>
          </cell>
          <cell r="D2695" t="str">
            <v>M</v>
          </cell>
          <cell r="E2695">
            <v>556.36</v>
          </cell>
        </row>
        <row r="2696">
          <cell r="B2696" t="str">
            <v>200602</v>
          </cell>
          <cell r="C2696" t="str">
            <v>DIAMETRO 660 MM (26 POL.)/610 MM (24")/560 MM(22") - EQ. ACIMA DE 1001 M</v>
          </cell>
          <cell r="D2696" t="str">
            <v>M</v>
          </cell>
          <cell r="E2696">
            <v>721.6</v>
          </cell>
        </row>
        <row r="2697">
          <cell r="B2697" t="str">
            <v>200603</v>
          </cell>
          <cell r="C2697" t="str">
            <v>DIAMETRO 508 MM (20 POL.)/444 MM (17 1/2") - EQ. ATE 300 M</v>
          </cell>
          <cell r="D2697" t="str">
            <v>M</v>
          </cell>
          <cell r="E2697">
            <v>217.64</v>
          </cell>
        </row>
        <row r="2698">
          <cell r="B2698" t="str">
            <v>200604</v>
          </cell>
          <cell r="C2698" t="str">
            <v>DIAMETRO 508 MM (20 POL.)/444 MM (17 1/2") - EQ. DE 301 A 1000 M</v>
          </cell>
          <cell r="D2698" t="str">
            <v>M</v>
          </cell>
          <cell r="E2698">
            <v>341.47</v>
          </cell>
        </row>
        <row r="2699">
          <cell r="B2699" t="str">
            <v>200605</v>
          </cell>
          <cell r="C2699" t="str">
            <v>DIAMETRO 508 MM (20 POL.)/444 MM (17 1/2") - EQ. ACIMA DE 1001 M</v>
          </cell>
          <cell r="D2699" t="str">
            <v>M</v>
          </cell>
          <cell r="E2699">
            <v>440.73</v>
          </cell>
        </row>
        <row r="2700">
          <cell r="B2700" t="str">
            <v>200606</v>
          </cell>
          <cell r="C2700" t="str">
            <v>DIAMETRO 375 MM (14 3/4 POL.) - EQ. ATE 300 M</v>
          </cell>
          <cell r="D2700" t="str">
            <v>M</v>
          </cell>
          <cell r="E2700">
            <v>181.23</v>
          </cell>
        </row>
        <row r="2701">
          <cell r="B2701" t="str">
            <v>200607</v>
          </cell>
          <cell r="C2701" t="str">
            <v>DIAMETRO 375 MM (14 3/4 POL.) - EQ. DE 301 A 1000 M</v>
          </cell>
          <cell r="D2701" t="str">
            <v>M</v>
          </cell>
          <cell r="E2701">
            <v>276.58</v>
          </cell>
        </row>
        <row r="2702">
          <cell r="B2702" t="str">
            <v>200608</v>
          </cell>
          <cell r="C2702" t="str">
            <v>DIAMETRO 375 MM (14 3/4 POL.) - EQ. ACIMA DE 1001 M</v>
          </cell>
          <cell r="D2702" t="str">
            <v>M</v>
          </cell>
          <cell r="E2702">
            <v>357.59</v>
          </cell>
        </row>
        <row r="2703">
          <cell r="B2703" t="str">
            <v>200609</v>
          </cell>
          <cell r="C2703" t="str">
            <v>DIAMETRO 311 MM (12 1/4 POL.) - EQ. ATE 300 M</v>
          </cell>
          <cell r="D2703" t="str">
            <v>M</v>
          </cell>
          <cell r="E2703">
            <v>152.21</v>
          </cell>
        </row>
        <row r="2704">
          <cell r="B2704" t="str">
            <v>200610</v>
          </cell>
          <cell r="C2704" t="str">
            <v>DIAMETRO 311 MM (12 1/4 POL.) - EQ. DE 301 A 1000 M</v>
          </cell>
          <cell r="D2704" t="str">
            <v>M</v>
          </cell>
          <cell r="E2704">
            <v>237.13</v>
          </cell>
        </row>
        <row r="2705">
          <cell r="B2705" t="str">
            <v>200611</v>
          </cell>
          <cell r="C2705" t="str">
            <v>DIAMETRO 311 MM (12 1/4 POL.) - EQ. ACIMA DE 1001 M</v>
          </cell>
          <cell r="D2705" t="str">
            <v>M</v>
          </cell>
          <cell r="E2705">
            <v>307.38</v>
          </cell>
        </row>
        <row r="2706">
          <cell r="B2706" t="str">
            <v>200612</v>
          </cell>
          <cell r="C2706" t="str">
            <v>DIAMETRO 251 MM (9 7/8 POL.) - EQ. ATE 300 M</v>
          </cell>
          <cell r="D2706" t="str">
            <v>M</v>
          </cell>
          <cell r="E2706">
            <v>137.09</v>
          </cell>
        </row>
        <row r="2707">
          <cell r="B2707" t="str">
            <v>200613</v>
          </cell>
          <cell r="C2707" t="str">
            <v>DIAMETRO 251 MM (9 7/8 POL.) - EQ. DE 301 A 1000 M</v>
          </cell>
          <cell r="D2707" t="str">
            <v>M</v>
          </cell>
          <cell r="E2707">
            <v>212.3</v>
          </cell>
        </row>
        <row r="2708">
          <cell r="B2708" t="str">
            <v>200614</v>
          </cell>
          <cell r="C2708" t="str">
            <v>DIAMETRO 251 MM ( 9 7/8 POL.) - EQ. ACIMA DE 1001 M</v>
          </cell>
          <cell r="D2708" t="str">
            <v>M</v>
          </cell>
          <cell r="E2708">
            <v>270.66000000000003</v>
          </cell>
        </row>
        <row r="2709">
          <cell r="B2709" t="str">
            <v>200615</v>
          </cell>
          <cell r="C2709" t="str">
            <v>DIAMETRO 216 MM ( 8 1/2 POL.)</v>
          </cell>
          <cell r="D2709" t="str">
            <v>M</v>
          </cell>
          <cell r="E2709">
            <v>121.89</v>
          </cell>
        </row>
        <row r="2710">
          <cell r="B2710" t="str">
            <v>200616</v>
          </cell>
          <cell r="C2710" t="str">
            <v>UNDERREAMER: DIAMETRO 508 MM (20 POL.) - EQ. DE 301 A 1.000 M</v>
          </cell>
          <cell r="D2710" t="str">
            <v>M</v>
          </cell>
          <cell r="E2710">
            <v>401.47</v>
          </cell>
        </row>
        <row r="2711">
          <cell r="B2711" t="str">
            <v>200617</v>
          </cell>
          <cell r="C2711" t="str">
            <v>UNDERREAMER: DIAMETRO 508 MM (20 POL.) - EQ. ACIMA DE 1.001 M</v>
          </cell>
          <cell r="D2711" t="str">
            <v>M</v>
          </cell>
          <cell r="E2711">
            <v>517.86</v>
          </cell>
        </row>
        <row r="2712">
          <cell r="B2712" t="str">
            <v>200618</v>
          </cell>
          <cell r="C2712" t="str">
            <v>UNDERREAMER: DIAMETRO 444 mm (17 1/2 POL.) - EQ. DE 301 A 1.000 M</v>
          </cell>
          <cell r="D2712" t="str">
            <v>M</v>
          </cell>
          <cell r="E2712">
            <v>341.47</v>
          </cell>
        </row>
        <row r="2713">
          <cell r="B2713" t="str">
            <v>200619</v>
          </cell>
          <cell r="C2713" t="str">
            <v>UNDERREAMER: DIAMETRO 444 MM (17 1/2 POL.) - EQ. ACIMA DE 1.001 M</v>
          </cell>
          <cell r="D2713" t="str">
            <v>M</v>
          </cell>
          <cell r="E2713">
            <v>440.73</v>
          </cell>
        </row>
        <row r="2714">
          <cell r="B2714" t="str">
            <v>200620</v>
          </cell>
          <cell r="C2714" t="str">
            <v>UNDERREAMER: DIAMETRO 375 MM (14 3/4 POL.) - EQ. DE 301 A 1000 M</v>
          </cell>
          <cell r="D2714" t="str">
            <v>M</v>
          </cell>
          <cell r="E2714">
            <v>276.97000000000003</v>
          </cell>
        </row>
        <row r="2715">
          <cell r="B2715" t="str">
            <v>200621</v>
          </cell>
          <cell r="C2715" t="str">
            <v>UNDERREAMER: DIAMETRO 375 MM (14 3/4 POL.) - EQ. ACIMA DE 1001 M</v>
          </cell>
          <cell r="D2715" t="str">
            <v>M</v>
          </cell>
          <cell r="E2715">
            <v>357.98</v>
          </cell>
        </row>
        <row r="2717">
          <cell r="B2717" t="str">
            <v>200700</v>
          </cell>
          <cell r="C2717" t="str">
            <v>PERFURACAO ROCHA CRISTALINA</v>
          </cell>
        </row>
        <row r="2718">
          <cell r="B2718" t="str">
            <v>200701</v>
          </cell>
          <cell r="C2718" t="str">
            <v>DIAMETRO 762 MM (30 POL.)/711 MM (28") - EQ. DE 301 A 1000 M</v>
          </cell>
          <cell r="D2718" t="str">
            <v>M</v>
          </cell>
          <cell r="E2718">
            <v>1141.55</v>
          </cell>
        </row>
        <row r="2719">
          <cell r="B2719" t="str">
            <v>200702</v>
          </cell>
          <cell r="C2719" t="str">
            <v>DIAMETRO 762 MM (30 POL.)/711 MM (28") - EQ. ACIMA DE 1001 M</v>
          </cell>
          <cell r="D2719" t="str">
            <v>M</v>
          </cell>
          <cell r="E2719">
            <v>1458.29</v>
          </cell>
        </row>
        <row r="2720">
          <cell r="B2720" t="str">
            <v>200703</v>
          </cell>
          <cell r="C2720" t="str">
            <v>DIAMETRO 660 MM (26 POL.)/610 MM (24") - EQ. DE 301 A 1000 M</v>
          </cell>
          <cell r="D2720" t="str">
            <v>M</v>
          </cell>
          <cell r="E2720">
            <v>1052.81</v>
          </cell>
        </row>
        <row r="2721">
          <cell r="B2721" t="str">
            <v>200704</v>
          </cell>
          <cell r="C2721" t="str">
            <v>DIAMETRO 660 MM (26 POL.)/610 MM (24") - EQ. ACIMA DE 1001 M</v>
          </cell>
          <cell r="D2721" t="str">
            <v>M</v>
          </cell>
          <cell r="E2721">
            <v>1344.82</v>
          </cell>
        </row>
        <row r="2722">
          <cell r="B2722" t="str">
            <v>200705</v>
          </cell>
          <cell r="C2722" t="str">
            <v>DIAMETRO 559 MM (22 POL.)/508 MM(20") - EQ. DE 301 A 1000 M</v>
          </cell>
          <cell r="D2722" t="str">
            <v>M</v>
          </cell>
          <cell r="E2722">
            <v>1002.6</v>
          </cell>
        </row>
        <row r="2723">
          <cell r="B2723" t="str">
            <v>200706</v>
          </cell>
          <cell r="C2723" t="str">
            <v>DIAMETRO 559 MM (22 POL.)/508 MM (20") - EQ. ACIMA DE 1001 M</v>
          </cell>
          <cell r="D2723" t="str">
            <v>M</v>
          </cell>
          <cell r="E2723">
            <v>1280.6500000000001</v>
          </cell>
        </row>
        <row r="2724">
          <cell r="B2724" t="str">
            <v>200707</v>
          </cell>
          <cell r="C2724" t="str">
            <v>DIAMETRO 444 MM (17 1/2 POL.) - EQ. ATE 300 M</v>
          </cell>
          <cell r="D2724" t="str">
            <v>M</v>
          </cell>
          <cell r="E2724">
            <v>564.87</v>
          </cell>
        </row>
        <row r="2725">
          <cell r="B2725" t="str">
            <v>200708</v>
          </cell>
          <cell r="C2725" t="str">
            <v>DIAMETRO 444 MM (17 1/2 POL.) - EQ. DE 301 A 1.000 M</v>
          </cell>
          <cell r="D2725" t="str">
            <v>M</v>
          </cell>
          <cell r="E2725">
            <v>894.33</v>
          </cell>
        </row>
        <row r="2726">
          <cell r="B2726" t="str">
            <v>200709</v>
          </cell>
          <cell r="C2726" t="str">
            <v>DIAMETRO 444 MM (17 1/2 POL.) - EQ. ACIMA DE 1.001 M</v>
          </cell>
          <cell r="D2726" t="str">
            <v>M</v>
          </cell>
          <cell r="E2726">
            <v>1142.3499999999999</v>
          </cell>
        </row>
        <row r="2727">
          <cell r="B2727" t="str">
            <v>200710</v>
          </cell>
          <cell r="C2727" t="str">
            <v>DIAMETRO 375 MM (14 3/4 POL.) - EQ. ATE 300 M</v>
          </cell>
          <cell r="D2727" t="str">
            <v>M</v>
          </cell>
          <cell r="E2727">
            <v>489.12</v>
          </cell>
        </row>
        <row r="2728">
          <cell r="B2728" t="str">
            <v>200711</v>
          </cell>
          <cell r="C2728" t="str">
            <v>DIAMETRO 375 MM (14 3/4 POL.) - EQ. DE 301 A 1.000 M</v>
          </cell>
          <cell r="D2728" t="str">
            <v>M</v>
          </cell>
          <cell r="E2728">
            <v>774.39</v>
          </cell>
        </row>
        <row r="2729">
          <cell r="B2729" t="str">
            <v>200712</v>
          </cell>
          <cell r="C2729" t="str">
            <v>DIAMETRO 375 MM (14 3/4 POL.) - EQ. ACIMA DE 1.001 M</v>
          </cell>
          <cell r="D2729" t="str">
            <v>M</v>
          </cell>
          <cell r="E2729">
            <v>989.12</v>
          </cell>
        </row>
        <row r="2730">
          <cell r="B2730" t="str">
            <v>200713</v>
          </cell>
          <cell r="C2730" t="str">
            <v>DIAMETRO 311 MM (12 1/4 POL.) - EQ. ATE 300 M</v>
          </cell>
          <cell r="D2730" t="str">
            <v>M</v>
          </cell>
          <cell r="E2730">
            <v>463.55</v>
          </cell>
        </row>
        <row r="2731">
          <cell r="B2731" t="str">
            <v>200714</v>
          </cell>
          <cell r="C2731" t="str">
            <v>DIAMETRO 311 MM (12 1/4 POL.) - EQ. DE 301 A 1.000 M</v>
          </cell>
          <cell r="D2731" t="str">
            <v>M</v>
          </cell>
          <cell r="E2731">
            <v>731.42</v>
          </cell>
        </row>
        <row r="2732">
          <cell r="B2732" t="str">
            <v>200715</v>
          </cell>
          <cell r="C2732" t="str">
            <v>DIAMETRO 311 MM (12 1/4 POL.) - EQ. ACIMA DE 1.001 M</v>
          </cell>
          <cell r="D2732" t="str">
            <v>M</v>
          </cell>
          <cell r="E2732">
            <v>934.35</v>
          </cell>
        </row>
        <row r="2733">
          <cell r="B2733" t="str">
            <v>200716</v>
          </cell>
          <cell r="C2733" t="str">
            <v>DIAMETRO 305 MM (12 POL.)</v>
          </cell>
          <cell r="D2733" t="str">
            <v>M</v>
          </cell>
          <cell r="E2733">
            <v>524.77</v>
          </cell>
        </row>
        <row r="2734">
          <cell r="B2734" t="str">
            <v>200717</v>
          </cell>
          <cell r="C2734" t="str">
            <v>DIAMETRO 254 MM (10 POL. OU 9 7/8")</v>
          </cell>
          <cell r="D2734" t="str">
            <v>M</v>
          </cell>
          <cell r="E2734">
            <v>428.11</v>
          </cell>
        </row>
        <row r="2735">
          <cell r="B2735" t="str">
            <v>200718</v>
          </cell>
          <cell r="C2735" t="str">
            <v>DIAMETRO 203 MM ( 8 POL.)</v>
          </cell>
          <cell r="D2735" t="str">
            <v>M</v>
          </cell>
          <cell r="E2735">
            <v>362.54</v>
          </cell>
        </row>
        <row r="2736">
          <cell r="B2736" t="str">
            <v>200719</v>
          </cell>
          <cell r="C2736" t="str">
            <v>DIAMETRO 152 MM ( 6 POL.)</v>
          </cell>
          <cell r="D2736" t="str">
            <v>M</v>
          </cell>
          <cell r="E2736">
            <v>242.57</v>
          </cell>
        </row>
        <row r="2738">
          <cell r="B2738" t="str">
            <v>200800</v>
          </cell>
          <cell r="C2738" t="str">
            <v>PERFURACAO ROCHA CRISTALINA COMPACTA</v>
          </cell>
        </row>
        <row r="2739">
          <cell r="B2739" t="str">
            <v>200801</v>
          </cell>
          <cell r="C2739" t="str">
            <v>DIAMETRO 305 MM (12 POL.)</v>
          </cell>
          <cell r="D2739" t="str">
            <v>M</v>
          </cell>
          <cell r="E2739">
            <v>701.81</v>
          </cell>
        </row>
        <row r="2740">
          <cell r="B2740" t="str">
            <v>200802</v>
          </cell>
          <cell r="C2740" t="str">
            <v>DIAMETRO 254 MM (10 POL.)</v>
          </cell>
          <cell r="D2740" t="str">
            <v>M</v>
          </cell>
          <cell r="E2740">
            <v>584.45000000000005</v>
          </cell>
        </row>
        <row r="2741">
          <cell r="B2741" t="str">
            <v>200803</v>
          </cell>
          <cell r="C2741" t="str">
            <v>DIAMETRO 203 MM ( 8 POL.)</v>
          </cell>
          <cell r="D2741" t="str">
            <v>M</v>
          </cell>
          <cell r="E2741">
            <v>498.2</v>
          </cell>
        </row>
        <row r="2742">
          <cell r="B2742" t="str">
            <v>200804</v>
          </cell>
          <cell r="C2742" t="str">
            <v>DIAMETRO 152 MM ( 6 POL.)</v>
          </cell>
          <cell r="D2742" t="str">
            <v>M</v>
          </cell>
          <cell r="E2742">
            <v>362.54</v>
          </cell>
        </row>
        <row r="2744">
          <cell r="B2744" t="str">
            <v>200900</v>
          </cell>
          <cell r="C2744" t="str">
            <v>REVESTIMENTO - TUBO DE ACO LISO</v>
          </cell>
        </row>
        <row r="2745">
          <cell r="B2745" t="str">
            <v>200901</v>
          </cell>
          <cell r="C2745" t="str">
            <v>SCH.10, 147,36 KG/M:DIAM.762 MM(30 POL.) - EQ. DE 301 A 1000 M</v>
          </cell>
          <cell r="D2745" t="str">
            <v>M</v>
          </cell>
          <cell r="E2745">
            <v>0</v>
          </cell>
        </row>
        <row r="2746">
          <cell r="B2746" t="str">
            <v>200902</v>
          </cell>
          <cell r="C2746" t="str">
            <v>SCH.10, 147,36 KG/M:DIAM.762 MM (30 POL.) - EQ. ACIMA DE 1001 M</v>
          </cell>
          <cell r="D2746" t="str">
            <v>M</v>
          </cell>
          <cell r="E2746">
            <v>0</v>
          </cell>
        </row>
        <row r="2747">
          <cell r="B2747" t="str">
            <v>200903</v>
          </cell>
          <cell r="C2747" t="str">
            <v>SCH.10, 137,42 KG/M:DIAM.711 MM (28 POL.) - EQ. DE 301 A 1000 M</v>
          </cell>
          <cell r="D2747" t="str">
            <v>M</v>
          </cell>
          <cell r="E2747">
            <v>0</v>
          </cell>
        </row>
        <row r="2748">
          <cell r="B2748" t="str">
            <v>200904</v>
          </cell>
          <cell r="C2748" t="str">
            <v>SCH.10, 137,42 KG/M:DIAM. 711 MM (28 POL.) - EQ. ACIMA DE 1001 M</v>
          </cell>
          <cell r="D2748" t="str">
            <v>M</v>
          </cell>
          <cell r="E2748">
            <v>0</v>
          </cell>
        </row>
        <row r="2749">
          <cell r="B2749" t="str">
            <v>200905</v>
          </cell>
          <cell r="C2749" t="str">
            <v>SCH.10, 127,50 KG/M:DIAM. 660 MM (26 POL.) - EQ. DE 301 A 1000 M</v>
          </cell>
          <cell r="D2749" t="str">
            <v>M</v>
          </cell>
          <cell r="E2749">
            <v>0</v>
          </cell>
        </row>
        <row r="2750">
          <cell r="B2750" t="str">
            <v>200906</v>
          </cell>
          <cell r="C2750" t="str">
            <v>SCH.10, 127,50 KG/M:DIAM. 660 MM (26 POL.) - EQ. ACIMA DE 1001 M</v>
          </cell>
          <cell r="D2750" t="str">
            <v>M</v>
          </cell>
          <cell r="E2750">
            <v>0</v>
          </cell>
        </row>
        <row r="2751">
          <cell r="B2751" t="str">
            <v>200907</v>
          </cell>
          <cell r="C2751" t="str">
            <v>SCH.10, 94,45 KG/M:DIAM. 609 MM (24 POL.) - EQ. DE 301 A 1000 M</v>
          </cell>
          <cell r="D2751" t="str">
            <v>M</v>
          </cell>
          <cell r="E2751">
            <v>0</v>
          </cell>
        </row>
        <row r="2752">
          <cell r="B2752" t="str">
            <v>200908</v>
          </cell>
          <cell r="C2752" t="str">
            <v>SCH.10, 94,45 KG/M:DIAM.609 MM (24 POL.) - EQ. ACIMA DE 1001 M</v>
          </cell>
          <cell r="D2752" t="str">
            <v>M</v>
          </cell>
          <cell r="E2752">
            <v>0</v>
          </cell>
        </row>
        <row r="2753">
          <cell r="B2753" t="str">
            <v>200909</v>
          </cell>
          <cell r="C2753" t="str">
            <v>SCH.10, 86,50 KG/M:DIAM.560 MM (22 POL.) - EQ. DE 301 A 1000 M</v>
          </cell>
          <cell r="D2753" t="str">
            <v>M</v>
          </cell>
          <cell r="E2753">
            <v>0</v>
          </cell>
        </row>
        <row r="2754">
          <cell r="B2754" t="str">
            <v>200910</v>
          </cell>
          <cell r="C2754" t="str">
            <v>SCH.10, 86,50 KG/M:DIAM. 560 MM (22 POL.) - EQ. ACIMA DE 1001 M</v>
          </cell>
          <cell r="D2754" t="str">
            <v>M</v>
          </cell>
          <cell r="E2754">
            <v>0</v>
          </cell>
        </row>
        <row r="2755">
          <cell r="B2755" t="str">
            <v>200911</v>
          </cell>
          <cell r="C2755" t="str">
            <v>SCH.10, 78,54 KG/M:DIAM.508 MM (20 POL.) - EQ. ATE 300 M</v>
          </cell>
          <cell r="D2755" t="str">
            <v>M</v>
          </cell>
          <cell r="E2755">
            <v>0</v>
          </cell>
        </row>
        <row r="2756">
          <cell r="B2756" t="str">
            <v>200912</v>
          </cell>
          <cell r="C2756" t="str">
            <v>SCH.10, 78,54 KG/M:DIAM. 508 MM (20 POL.) - EQ. DE 301 A 1000 M</v>
          </cell>
          <cell r="D2756" t="str">
            <v>M</v>
          </cell>
          <cell r="E2756">
            <v>0</v>
          </cell>
        </row>
        <row r="2757">
          <cell r="B2757" t="str">
            <v>200913</v>
          </cell>
          <cell r="C2757" t="str">
            <v>SCH.10, 78,54 KG/M:DIAM. 508 MM (20 POL.) - EQ. ACIMA DE 1001 M</v>
          </cell>
          <cell r="D2757" t="str">
            <v>M</v>
          </cell>
          <cell r="E2757">
            <v>0</v>
          </cell>
        </row>
        <row r="2758">
          <cell r="B2758" t="str">
            <v>200914</v>
          </cell>
          <cell r="C2758" t="str">
            <v>SCH.20, 117,07 KG/M:DIAM. 508 MM (20 POL.) - EQ. ATE 300 M</v>
          </cell>
          <cell r="D2758" t="str">
            <v>M</v>
          </cell>
          <cell r="E2758">
            <v>0</v>
          </cell>
        </row>
        <row r="2759">
          <cell r="B2759" t="str">
            <v>200915</v>
          </cell>
          <cell r="C2759" t="str">
            <v>SCH.20, 117,07 KG/M:DIAM. 508 MM (20 POL.) - EQ. DE 301 A 1000 M</v>
          </cell>
          <cell r="D2759" t="str">
            <v>M</v>
          </cell>
          <cell r="E2759">
            <v>0</v>
          </cell>
        </row>
        <row r="2760">
          <cell r="B2760" t="str">
            <v>200916</v>
          </cell>
          <cell r="C2760" t="str">
            <v>SCH.20, 117,07 KG/M:DIAM. 508 MM (20 POL.) - EQ. ACIMA DE 1001 M</v>
          </cell>
          <cell r="D2760" t="str">
            <v>M</v>
          </cell>
          <cell r="E2760">
            <v>0</v>
          </cell>
        </row>
        <row r="2761">
          <cell r="B2761" t="str">
            <v>200917</v>
          </cell>
          <cell r="C2761" t="str">
            <v>SCH.10, 70,59 KG/M:DIAM. 457 MM (18 POL.) - EQ. ATE 300 M</v>
          </cell>
          <cell r="D2761" t="str">
            <v>M</v>
          </cell>
          <cell r="E2761">
            <v>0</v>
          </cell>
        </row>
        <row r="2762">
          <cell r="B2762" t="str">
            <v>200918</v>
          </cell>
          <cell r="C2762" t="str">
            <v>SCH.10, 70,59 KG/M:DIAM. 457 MM (18 POL.) - EQ. DE 301 A 1000 M</v>
          </cell>
          <cell r="D2762" t="str">
            <v>M</v>
          </cell>
          <cell r="E2762">
            <v>0</v>
          </cell>
        </row>
        <row r="2763">
          <cell r="B2763" t="str">
            <v>200919</v>
          </cell>
          <cell r="C2763" t="str">
            <v>SCH.10, 70,59 KG/M:DIAM. 457 MM (18 POL.) - EQ. ACIMA DE 1001 M</v>
          </cell>
          <cell r="D2763" t="str">
            <v>M</v>
          </cell>
          <cell r="E2763">
            <v>0</v>
          </cell>
        </row>
        <row r="2764">
          <cell r="B2764" t="str">
            <v>200920</v>
          </cell>
          <cell r="C2764" t="str">
            <v>SCH.20, 87,79 KG/M:DIAM. 457 MM (18 POL.) - EQ. ATE 300 M</v>
          </cell>
          <cell r="D2764" t="str">
            <v>M</v>
          </cell>
          <cell r="E2764">
            <v>0</v>
          </cell>
        </row>
        <row r="2765">
          <cell r="B2765" t="str">
            <v>200921</v>
          </cell>
          <cell r="C2765" t="str">
            <v>SCH.20, 87,79 KG/M:DIAM. 457 MM (18 POL.) - EQ. DE 301 A 1000 M</v>
          </cell>
          <cell r="D2765" t="str">
            <v>M</v>
          </cell>
          <cell r="E2765">
            <v>0</v>
          </cell>
        </row>
        <row r="2766">
          <cell r="B2766" t="str">
            <v>200922</v>
          </cell>
          <cell r="C2766" t="str">
            <v>SCH.20, 87,79 KG/M:DIAM. 457 MM (18 POL.) - EQ. ACIMA DE 1001 M</v>
          </cell>
          <cell r="D2766" t="str">
            <v>M</v>
          </cell>
          <cell r="E2766">
            <v>0</v>
          </cell>
        </row>
        <row r="2767">
          <cell r="B2767" t="str">
            <v>200923</v>
          </cell>
          <cell r="C2767" t="str">
            <v>SCH.10, 62,63 KG/M:DIAM. 406 MM (16 POL.)</v>
          </cell>
          <cell r="D2767" t="str">
            <v>M</v>
          </cell>
          <cell r="E2767">
            <v>0</v>
          </cell>
        </row>
        <row r="2768">
          <cell r="B2768" t="str">
            <v>200924</v>
          </cell>
          <cell r="C2768" t="str">
            <v>SCH.20, 77,86 KG/M:DIAM. 406 MM (16 POL.)</v>
          </cell>
          <cell r="D2768" t="str">
            <v>M</v>
          </cell>
          <cell r="E2768">
            <v>0</v>
          </cell>
        </row>
        <row r="2769">
          <cell r="B2769" t="str">
            <v>200925</v>
          </cell>
          <cell r="C2769" t="str">
            <v>SCH.10, 54,68 KG/M:DIAM. 356 MM (14 POL.)</v>
          </cell>
          <cell r="D2769" t="str">
            <v>M</v>
          </cell>
          <cell r="E2769">
            <v>0</v>
          </cell>
        </row>
        <row r="2770">
          <cell r="B2770" t="str">
            <v>200926</v>
          </cell>
          <cell r="C2770" t="str">
            <v>SCH.20, 67,94 KG/M:DIAM. 356 MM (14 POL.)</v>
          </cell>
          <cell r="D2770" t="str">
            <v>M</v>
          </cell>
          <cell r="E2770">
            <v>0</v>
          </cell>
        </row>
        <row r="2771">
          <cell r="B2771" t="str">
            <v>200927</v>
          </cell>
          <cell r="C2771" t="str">
            <v>SCH.30, 81,28 KG/M:DIAM. 356 MM (14 POL.) - EQ. ATE 300 M</v>
          </cell>
          <cell r="D2771" t="str">
            <v>M</v>
          </cell>
          <cell r="E2771">
            <v>0</v>
          </cell>
        </row>
        <row r="2772">
          <cell r="B2772" t="str">
            <v>200928</v>
          </cell>
          <cell r="C2772" t="str">
            <v>SCH.30, 81,28 KG/M:DIAM. 356 MM (14 POL.) - EQ. DE 301 A 1000 M</v>
          </cell>
          <cell r="D2772" t="str">
            <v>M</v>
          </cell>
          <cell r="E2772">
            <v>0</v>
          </cell>
        </row>
        <row r="2773">
          <cell r="B2773" t="str">
            <v>200929</v>
          </cell>
          <cell r="C2773" t="str">
            <v>SCH.30, 81,28 KG/M:DIAM. 356 MM (14 POL.) - EQ. ACIMA DE 1001 M</v>
          </cell>
          <cell r="D2773" t="str">
            <v>M</v>
          </cell>
          <cell r="E2773">
            <v>0</v>
          </cell>
        </row>
        <row r="2774">
          <cell r="B2774" t="str">
            <v>200930</v>
          </cell>
          <cell r="C2774" t="str">
            <v>SCH.20, 49,72 KG/M:DIAM. 323 MM (12 3/4 POL.)</v>
          </cell>
          <cell r="D2774" t="str">
            <v>M</v>
          </cell>
          <cell r="E2774">
            <v>0</v>
          </cell>
        </row>
        <row r="2775">
          <cell r="B2775" t="str">
            <v>200931</v>
          </cell>
          <cell r="C2775" t="str">
            <v>SCH.30, 65,20 KG/M:DIAM. 323 MM (12 3/4 POL.)</v>
          </cell>
          <cell r="D2775" t="str">
            <v>M</v>
          </cell>
          <cell r="E2775">
            <v>0</v>
          </cell>
        </row>
        <row r="2776">
          <cell r="B2776" t="str">
            <v>200932</v>
          </cell>
          <cell r="C2776" t="str">
            <v>SCH.40, 79,74 KG/M:DIAM. 323 MM (12 3/4 POL.)</v>
          </cell>
          <cell r="D2776" t="str">
            <v>M</v>
          </cell>
          <cell r="E2776">
            <v>0</v>
          </cell>
        </row>
        <row r="2777">
          <cell r="B2777" t="str">
            <v>200933</v>
          </cell>
          <cell r="C2777" t="str">
            <v>37,57 KG/M: DIAM. 305 MM (12 POL.)</v>
          </cell>
          <cell r="D2777" t="str">
            <v>M</v>
          </cell>
          <cell r="E2777">
            <v>0</v>
          </cell>
        </row>
        <row r="2778">
          <cell r="B2778" t="str">
            <v>200934</v>
          </cell>
          <cell r="C2778" t="str">
            <v>31,59 KG/M:DIAM. 273 MM (10 3/4 POL.)</v>
          </cell>
          <cell r="D2778" t="str">
            <v>M</v>
          </cell>
          <cell r="E2778">
            <v>0</v>
          </cell>
        </row>
        <row r="2779">
          <cell r="B2779" t="str">
            <v>200935</v>
          </cell>
          <cell r="C2779" t="str">
            <v>SCH.20, 41,77 KG/M:DIAM. 273 MM (10 3/4 POL.)</v>
          </cell>
          <cell r="D2779" t="str">
            <v>M</v>
          </cell>
          <cell r="E2779">
            <v>0</v>
          </cell>
        </row>
        <row r="2780">
          <cell r="B2780" t="str">
            <v>200936</v>
          </cell>
          <cell r="C2780" t="str">
            <v>SCH.30, 51,00 KG/M:DIAM. 273 MM (10 3/4 POL.)</v>
          </cell>
          <cell r="D2780" t="str">
            <v>M</v>
          </cell>
          <cell r="E2780">
            <v>0</v>
          </cell>
        </row>
        <row r="2781">
          <cell r="B2781" t="str">
            <v>200937</v>
          </cell>
          <cell r="C2781" t="str">
            <v>SCH.40, 60,29 KG/M:DIAM. 273 MM (10 3/4 POL.)</v>
          </cell>
          <cell r="D2781" t="str">
            <v>M</v>
          </cell>
          <cell r="E2781">
            <v>0</v>
          </cell>
        </row>
        <row r="2782">
          <cell r="B2782" t="str">
            <v>200938</v>
          </cell>
          <cell r="C2782" t="str">
            <v>SCH.20, 33,31 KG/M, GALVANIZADO: DIAM. 203 MM (8 POL.)</v>
          </cell>
          <cell r="D2782" t="str">
            <v>M</v>
          </cell>
          <cell r="E2782">
            <v>0</v>
          </cell>
        </row>
        <row r="2783">
          <cell r="B2783" t="str">
            <v>200939</v>
          </cell>
          <cell r="C2783" t="str">
            <v>DIN 2440, 19,24 KG/M, GALVANIZADO : DIAM. 152 MM (6 POL.)</v>
          </cell>
          <cell r="D2783" t="str">
            <v>M</v>
          </cell>
          <cell r="E2783">
            <v>0</v>
          </cell>
        </row>
        <row r="2784">
          <cell r="B2784" t="str">
            <v>200940</v>
          </cell>
          <cell r="C2784" t="str">
            <v>DIN 2440, GALVANIZADO : DIAM. 38 MM (1 1/2 POL.)</v>
          </cell>
          <cell r="D2784" t="str">
            <v>M</v>
          </cell>
          <cell r="E2784">
            <v>0</v>
          </cell>
        </row>
        <row r="2785">
          <cell r="B2785" t="str">
            <v>200941</v>
          </cell>
          <cell r="C2785" t="str">
            <v>SCH.20, 49,72 KG/M, PRETO : DIAM. 305 MM (12 POL.)</v>
          </cell>
          <cell r="D2785" t="str">
            <v>M</v>
          </cell>
          <cell r="E2785">
            <v>0</v>
          </cell>
        </row>
        <row r="2786">
          <cell r="B2786" t="str">
            <v>200942</v>
          </cell>
          <cell r="C2786" t="str">
            <v>SCH.20, 41,77 KG/M, PRETO : DIAM. 254 MM (10 POL.)</v>
          </cell>
          <cell r="D2786" t="str">
            <v>M</v>
          </cell>
          <cell r="E2786">
            <v>0</v>
          </cell>
        </row>
        <row r="2787">
          <cell r="B2787" t="str">
            <v>200943</v>
          </cell>
          <cell r="C2787" t="str">
            <v>SCH.20, 33,31 KG/M, PRETO : DIAM. 203 MM (8 POL.)</v>
          </cell>
          <cell r="D2787" t="str">
            <v>M</v>
          </cell>
          <cell r="E2787">
            <v>0</v>
          </cell>
        </row>
        <row r="2788">
          <cell r="B2788" t="str">
            <v>200944</v>
          </cell>
          <cell r="C2788" t="str">
            <v>DIN 2440, 19,24 KG/M, PRETO : DIAM. 152 MM (6 POL.)</v>
          </cell>
          <cell r="D2788" t="str">
            <v>M</v>
          </cell>
          <cell r="E2788">
            <v>0</v>
          </cell>
        </row>
        <row r="2789">
          <cell r="B2789" t="str">
            <v>200945</v>
          </cell>
          <cell r="C2789" t="str">
            <v>DIN 2440, 1,69 KG/M, GALV.: DIAM. 19 MM (3/4 POL.)</v>
          </cell>
          <cell r="D2789" t="str">
            <v>M</v>
          </cell>
          <cell r="E2789">
            <v>0</v>
          </cell>
        </row>
        <row r="2791">
          <cell r="B2791" t="str">
            <v>201000</v>
          </cell>
          <cell r="C2791" t="str">
            <v>REVESTIMENTO - TUBOS DE ACO LISO API 5 A</v>
          </cell>
        </row>
        <row r="2792">
          <cell r="B2792" t="str">
            <v>201001</v>
          </cell>
          <cell r="C2792" t="str">
            <v>140,00 KG/M : DIAM. 508 MM (20") J OU K 55 - EQ. ATE 300 M</v>
          </cell>
          <cell r="D2792" t="str">
            <v>M</v>
          </cell>
          <cell r="E2792">
            <v>0</v>
          </cell>
        </row>
        <row r="2793">
          <cell r="B2793" t="str">
            <v>201002</v>
          </cell>
          <cell r="C2793" t="str">
            <v>140,00 KG/M: DIAM. 508 MM (20") J OU K 55 - EQ. DE 301 A 1000 M</v>
          </cell>
          <cell r="D2793" t="str">
            <v>M</v>
          </cell>
          <cell r="E2793">
            <v>0</v>
          </cell>
        </row>
        <row r="2794">
          <cell r="B2794" t="str">
            <v>201003</v>
          </cell>
          <cell r="C2794" t="str">
            <v>140,00 KG/M : DIAM. 508 MM (20") J OU K 55 - EQ. ACIMA DE 1001 M</v>
          </cell>
          <cell r="D2794" t="str">
            <v>M</v>
          </cell>
          <cell r="E2794">
            <v>0</v>
          </cell>
        </row>
        <row r="2795">
          <cell r="B2795" t="str">
            <v>201004</v>
          </cell>
          <cell r="C2795" t="str">
            <v>158,64 KG/M : DIAM. 508 MM (20") J OU K 55 - EQ. ATE 300 M</v>
          </cell>
          <cell r="D2795" t="str">
            <v>M</v>
          </cell>
          <cell r="E2795">
            <v>0</v>
          </cell>
        </row>
        <row r="2796">
          <cell r="B2796" t="str">
            <v>201005</v>
          </cell>
          <cell r="C2796" t="str">
            <v>158,64 KG/M : DIAM. 508 MM (20") J OU K 55 - EQ. DE 301 A 1000 M</v>
          </cell>
          <cell r="D2796" t="str">
            <v>M</v>
          </cell>
          <cell r="E2796">
            <v>0</v>
          </cell>
        </row>
        <row r="2797">
          <cell r="B2797" t="str">
            <v>201006</v>
          </cell>
          <cell r="C2797" t="str">
            <v>158,64 KG/M : DIAM. 508 MM (20") J OU K 55 - EQ. ACIMA DE 1001 M</v>
          </cell>
          <cell r="D2797" t="str">
            <v>M</v>
          </cell>
          <cell r="E2797">
            <v>0</v>
          </cell>
        </row>
        <row r="2798">
          <cell r="B2798" t="str">
            <v>201007</v>
          </cell>
          <cell r="C2798" t="str">
            <v>130,34 KG/M : DIAM. 473 MM (18 5/8") J OU K 55 - EQ. ATE 300 M</v>
          </cell>
          <cell r="D2798" t="str">
            <v>M</v>
          </cell>
          <cell r="E2798">
            <v>0</v>
          </cell>
        </row>
        <row r="2799">
          <cell r="B2799" t="str">
            <v>201008</v>
          </cell>
          <cell r="C2799" t="str">
            <v>130,34 KG/M : DIAM. 473 MM (18 5/8") J OU K 55 - EQ. DE 301 A 1000 M</v>
          </cell>
          <cell r="D2799" t="str">
            <v>M</v>
          </cell>
          <cell r="E2799">
            <v>0</v>
          </cell>
        </row>
        <row r="2800">
          <cell r="B2800" t="str">
            <v>201009</v>
          </cell>
          <cell r="C2800" t="str">
            <v>130,34 KG/M : DIAM. 473 MM (18 5/8") J OU K 55 - EQ. ACIMA DE 1001 M</v>
          </cell>
          <cell r="D2800" t="str">
            <v>M</v>
          </cell>
          <cell r="E2800">
            <v>0</v>
          </cell>
        </row>
        <row r="2801">
          <cell r="B2801" t="str">
            <v>201010</v>
          </cell>
          <cell r="C2801" t="str">
            <v>96,82 KG/M : DIAM. 406 MM (16") H 40 - EQ. ATE 300 M</v>
          </cell>
          <cell r="D2801" t="str">
            <v>M</v>
          </cell>
          <cell r="E2801">
            <v>0</v>
          </cell>
        </row>
        <row r="2802">
          <cell r="B2802" t="str">
            <v>201011</v>
          </cell>
          <cell r="C2802" t="str">
            <v>96,82 KG/M : DIAM. 406 MM (16") H 40 - EQ. DE 301 A 1000 M</v>
          </cell>
          <cell r="D2802" t="str">
            <v>M</v>
          </cell>
          <cell r="E2802">
            <v>0</v>
          </cell>
        </row>
        <row r="2803">
          <cell r="B2803" t="str">
            <v>201012</v>
          </cell>
          <cell r="C2803" t="str">
            <v>96,82 KG/M : DIAM. 406 MM (16") H 40 - EQ. ACIMA DE 1001 M</v>
          </cell>
          <cell r="D2803" t="str">
            <v>M</v>
          </cell>
          <cell r="E2803">
            <v>0</v>
          </cell>
        </row>
        <row r="2804">
          <cell r="B2804" t="str">
            <v>201013</v>
          </cell>
          <cell r="C2804" t="str">
            <v>111,71 KG/M : DIAM. 406 MM (16") J OU K 55 - EQ. ATE 300 M</v>
          </cell>
          <cell r="D2804" t="str">
            <v>M</v>
          </cell>
          <cell r="E2804">
            <v>0</v>
          </cell>
        </row>
        <row r="2805">
          <cell r="B2805" t="str">
            <v>201014</v>
          </cell>
          <cell r="C2805" t="str">
            <v>111,71 KG/M: DIAM. 406 MM (16") J OU K 55 - EQ. DE 301 A 1000 M</v>
          </cell>
          <cell r="D2805" t="str">
            <v>M</v>
          </cell>
          <cell r="E2805">
            <v>0</v>
          </cell>
        </row>
        <row r="2806">
          <cell r="B2806" t="str">
            <v>201015</v>
          </cell>
          <cell r="C2806" t="str">
            <v>111,71 KG/M : DIAM. 406 MM (16") J OU K 55 - EQ. ACIMA DE 1001 M</v>
          </cell>
          <cell r="D2806" t="str">
            <v>M</v>
          </cell>
          <cell r="E2806">
            <v>0</v>
          </cell>
        </row>
        <row r="2807">
          <cell r="B2807" t="str">
            <v>201016</v>
          </cell>
          <cell r="C2807" t="str">
            <v>125,12 KG/M : DIAM. 406 MM (16") J OU K 55 - EQ. ATE 300 M</v>
          </cell>
          <cell r="D2807" t="str">
            <v>M</v>
          </cell>
          <cell r="E2807">
            <v>0</v>
          </cell>
        </row>
        <row r="2808">
          <cell r="B2808" t="str">
            <v>201017</v>
          </cell>
          <cell r="C2808" t="str">
            <v>125,12 KG/M : DIAM. 406 MM (16") J OU K 55 - EQ. DE 301 A 1000 M</v>
          </cell>
          <cell r="D2808" t="str">
            <v>M</v>
          </cell>
          <cell r="E2808">
            <v>0</v>
          </cell>
        </row>
        <row r="2809">
          <cell r="B2809" t="str">
            <v>201018</v>
          </cell>
          <cell r="C2809" t="str">
            <v>125,12 KG/M : DIAM. 406 MM (16") J OU K 55 - EQ. ACIMA DE 1001 M</v>
          </cell>
          <cell r="D2809" t="str">
            <v>M</v>
          </cell>
          <cell r="E2809">
            <v>0</v>
          </cell>
        </row>
        <row r="2810">
          <cell r="B2810" t="str">
            <v>201019</v>
          </cell>
          <cell r="C2810" t="str">
            <v>81,18 KG/M : DIAM. 340 MM (13 3/8") J OU K 55 - EQ. ATE 300 M</v>
          </cell>
          <cell r="D2810" t="str">
            <v>M</v>
          </cell>
          <cell r="E2810">
            <v>0</v>
          </cell>
        </row>
        <row r="2811">
          <cell r="B2811" t="str">
            <v>201020</v>
          </cell>
          <cell r="C2811" t="str">
            <v>81,18 KG/M : DIAM. 340 MM (13 3/8") J OU K 55 - EQ. DE 301 A 1000 M</v>
          </cell>
          <cell r="D2811" t="str">
            <v>M</v>
          </cell>
          <cell r="E2811">
            <v>0</v>
          </cell>
        </row>
        <row r="2812">
          <cell r="B2812" t="str">
            <v>201021</v>
          </cell>
          <cell r="C2812" t="str">
            <v>81,18 KG/M : DIAM. 340 MM (13 3/8") J OU K 55 - EQ. ACIMA DE 1001 M</v>
          </cell>
          <cell r="D2812" t="str">
            <v>M</v>
          </cell>
          <cell r="E2812">
            <v>0</v>
          </cell>
        </row>
        <row r="2813">
          <cell r="B2813" t="str">
            <v>201022</v>
          </cell>
          <cell r="C2813" t="str">
            <v>90,86 KG/M : DIAM. 340 MM (13 3/8") J OU K 55 - EQ. ATE 300 M</v>
          </cell>
          <cell r="D2813" t="str">
            <v>M</v>
          </cell>
          <cell r="E2813">
            <v>0</v>
          </cell>
        </row>
        <row r="2814">
          <cell r="B2814" t="str">
            <v>201023</v>
          </cell>
          <cell r="C2814" t="str">
            <v>90,86 KG/M : DIAM. 340 MM (13 3/8") J OU K 55 - EQ. DE 301 A 1000 M</v>
          </cell>
          <cell r="D2814" t="str">
            <v>M</v>
          </cell>
          <cell r="E2814">
            <v>0</v>
          </cell>
        </row>
        <row r="2815">
          <cell r="B2815" t="str">
            <v>201024</v>
          </cell>
          <cell r="C2815" t="str">
            <v>90,86 KG/M : DIAM. 340 MM (13 3/8") J OU K 55 - EQ. ACIMA DE 1001 M</v>
          </cell>
          <cell r="D2815" t="str">
            <v>M</v>
          </cell>
          <cell r="E2815">
            <v>0</v>
          </cell>
        </row>
        <row r="2816">
          <cell r="B2816" t="str">
            <v>201025</v>
          </cell>
          <cell r="C2816" t="str">
            <v>101,29 KG/M : DIAM. 340 MM (13 3/8") J OU K 55 - EQ. ATE 300 M</v>
          </cell>
          <cell r="D2816" t="str">
            <v>M</v>
          </cell>
          <cell r="E2816">
            <v>0</v>
          </cell>
        </row>
        <row r="2817">
          <cell r="B2817" t="str">
            <v>201026</v>
          </cell>
          <cell r="C2817" t="str">
            <v>101,29 KG/M : DIAM. 340 MM (13 3/8") J OU K 55 - EQ. DE 301 A 1000 M</v>
          </cell>
          <cell r="D2817" t="str">
            <v>M</v>
          </cell>
          <cell r="E2817">
            <v>0</v>
          </cell>
        </row>
        <row r="2818">
          <cell r="B2818" t="str">
            <v>201027</v>
          </cell>
          <cell r="C2818" t="str">
            <v>101,29 KG/M : DIAM. 340 MM (13 3/8") J OU K 55 - EQ. ACIMA DE 1001 M</v>
          </cell>
          <cell r="D2818" t="str">
            <v>M</v>
          </cell>
          <cell r="E2818">
            <v>0</v>
          </cell>
        </row>
        <row r="2819">
          <cell r="B2819" t="str">
            <v>201028</v>
          </cell>
          <cell r="C2819" t="str">
            <v>60,32 KG/M : DIAM. 273 MM (10 3/4") J OU K 55 - EQ. ATE 300 M</v>
          </cell>
          <cell r="D2819" t="str">
            <v>M</v>
          </cell>
          <cell r="E2819">
            <v>0</v>
          </cell>
        </row>
        <row r="2820">
          <cell r="B2820" t="str">
            <v>201029</v>
          </cell>
          <cell r="C2820" t="str">
            <v>60,32 KG/M : DIAM. 273 MM (10 3/4") J OU K 55 - EQ. DE 301 A 1000 M</v>
          </cell>
          <cell r="D2820" t="str">
            <v>M</v>
          </cell>
          <cell r="E2820">
            <v>0</v>
          </cell>
        </row>
        <row r="2821">
          <cell r="B2821" t="str">
            <v>201030</v>
          </cell>
          <cell r="C2821" t="str">
            <v>60,32 KG/M : DIAM. 273 MM (10 3/4") J OU K 55 - EQ. ACIMA DE 1001 M</v>
          </cell>
          <cell r="D2821" t="str">
            <v>M</v>
          </cell>
          <cell r="E2821">
            <v>0</v>
          </cell>
        </row>
        <row r="2822">
          <cell r="B2822" t="str">
            <v>201031</v>
          </cell>
          <cell r="C2822" t="str">
            <v>67,66 KG/M : DIAM. 273 MM (10 3/4") J OU K 55 - EQ. ATE 300 M</v>
          </cell>
          <cell r="D2822" t="str">
            <v>M</v>
          </cell>
          <cell r="E2822">
            <v>0</v>
          </cell>
        </row>
        <row r="2823">
          <cell r="B2823" t="str">
            <v>201032</v>
          </cell>
          <cell r="C2823" t="str">
            <v>67,66 KG/M : DIAM. 273 MM (10 3/4") J OU K 55 - EQ. DE 301 A 1000 M</v>
          </cell>
          <cell r="D2823" t="str">
            <v>M</v>
          </cell>
          <cell r="E2823">
            <v>0</v>
          </cell>
        </row>
        <row r="2824">
          <cell r="B2824" t="str">
            <v>201033</v>
          </cell>
          <cell r="C2824" t="str">
            <v>67,66 KG/M : DIAM. 273 MM (10 3/4") J OU K 55 - EQ. ACIMA DE 1001 M</v>
          </cell>
          <cell r="D2824" t="str">
            <v>M</v>
          </cell>
          <cell r="E2824">
            <v>0</v>
          </cell>
        </row>
        <row r="2825">
          <cell r="B2825" t="str">
            <v>201034</v>
          </cell>
          <cell r="C2825" t="str">
            <v>75,96 KG/M : DIAM. 273 MM (10 3/4") J OU K 55 - EQ. ATE 300 M</v>
          </cell>
          <cell r="D2825" t="str">
            <v>M</v>
          </cell>
          <cell r="E2825">
            <v>0</v>
          </cell>
        </row>
        <row r="2826">
          <cell r="B2826" t="str">
            <v>201035</v>
          </cell>
          <cell r="C2826" t="str">
            <v>75,96 KG/M : DIAM. 273 MM (10 3/4") J OU K 55 - EQ. DE 301 A 1000 M</v>
          </cell>
          <cell r="D2826" t="str">
            <v>M</v>
          </cell>
          <cell r="E2826">
            <v>0</v>
          </cell>
        </row>
        <row r="2827">
          <cell r="B2827" t="str">
            <v>201036</v>
          </cell>
          <cell r="C2827" t="str">
            <v>75,96 KG/M : DIAM. 273 MM (10 3/4") J OU K 55 - EQ. ACIMA DE 1001 M</v>
          </cell>
          <cell r="D2827" t="str">
            <v>M</v>
          </cell>
          <cell r="E2827">
            <v>0</v>
          </cell>
        </row>
        <row r="2828">
          <cell r="B2828" t="str">
            <v>201037</v>
          </cell>
          <cell r="C2828" t="str">
            <v>48,11 KG/M : DIAM. 244 MM (9 5/8") H 40 - EQ. ATE 300 M</v>
          </cell>
          <cell r="D2828" t="str">
            <v>M</v>
          </cell>
          <cell r="E2828">
            <v>0</v>
          </cell>
        </row>
        <row r="2829">
          <cell r="B2829" t="str">
            <v>201038</v>
          </cell>
          <cell r="C2829" t="str">
            <v>48,11 KG/M : DIAM. 244 MM (9 5/8") H 40 - EQ. DE 301 A 1000 M</v>
          </cell>
          <cell r="D2829" t="str">
            <v>M</v>
          </cell>
          <cell r="E2829">
            <v>0</v>
          </cell>
        </row>
        <row r="2830">
          <cell r="B2830" t="str">
            <v>201039</v>
          </cell>
          <cell r="C2830" t="str">
            <v>48,11 KG/M : DIAM. 244 MM (9 5/8") H 40 - EQ. ACIMA DE 1001 M</v>
          </cell>
          <cell r="D2830" t="str">
            <v>M</v>
          </cell>
          <cell r="E2830">
            <v>0</v>
          </cell>
        </row>
        <row r="2831">
          <cell r="B2831" t="str">
            <v>201040</v>
          </cell>
          <cell r="C2831" t="str">
            <v>53,62 KG/M : DIAM. 244 MM (9 5/8") J OU K 55 - EQ. ATE 300 M</v>
          </cell>
          <cell r="D2831" t="str">
            <v>M</v>
          </cell>
          <cell r="E2831">
            <v>0</v>
          </cell>
        </row>
        <row r="2832">
          <cell r="B2832" t="str">
            <v>201041</v>
          </cell>
          <cell r="C2832" t="str">
            <v>53,62 KG/M : DIAM. 244 MM (9 5/8") J OU K 55 - EQ. DE 301 A 1000 M</v>
          </cell>
          <cell r="D2832" t="str">
            <v>M</v>
          </cell>
          <cell r="E2832">
            <v>0</v>
          </cell>
        </row>
        <row r="2833">
          <cell r="B2833" t="str">
            <v>201042</v>
          </cell>
          <cell r="C2833" t="str">
            <v>53,62 KG/M : DIAM. 244 MM (9 5/8") J OU K 55 - EQ. ACIMA DE 1001 M</v>
          </cell>
          <cell r="D2833" t="str">
            <v>M</v>
          </cell>
          <cell r="E2833">
            <v>0</v>
          </cell>
        </row>
        <row r="2834">
          <cell r="B2834" t="str">
            <v>201043</v>
          </cell>
          <cell r="C2834" t="str">
            <v>59,68 KG/M : DIAM. 244 MM (9 5/8") J OU K 55 - EQ. ATE 300 M</v>
          </cell>
          <cell r="D2834" t="str">
            <v>M</v>
          </cell>
          <cell r="E2834">
            <v>0</v>
          </cell>
        </row>
        <row r="2835">
          <cell r="B2835" t="str">
            <v>201044</v>
          </cell>
          <cell r="C2835" t="str">
            <v>59,68 KG/M : DIAM. 244 MM (9 5/8") J OU K 55 - EQ. DE 301 A 1000 M</v>
          </cell>
          <cell r="D2835" t="str">
            <v>M</v>
          </cell>
          <cell r="E2835">
            <v>0</v>
          </cell>
        </row>
        <row r="2836">
          <cell r="B2836" t="str">
            <v>201045</v>
          </cell>
          <cell r="C2836" t="str">
            <v>59,68 KG/M : DIAM. 244 MM (9 5/8") J OU K 55 - EQ. ACIMA DE 1001 M</v>
          </cell>
          <cell r="D2836" t="str">
            <v>M</v>
          </cell>
          <cell r="E2836">
            <v>0</v>
          </cell>
        </row>
        <row r="2837">
          <cell r="B2837" t="str">
            <v>201046</v>
          </cell>
          <cell r="C2837" t="str">
            <v>35,75 KG/M : DIAM. 219 MM (8 5/8") J OU K 55</v>
          </cell>
          <cell r="D2837" t="str">
            <v>M</v>
          </cell>
          <cell r="E2837">
            <v>0</v>
          </cell>
        </row>
        <row r="2838">
          <cell r="B2838" t="str">
            <v>201047</v>
          </cell>
          <cell r="C2838" t="str">
            <v>47,66 KG/M : DIAM. 219 MM (8 5/8") J OU K 55 - EQ. DE 301 A 1000 M</v>
          </cell>
          <cell r="D2838" t="str">
            <v>M</v>
          </cell>
          <cell r="E2838">
            <v>0</v>
          </cell>
        </row>
        <row r="2839">
          <cell r="B2839" t="str">
            <v>201048</v>
          </cell>
          <cell r="C2839" t="str">
            <v>47,66 KG/M : DIAM. 219 MM (8 5/8") J OU K 55 - EQ. ACIMA DE 1001 M</v>
          </cell>
          <cell r="D2839" t="str">
            <v>M</v>
          </cell>
          <cell r="E2839">
            <v>0</v>
          </cell>
        </row>
        <row r="2840">
          <cell r="B2840" t="str">
            <v>201049</v>
          </cell>
          <cell r="C2840" t="str">
            <v>53,62 KG/M : DIAM. 219 MM (8 5/8") J OU K 55 - EQ.DE 301 A 1000 M</v>
          </cell>
          <cell r="D2840" t="str">
            <v>M</v>
          </cell>
          <cell r="E2840">
            <v>0</v>
          </cell>
        </row>
        <row r="2841">
          <cell r="B2841" t="str">
            <v>201050</v>
          </cell>
          <cell r="C2841" t="str">
            <v>53,62 KG/M : DIAM. 219 MM (8 5/8") J OU K 55 - EQ. ACIMA DE 1001 M</v>
          </cell>
          <cell r="D2841" t="str">
            <v>M</v>
          </cell>
          <cell r="E2841">
            <v>0</v>
          </cell>
        </row>
        <row r="2842">
          <cell r="B2842" t="str">
            <v>201051</v>
          </cell>
          <cell r="C2842" t="str">
            <v>29,79 KG/M : DIAM. 168 MM (6 5/8") J OU K 55</v>
          </cell>
          <cell r="D2842" t="str">
            <v>M</v>
          </cell>
          <cell r="E2842">
            <v>0</v>
          </cell>
        </row>
        <row r="2843">
          <cell r="B2843" t="str">
            <v>201052</v>
          </cell>
          <cell r="C2843" t="str">
            <v>35,75 KG/M : DIAM. 168 MM (6 5/8") J OU K 55 - EQ. DE 301 A 1000 M</v>
          </cell>
          <cell r="D2843" t="str">
            <v>M</v>
          </cell>
          <cell r="E2843">
            <v>0</v>
          </cell>
        </row>
        <row r="2844">
          <cell r="B2844" t="str">
            <v>201053</v>
          </cell>
          <cell r="C2844" t="str">
            <v>35,75 KG/M : DIAM. 168 MM (6 5/8") J OU K 55 - EQ. ACIMA DE 1001 M</v>
          </cell>
          <cell r="D2844" t="str">
            <v>M</v>
          </cell>
          <cell r="E2844">
            <v>0</v>
          </cell>
        </row>
        <row r="2846">
          <cell r="B2846" t="str">
            <v>201100</v>
          </cell>
          <cell r="C2846" t="str">
            <v>REVESTIMENTO - TUBOS EM PVC RIGIDO, NERVURADO, DIN 4925</v>
          </cell>
        </row>
        <row r="2847">
          <cell r="B2847" t="str">
            <v>201101</v>
          </cell>
          <cell r="C2847" t="str">
            <v>DIAMETRO 250 MM (10 POL.) - STANDARD</v>
          </cell>
          <cell r="D2847" t="str">
            <v>M</v>
          </cell>
          <cell r="E2847">
            <v>338.64</v>
          </cell>
        </row>
        <row r="2848">
          <cell r="B2848" t="str">
            <v>201102</v>
          </cell>
          <cell r="C2848" t="str">
            <v>DIAMETRO 206 MM ( 8 POL.) - STANDARD</v>
          </cell>
          <cell r="D2848" t="str">
            <v>M</v>
          </cell>
          <cell r="E2848">
            <v>198.2</v>
          </cell>
        </row>
        <row r="2849">
          <cell r="B2849" t="str">
            <v>201103</v>
          </cell>
          <cell r="C2849" t="str">
            <v>DIAMETRO 154 MM ( 6 POL.) - STANDARD</v>
          </cell>
          <cell r="D2849" t="str">
            <v>M</v>
          </cell>
          <cell r="E2849">
            <v>121.17</v>
          </cell>
        </row>
        <row r="2850">
          <cell r="B2850" t="str">
            <v>201104</v>
          </cell>
          <cell r="C2850" t="str">
            <v>DIAMETRO 250 MM (10 POL.) - REFORCADO</v>
          </cell>
          <cell r="D2850" t="str">
            <v>M</v>
          </cell>
          <cell r="E2850">
            <v>360.13</v>
          </cell>
        </row>
        <row r="2851">
          <cell r="B2851" t="str">
            <v>201105</v>
          </cell>
          <cell r="C2851" t="str">
            <v>DIAMETRO 206 MM ( 8 POL.) - REFORCADO</v>
          </cell>
          <cell r="D2851" t="str">
            <v>M</v>
          </cell>
          <cell r="E2851">
            <v>250.53</v>
          </cell>
        </row>
        <row r="2852">
          <cell r="B2852" t="str">
            <v>201106</v>
          </cell>
          <cell r="C2852" t="str">
            <v>DIAMETRO 150 MM ( 6 POL.) - REFORCADO</v>
          </cell>
          <cell r="D2852" t="str">
            <v>M</v>
          </cell>
          <cell r="E2852">
            <v>145.96</v>
          </cell>
        </row>
        <row r="2854">
          <cell r="B2854" t="str">
            <v>201200</v>
          </cell>
          <cell r="C2854" t="str">
            <v>CIMENTACAO</v>
          </cell>
        </row>
        <row r="2855">
          <cell r="B2855" t="str">
            <v>201201</v>
          </cell>
          <cell r="C2855" t="str">
            <v>APLICACAO DE PASTA DE CIMENTO: POR GRAVIDADE</v>
          </cell>
          <cell r="D2855" t="str">
            <v>M3</v>
          </cell>
          <cell r="E2855">
            <v>504.2</v>
          </cell>
        </row>
        <row r="2857">
          <cell r="B2857" t="str">
            <v>201300</v>
          </cell>
          <cell r="C2857" t="str">
            <v>CIMENTACAO ESPECIAL</v>
          </cell>
        </row>
        <row r="2858">
          <cell r="B2858" t="str">
            <v>201301</v>
          </cell>
          <cell r="C2858" t="str">
            <v>APLICACAO DE PASTA COM UNIDADE DE CIMENTACAO AUTO-TRANSPORTAVEL - EQ. DE 301 A 1000 M</v>
          </cell>
          <cell r="D2858" t="str">
            <v>M3</v>
          </cell>
          <cell r="E2858">
            <v>624.58000000000004</v>
          </cell>
        </row>
        <row r="2859">
          <cell r="B2859" t="str">
            <v>201302</v>
          </cell>
          <cell r="C2859" t="str">
            <v>APLICACAO DE PASTA COM UNIDADE DE CIMENTACAO AUTO-TRANSPORTAVEL - EQ. ACIMA DE 1001 M</v>
          </cell>
          <cell r="D2859" t="str">
            <v>M3</v>
          </cell>
          <cell r="E2859">
            <v>731.93</v>
          </cell>
        </row>
        <row r="2861">
          <cell r="B2861" t="str">
            <v>201800</v>
          </cell>
          <cell r="C2861" t="str">
            <v>FILTROS ESPIRALADOS, PERFIL V, GALVANIZADOS</v>
          </cell>
        </row>
        <row r="2862">
          <cell r="B2862" t="str">
            <v>201801</v>
          </cell>
          <cell r="C2862" t="str">
            <v>DIAMETRO 356 MM (14 POL.)</v>
          </cell>
          <cell r="D2862" t="str">
            <v>M</v>
          </cell>
          <cell r="E2862">
            <v>657.36</v>
          </cell>
        </row>
        <row r="2863">
          <cell r="B2863" t="str">
            <v>201802</v>
          </cell>
          <cell r="C2863" t="str">
            <v>DIAMETRO 305 MM (12 POL.)</v>
          </cell>
          <cell r="D2863" t="str">
            <v>M</v>
          </cell>
          <cell r="E2863">
            <v>701.02</v>
          </cell>
        </row>
        <row r="2864">
          <cell r="B2864" t="str">
            <v>201803</v>
          </cell>
          <cell r="C2864" t="str">
            <v>DIAMETRO 254 MM (10 POL.)</v>
          </cell>
          <cell r="D2864" t="str">
            <v>M</v>
          </cell>
          <cell r="E2864">
            <v>570.83000000000004</v>
          </cell>
        </row>
        <row r="2865">
          <cell r="B2865" t="str">
            <v>201804</v>
          </cell>
          <cell r="C2865" t="str">
            <v>DIAMETRO 203 MM ( 8 POL.)</v>
          </cell>
          <cell r="D2865" t="str">
            <v>M</v>
          </cell>
          <cell r="E2865">
            <v>380.63</v>
          </cell>
        </row>
        <row r="2866">
          <cell r="B2866" t="str">
            <v>201805</v>
          </cell>
          <cell r="C2866" t="str">
            <v>DIAMETRO 152 MM ( 6 POL.)</v>
          </cell>
          <cell r="D2866" t="str">
            <v>M</v>
          </cell>
          <cell r="E2866">
            <v>286.2</v>
          </cell>
        </row>
        <row r="2868">
          <cell r="B2868" t="str">
            <v>201900</v>
          </cell>
          <cell r="C2868" t="str">
            <v>FILTROS ESPIRALADOS, PERFIL V, GALVANIZADOS - REFORCADOS</v>
          </cell>
        </row>
        <row r="2869">
          <cell r="B2869" t="str">
            <v>201901</v>
          </cell>
          <cell r="C2869" t="str">
            <v>DIAMETRO 356 MM (14 POL.)</v>
          </cell>
          <cell r="D2869" t="str">
            <v>M</v>
          </cell>
          <cell r="E2869">
            <v>731.24</v>
          </cell>
        </row>
        <row r="2870">
          <cell r="B2870" t="str">
            <v>201902</v>
          </cell>
          <cell r="C2870" t="str">
            <v>DIAMETRO 305 MM (12 POL.)</v>
          </cell>
          <cell r="D2870" t="str">
            <v>M</v>
          </cell>
          <cell r="E2870">
            <v>662.51</v>
          </cell>
        </row>
        <row r="2871">
          <cell r="B2871" t="str">
            <v>201903</v>
          </cell>
          <cell r="C2871" t="str">
            <v>DIAMETRO 254 MM (10 POL.)</v>
          </cell>
          <cell r="D2871" t="str">
            <v>M</v>
          </cell>
          <cell r="E2871">
            <v>498.96</v>
          </cell>
        </row>
        <row r="2872">
          <cell r="B2872" t="str">
            <v>201904</v>
          </cell>
          <cell r="C2872" t="str">
            <v>DIAMETRO 203 MM ( 8 POL.)</v>
          </cell>
          <cell r="D2872" t="str">
            <v>M</v>
          </cell>
          <cell r="E2872">
            <v>357.34</v>
          </cell>
        </row>
        <row r="2873">
          <cell r="B2873" t="str">
            <v>201905</v>
          </cell>
          <cell r="C2873" t="str">
            <v>DIAMETRO 152 MM ( 6 POL.)</v>
          </cell>
          <cell r="D2873" t="str">
            <v>M</v>
          </cell>
          <cell r="E2873">
            <v>333.21</v>
          </cell>
        </row>
        <row r="2875">
          <cell r="B2875" t="str">
            <v>202000</v>
          </cell>
          <cell r="C2875" t="str">
            <v>FILTROS ESPIRALADOS, PERFIL V, GALVANIZADOS - SUPER-REFORCADOS</v>
          </cell>
        </row>
        <row r="2876">
          <cell r="B2876" t="str">
            <v>202001</v>
          </cell>
          <cell r="C2876" t="str">
            <v>DIAMETRO 356 MM (14 POL.)</v>
          </cell>
          <cell r="D2876" t="str">
            <v>M</v>
          </cell>
          <cell r="E2876">
            <v>762.14</v>
          </cell>
        </row>
        <row r="2877">
          <cell r="B2877" t="str">
            <v>202002</v>
          </cell>
          <cell r="C2877" t="str">
            <v>DIAMETRO 305 MM (12 POL.)</v>
          </cell>
          <cell r="D2877" t="str">
            <v>M</v>
          </cell>
          <cell r="E2877">
            <v>727.89</v>
          </cell>
        </row>
        <row r="2878">
          <cell r="B2878" t="str">
            <v>202003</v>
          </cell>
          <cell r="C2878" t="str">
            <v>DIAMETRO 254 MM (10 POL.)</v>
          </cell>
          <cell r="D2878" t="str">
            <v>M</v>
          </cell>
          <cell r="E2878">
            <v>699.79</v>
          </cell>
        </row>
        <row r="2879">
          <cell r="B2879" t="str">
            <v>202004</v>
          </cell>
          <cell r="C2879" t="str">
            <v>DIAMETRO 203 MM ( 8 POL.)</v>
          </cell>
          <cell r="D2879" t="str">
            <v>M</v>
          </cell>
          <cell r="E2879">
            <v>462.56</v>
          </cell>
        </row>
        <row r="2880">
          <cell r="B2880" t="str">
            <v>202005</v>
          </cell>
          <cell r="C2880" t="str">
            <v>DIAMETRO 152 MM ( 6 POL.)</v>
          </cell>
          <cell r="D2880" t="str">
            <v>M</v>
          </cell>
          <cell r="E2880">
            <v>372.17</v>
          </cell>
        </row>
        <row r="2882">
          <cell r="B2882" t="str">
            <v>202100</v>
          </cell>
          <cell r="C2882" t="str">
            <v>FILTROS ESPIRALADOS, PERFIL V, GALVANIZADOS - HIPER-REFORCADOS</v>
          </cell>
        </row>
        <row r="2883">
          <cell r="B2883" t="str">
            <v>202101</v>
          </cell>
          <cell r="C2883" t="str">
            <v>DIAMETRO 356 MM (14 POL.)</v>
          </cell>
          <cell r="D2883" t="str">
            <v>M</v>
          </cell>
          <cell r="E2883">
            <v>943.48</v>
          </cell>
        </row>
        <row r="2884">
          <cell r="B2884" t="str">
            <v>202102</v>
          </cell>
          <cell r="C2884" t="str">
            <v>DIAMETRO 305 MM (12 POL.)</v>
          </cell>
          <cell r="D2884" t="str">
            <v>M</v>
          </cell>
          <cell r="E2884">
            <v>856.85</v>
          </cell>
        </row>
        <row r="2885">
          <cell r="B2885" t="str">
            <v>202103</v>
          </cell>
          <cell r="C2885" t="str">
            <v>DIAMETRO 254 MM (10 POL.)</v>
          </cell>
          <cell r="D2885" t="str">
            <v>M</v>
          </cell>
          <cell r="E2885">
            <v>730.68</v>
          </cell>
        </row>
        <row r="2886">
          <cell r="B2886" t="str">
            <v>202104</v>
          </cell>
          <cell r="C2886" t="str">
            <v>DIAMETRO 203 MM ( 8 POL.)</v>
          </cell>
          <cell r="D2886" t="str">
            <v>M</v>
          </cell>
          <cell r="E2886">
            <v>590.17999999999995</v>
          </cell>
        </row>
        <row r="2887">
          <cell r="B2887" t="str">
            <v>202105</v>
          </cell>
          <cell r="C2887" t="str">
            <v>DIAMETRO 152 MM ( 6 POL.)</v>
          </cell>
          <cell r="D2887" t="str">
            <v>M</v>
          </cell>
          <cell r="E2887">
            <v>425.89</v>
          </cell>
        </row>
        <row r="2889">
          <cell r="B2889" t="str">
            <v>202200</v>
          </cell>
          <cell r="C2889" t="str">
            <v>FILTROS ESPIRALADOS, PERFIL V, GALVANIZADOS - JAQUETADOS - SOBRE TUBOS API 5A</v>
          </cell>
        </row>
        <row r="2890">
          <cell r="B2890" t="str">
            <v>202201</v>
          </cell>
          <cell r="C2890" t="str">
            <v>720 FUROS/METROS: DIAMETRO 8 5/8 POL.</v>
          </cell>
          <cell r="D2890" t="str">
            <v>M</v>
          </cell>
          <cell r="E2890">
            <v>1129.6400000000001</v>
          </cell>
        </row>
        <row r="2891">
          <cell r="B2891" t="str">
            <v>202202</v>
          </cell>
          <cell r="C2891" t="str">
            <v>600 FUROS/METROS: DIAMETRO 6 5/8 POL.</v>
          </cell>
          <cell r="D2891" t="str">
            <v>M</v>
          </cell>
          <cell r="E2891">
            <v>826.06</v>
          </cell>
        </row>
        <row r="2892">
          <cell r="B2892" t="str">
            <v>202203</v>
          </cell>
          <cell r="C2892" t="str">
            <v>840 FUROS/METROS: DIAMETRO 10 3/4 POL.</v>
          </cell>
          <cell r="D2892" t="str">
            <v>M</v>
          </cell>
          <cell r="E2892">
            <v>1559.5</v>
          </cell>
        </row>
        <row r="2894">
          <cell r="B2894" t="str">
            <v>202300</v>
          </cell>
          <cell r="C2894" t="str">
            <v>FILTROS EM PVC RIGIDO, NERVURADO, DIN 4925</v>
          </cell>
        </row>
        <row r="2895">
          <cell r="B2895" t="str">
            <v>202301</v>
          </cell>
          <cell r="C2895" t="str">
            <v>DIAMETRO 250 MM (10 POL.) - STANDARD</v>
          </cell>
          <cell r="D2895" t="str">
            <v>M</v>
          </cell>
          <cell r="E2895">
            <v>431.39</v>
          </cell>
        </row>
        <row r="2896">
          <cell r="B2896" t="str">
            <v>202302</v>
          </cell>
          <cell r="C2896" t="str">
            <v>DIAMETRO 206 MM ( 8 POL.) - STANDARD</v>
          </cell>
          <cell r="D2896" t="str">
            <v>M</v>
          </cell>
          <cell r="E2896">
            <v>216.45</v>
          </cell>
        </row>
        <row r="2897">
          <cell r="B2897" t="str">
            <v>202303</v>
          </cell>
          <cell r="C2897" t="str">
            <v>DIAMETRO 154 MM ( 6 POL.) - STANDARD</v>
          </cell>
          <cell r="D2897" t="str">
            <v>M</v>
          </cell>
          <cell r="E2897">
            <v>133.57</v>
          </cell>
        </row>
        <row r="2898">
          <cell r="B2898" t="str">
            <v>202304</v>
          </cell>
          <cell r="C2898" t="str">
            <v>DIAMETRO 250 MM (10 POL.) - REFORCADO</v>
          </cell>
          <cell r="D2898" t="str">
            <v>M</v>
          </cell>
          <cell r="E2898">
            <v>334.3</v>
          </cell>
        </row>
        <row r="2899">
          <cell r="B2899" t="str">
            <v>202305</v>
          </cell>
          <cell r="C2899" t="str">
            <v>DIAMETRO 200 MM ( 8 POL.) - REFORCADO</v>
          </cell>
          <cell r="D2899" t="str">
            <v>M</v>
          </cell>
          <cell r="E2899">
            <v>251.03</v>
          </cell>
        </row>
        <row r="2900">
          <cell r="B2900" t="str">
            <v>202306</v>
          </cell>
          <cell r="C2900" t="str">
            <v>DIAMETRO 150 MM ( 6 POL.) - REFORCADO</v>
          </cell>
          <cell r="D2900" t="str">
            <v>M</v>
          </cell>
          <cell r="E2900">
            <v>157.51</v>
          </cell>
        </row>
        <row r="2902">
          <cell r="B2902" t="str">
            <v>202400</v>
          </cell>
          <cell r="C2902" t="str">
            <v>FILTROS ESTAMPADOS, TIPO NOLD, PRETOS</v>
          </cell>
        </row>
        <row r="2903">
          <cell r="B2903" t="str">
            <v>202401</v>
          </cell>
          <cell r="C2903" t="str">
            <v>DIAMETRO 203 MM (8 POL.)</v>
          </cell>
          <cell r="D2903" t="str">
            <v>M</v>
          </cell>
          <cell r="E2903">
            <v>197.37</v>
          </cell>
        </row>
        <row r="2904">
          <cell r="B2904" t="str">
            <v>202402</v>
          </cell>
          <cell r="C2904" t="str">
            <v>DIAMETRO 152 MM (6 POL.)</v>
          </cell>
          <cell r="D2904" t="str">
            <v>M</v>
          </cell>
          <cell r="E2904">
            <v>158.69999999999999</v>
          </cell>
        </row>
        <row r="2906">
          <cell r="B2906" t="str">
            <v>202500</v>
          </cell>
          <cell r="C2906" t="str">
            <v>PRE-FILTROS</v>
          </cell>
        </row>
        <row r="2907">
          <cell r="B2907" t="str">
            <v>202501</v>
          </cell>
          <cell r="C2907" t="str">
            <v>TIPO JACAREI - SUB-ARREDONDADO - (CIRCULACAO D'AGUA) - (1,5 T/M3)</v>
          </cell>
          <cell r="D2907" t="str">
            <v>M3</v>
          </cell>
          <cell r="E2907">
            <v>462.97</v>
          </cell>
        </row>
        <row r="2908">
          <cell r="B2908" t="str">
            <v>202502</v>
          </cell>
          <cell r="C2908" t="str">
            <v>TIPO PEROLA - ARREDONDADO - (CIRCULACAO D'AGUA NO CONTRA-FLUXO) - (1,5 T/M3)</v>
          </cell>
          <cell r="D2908" t="str">
            <v>M3</v>
          </cell>
          <cell r="E2908">
            <v>1079.82</v>
          </cell>
        </row>
        <row r="2909">
          <cell r="B2909" t="str">
            <v>202503</v>
          </cell>
          <cell r="C2909" t="str">
            <v>TIPO PEROLA - ARREDONDADO - (CIRCULACAO REVERSA) - EQ. DE 301 A 1000 M (1,5 T/M3)</v>
          </cell>
          <cell r="D2909" t="str">
            <v>M3</v>
          </cell>
          <cell r="E2909">
            <v>1257.47</v>
          </cell>
        </row>
        <row r="2910">
          <cell r="B2910" t="str">
            <v>202504</v>
          </cell>
          <cell r="C2910" t="str">
            <v>TIPO PEROLA - ARREDONDADO - (CIRCULACAO REVERSA) - EQ. ACIMA DE 1001 M(1,5 T/M3)</v>
          </cell>
          <cell r="D2910" t="str">
            <v>M3</v>
          </cell>
          <cell r="E2910">
            <v>1364.83</v>
          </cell>
        </row>
        <row r="2912">
          <cell r="B2912" t="str">
            <v>202600</v>
          </cell>
          <cell r="C2912" t="str">
            <v>DESENVOLVIMENTO</v>
          </cell>
        </row>
        <row r="2913">
          <cell r="B2913" t="str">
            <v>202601</v>
          </cell>
          <cell r="C2913" t="str">
            <v>COM COMPRESSOR 175 LB/POL.2</v>
          </cell>
          <cell r="D2913" t="str">
            <v>H</v>
          </cell>
          <cell r="E2913">
            <v>95.79</v>
          </cell>
        </row>
        <row r="2914">
          <cell r="B2914" t="str">
            <v>202602</v>
          </cell>
          <cell r="C2914" t="str">
            <v>COM COMPRESSOR 250 LB/POL.2</v>
          </cell>
          <cell r="D2914" t="str">
            <v>H</v>
          </cell>
          <cell r="E2914">
            <v>101.59</v>
          </cell>
        </row>
        <row r="2915">
          <cell r="B2915" t="str">
            <v>202603</v>
          </cell>
          <cell r="C2915" t="str">
            <v>COM PLUNGE OU PISTAO COM VALVULA</v>
          </cell>
          <cell r="D2915" t="str">
            <v>H</v>
          </cell>
          <cell r="E2915">
            <v>85.91</v>
          </cell>
        </row>
        <row r="2916">
          <cell r="B2916" t="str">
            <v>202604</v>
          </cell>
          <cell r="C2916" t="str">
            <v>COM BOMBA SUBMERSA ATE 20 HP</v>
          </cell>
          <cell r="D2916" t="str">
            <v>H</v>
          </cell>
          <cell r="E2916">
            <v>109.47</v>
          </cell>
        </row>
        <row r="2917">
          <cell r="B2917" t="str">
            <v>202605</v>
          </cell>
          <cell r="C2917" t="str">
            <v>COM BOMBA SUBMERSA DE  20,1 A  35 HP</v>
          </cell>
          <cell r="D2917" t="str">
            <v>H</v>
          </cell>
          <cell r="E2917">
            <v>145.75</v>
          </cell>
        </row>
        <row r="2918">
          <cell r="B2918" t="str">
            <v>202606</v>
          </cell>
          <cell r="C2918" t="str">
            <v>COM BOMBA SUBMERSA DE  35,1 A  60 HP</v>
          </cell>
          <cell r="D2918" t="str">
            <v>H</v>
          </cell>
          <cell r="E2918">
            <v>184.05</v>
          </cell>
        </row>
        <row r="2919">
          <cell r="B2919" t="str">
            <v>202607</v>
          </cell>
          <cell r="C2919" t="str">
            <v>COM BOMBA SUBMERSA DE  60,1 A  90 HP</v>
          </cell>
          <cell r="D2919" t="str">
            <v>H</v>
          </cell>
          <cell r="E2919">
            <v>214.15</v>
          </cell>
        </row>
        <row r="2920">
          <cell r="B2920" t="str">
            <v>202608</v>
          </cell>
          <cell r="C2920" t="str">
            <v>COM BOMBA SUBMERSA DE  90,1 A 120 HP</v>
          </cell>
          <cell r="D2920" t="str">
            <v>H</v>
          </cell>
          <cell r="E2920">
            <v>217.06</v>
          </cell>
        </row>
        <row r="2921">
          <cell r="B2921" t="str">
            <v>202609</v>
          </cell>
          <cell r="C2921" t="str">
            <v>COM BOMBA SUBMERSA DE 120,1 A 150 HP</v>
          </cell>
          <cell r="D2921" t="str">
            <v>H</v>
          </cell>
          <cell r="E2921">
            <v>222.96</v>
          </cell>
        </row>
        <row r="2922">
          <cell r="B2922" t="str">
            <v>202610</v>
          </cell>
          <cell r="C2922" t="str">
            <v>COM BOMBA SUBMERSA DE 150,1 A 180 HP</v>
          </cell>
          <cell r="D2922" t="str">
            <v>H</v>
          </cell>
          <cell r="E2922">
            <v>228.02</v>
          </cell>
        </row>
        <row r="2923">
          <cell r="B2923" t="str">
            <v>202611</v>
          </cell>
          <cell r="C2923" t="str">
            <v>COM BOMBA SUBMERSA DE 180,1 A 210 HP</v>
          </cell>
          <cell r="D2923" t="str">
            <v>H</v>
          </cell>
          <cell r="E2923">
            <v>234.3</v>
          </cell>
        </row>
        <row r="2924">
          <cell r="B2924" t="str">
            <v>202612</v>
          </cell>
          <cell r="C2924" t="str">
            <v>COM BOMBA SUBMERSA DE 210,1 A 250 HP</v>
          </cell>
          <cell r="D2924" t="str">
            <v>H</v>
          </cell>
          <cell r="E2924">
            <v>259.25</v>
          </cell>
        </row>
        <row r="2925">
          <cell r="B2925" t="str">
            <v>202613</v>
          </cell>
          <cell r="C2925" t="str">
            <v>COM BOMBA EIXO PROLONGADO ATE 500 HP - EQ. DE 301 A 1000 M</v>
          </cell>
          <cell r="D2925" t="str">
            <v>H</v>
          </cell>
          <cell r="E2925">
            <v>596.14</v>
          </cell>
        </row>
        <row r="2926">
          <cell r="B2926" t="str">
            <v>202614</v>
          </cell>
          <cell r="C2926" t="str">
            <v>COM BOMBA EIXO PROLONGADO ATE 500 HP - EQ. ACIMA DE 1001 M</v>
          </cell>
          <cell r="D2926" t="str">
            <v>H</v>
          </cell>
          <cell r="E2926">
            <v>679.35</v>
          </cell>
        </row>
        <row r="2928">
          <cell r="B2928" t="str">
            <v>202700</v>
          </cell>
          <cell r="C2928" t="str">
            <v>ENSAIOS DE VAZAO COM BOMBA</v>
          </cell>
        </row>
        <row r="2929">
          <cell r="B2929" t="str">
            <v>202701</v>
          </cell>
          <cell r="C2929" t="str">
            <v>SUBMERSA ATE 20 HP</v>
          </cell>
          <cell r="D2929" t="str">
            <v>H</v>
          </cell>
          <cell r="E2929">
            <v>109.47</v>
          </cell>
        </row>
        <row r="2930">
          <cell r="B2930" t="str">
            <v>202702</v>
          </cell>
          <cell r="C2930" t="str">
            <v>SUBMERSA DE  20,1 A  35 HP</v>
          </cell>
          <cell r="D2930" t="str">
            <v>H</v>
          </cell>
          <cell r="E2930">
            <v>145.75</v>
          </cell>
        </row>
        <row r="2931">
          <cell r="B2931" t="str">
            <v>202703</v>
          </cell>
          <cell r="C2931" t="str">
            <v>SUBMERSA DE  35,1 A  60 HP</v>
          </cell>
          <cell r="D2931" t="str">
            <v>H</v>
          </cell>
          <cell r="E2931">
            <v>184.05</v>
          </cell>
        </row>
        <row r="2932">
          <cell r="B2932" t="str">
            <v>202704</v>
          </cell>
          <cell r="C2932" t="str">
            <v>SUBMERSA DE  60,1 A  90 HP</v>
          </cell>
          <cell r="D2932" t="str">
            <v>H</v>
          </cell>
          <cell r="E2932">
            <v>214.15</v>
          </cell>
        </row>
        <row r="2933">
          <cell r="B2933" t="str">
            <v>202705</v>
          </cell>
          <cell r="C2933" t="str">
            <v>SUBMERSA DE  90,1 A 120 HP</v>
          </cell>
          <cell r="D2933" t="str">
            <v>H</v>
          </cell>
          <cell r="E2933">
            <v>217.06</v>
          </cell>
        </row>
        <row r="2934">
          <cell r="B2934" t="str">
            <v>202706</v>
          </cell>
          <cell r="C2934" t="str">
            <v>SUBMERSA DE 120,1 A 150 HP</v>
          </cell>
          <cell r="D2934" t="str">
            <v>H</v>
          </cell>
          <cell r="E2934">
            <v>222.96</v>
          </cell>
        </row>
        <row r="2935">
          <cell r="B2935" t="str">
            <v>202707</v>
          </cell>
          <cell r="C2935" t="str">
            <v>SUBMERSA DE 150,1 A 180 HP</v>
          </cell>
          <cell r="D2935" t="str">
            <v>H</v>
          </cell>
          <cell r="E2935">
            <v>228.02</v>
          </cell>
        </row>
        <row r="2936">
          <cell r="B2936" t="str">
            <v>202708</v>
          </cell>
          <cell r="C2936" t="str">
            <v>SUBMERSA DE 180,1 A 210 HP</v>
          </cell>
          <cell r="D2936" t="str">
            <v>H</v>
          </cell>
          <cell r="E2936">
            <v>234.3</v>
          </cell>
        </row>
        <row r="2937">
          <cell r="B2937" t="str">
            <v>202709</v>
          </cell>
          <cell r="C2937" t="str">
            <v>SUBMERSA DE 210,1 A 250 HP</v>
          </cell>
          <cell r="D2937" t="str">
            <v>H</v>
          </cell>
          <cell r="E2937">
            <v>259.25</v>
          </cell>
        </row>
        <row r="2938">
          <cell r="B2938" t="str">
            <v>202710</v>
          </cell>
          <cell r="C2938" t="str">
            <v>EIXO PROLONGADO ATE 500 HP - EQ. DE 301 A 1000 M</v>
          </cell>
          <cell r="D2938" t="str">
            <v>H</v>
          </cell>
          <cell r="E2938">
            <v>596.14</v>
          </cell>
        </row>
        <row r="2939">
          <cell r="B2939" t="str">
            <v>202711</v>
          </cell>
          <cell r="C2939" t="str">
            <v>EIXO PROLONGADO ATE 500 HP - EQ. ACIMA DE 1001 M</v>
          </cell>
          <cell r="D2939" t="str">
            <v>H</v>
          </cell>
          <cell r="E2939">
            <v>679.35</v>
          </cell>
        </row>
        <row r="2941">
          <cell r="B2941" t="str">
            <v>202800</v>
          </cell>
          <cell r="C2941" t="str">
            <v>PRODUTOS QUIMICOS</v>
          </cell>
        </row>
        <row r="2942">
          <cell r="B2942" t="str">
            <v>202801</v>
          </cell>
          <cell r="C2942" t="str">
            <v>DISPERSANTE (HEXAMETAFOSFATO DE SODIO, DISPERGEL OU SIMILAR)</v>
          </cell>
          <cell r="D2942" t="str">
            <v>KG</v>
          </cell>
          <cell r="E2942">
            <v>11.27</v>
          </cell>
        </row>
        <row r="2944">
          <cell r="B2944" t="str">
            <v>202900</v>
          </cell>
          <cell r="C2944" t="str">
            <v>FLUIDO</v>
          </cell>
        </row>
        <row r="2945">
          <cell r="B2945" t="str">
            <v>202901</v>
          </cell>
          <cell r="C2945" t="str">
            <v>PARA PERFURACAO (DMP 2000, S 1500 OU SIMILAR)</v>
          </cell>
          <cell r="D2945" t="str">
            <v>KG</v>
          </cell>
          <cell r="E2945">
            <v>29.26</v>
          </cell>
        </row>
        <row r="2947">
          <cell r="B2947" t="str">
            <v>203000</v>
          </cell>
          <cell r="C2947" t="str">
            <v>ENDOSCOPIA (PERFILAGEM OPTICA)</v>
          </cell>
        </row>
        <row r="2948">
          <cell r="B2948" t="str">
            <v>203001</v>
          </cell>
          <cell r="C2948" t="str">
            <v>PERFILAGEM OPTICA ATE 200 M DE PROFUNDIDADE</v>
          </cell>
          <cell r="D2948" t="str">
            <v>M</v>
          </cell>
          <cell r="E2948">
            <v>40.56</v>
          </cell>
        </row>
        <row r="2949">
          <cell r="B2949" t="str">
            <v>203002</v>
          </cell>
          <cell r="C2949" t="str">
            <v>PERFILAGEM OPTICA DE 201 A   400 M DE PROFUNDIDADE</v>
          </cell>
          <cell r="D2949" t="str">
            <v>M</v>
          </cell>
          <cell r="E2949">
            <v>27.59</v>
          </cell>
        </row>
        <row r="2950">
          <cell r="B2950" t="str">
            <v>203003</v>
          </cell>
          <cell r="C2950" t="str">
            <v>PERFILAGEM OPTICA DE 401 A   600 M DE PROFUNDIDADE</v>
          </cell>
          <cell r="D2950" t="str">
            <v>M</v>
          </cell>
          <cell r="E2950">
            <v>23.27</v>
          </cell>
        </row>
        <row r="2951">
          <cell r="B2951" t="str">
            <v>203004</v>
          </cell>
          <cell r="C2951" t="str">
            <v>PERFILAGEM OPTICA DE 601 A   800 M DE PROFUNDIDADE</v>
          </cell>
          <cell r="D2951" t="str">
            <v>M</v>
          </cell>
          <cell r="E2951">
            <v>21.12</v>
          </cell>
        </row>
        <row r="2952">
          <cell r="B2952" t="str">
            <v>203005</v>
          </cell>
          <cell r="C2952" t="str">
            <v>PERFILAGEM OPTICA DE 801 A 1.000 M DE PROFUNDIDADE</v>
          </cell>
          <cell r="D2952" t="str">
            <v>M</v>
          </cell>
          <cell r="E2952">
            <v>19.809999999999999</v>
          </cell>
        </row>
        <row r="2953">
          <cell r="B2953" t="str">
            <v>203006</v>
          </cell>
          <cell r="C2953" t="str">
            <v>PERFILAGEM OPTICA ACIMA DE 1.001 M DE PROFUNDIDADE</v>
          </cell>
          <cell r="D2953" t="str">
            <v>M</v>
          </cell>
          <cell r="E2953">
            <v>19.809999999999999</v>
          </cell>
        </row>
        <row r="2954">
          <cell r="B2954" t="str">
            <v>203007</v>
          </cell>
          <cell r="C2954" t="str">
            <v>TAXA DE TRANSPORTE</v>
          </cell>
          <cell r="D2954" t="str">
            <v>KM</v>
          </cell>
          <cell r="E2954">
            <v>3.04</v>
          </cell>
        </row>
        <row r="2956">
          <cell r="B2956" t="str">
            <v>204000</v>
          </cell>
          <cell r="C2956" t="str">
            <v>REVESTIMENTO - TUBO DE ACO LISO</v>
          </cell>
        </row>
        <row r="2957">
          <cell r="B2957" t="str">
            <v>204001</v>
          </cell>
          <cell r="C2957" t="str">
            <v>SCH.10, 147,36 KG/M:DIAM.762 MM(30 POL.) - EQ. DE 301 A 1000 M</v>
          </cell>
          <cell r="D2957" t="str">
            <v>M</v>
          </cell>
          <cell r="E2957">
            <v>1298.6199999999999</v>
          </cell>
        </row>
        <row r="2958">
          <cell r="B2958" t="str">
            <v>204002</v>
          </cell>
          <cell r="C2958" t="str">
            <v>SCH.10, 147,36 KG/M:DIAM.762 MM (30 POL.) - EQ. ACIMA DE 1001 M</v>
          </cell>
          <cell r="D2958" t="str">
            <v>M</v>
          </cell>
          <cell r="E2958">
            <v>1326.54</v>
          </cell>
        </row>
        <row r="2959">
          <cell r="B2959" t="str">
            <v>204003</v>
          </cell>
          <cell r="C2959" t="str">
            <v>SCH.10, 137,42 KG/M:DIAM.711 MM (28 POL.) - EQ. DE 301 A 1000 M</v>
          </cell>
          <cell r="D2959" t="str">
            <v>M</v>
          </cell>
          <cell r="E2959">
            <v>1217.04</v>
          </cell>
        </row>
        <row r="2960">
          <cell r="B2960" t="str">
            <v>204004</v>
          </cell>
          <cell r="C2960" t="str">
            <v>SCH.10, 137,42 KG/M:DIAM. 711 MM (28 POL.) - EQ. ACIMA DE 1001 M</v>
          </cell>
          <cell r="D2960" t="str">
            <v>M</v>
          </cell>
          <cell r="E2960">
            <v>1244.6500000000001</v>
          </cell>
        </row>
        <row r="2961">
          <cell r="B2961" t="str">
            <v>204005</v>
          </cell>
          <cell r="C2961" t="str">
            <v>SCH.10, 127,50 KG/M:DIAM. 660 MM (26 POL.) - EQ. DE 301 A 1000 M</v>
          </cell>
          <cell r="D2961" t="str">
            <v>M</v>
          </cell>
          <cell r="E2961">
            <v>1136.45</v>
          </cell>
        </row>
        <row r="2962">
          <cell r="B2962" t="str">
            <v>204006</v>
          </cell>
          <cell r="C2962" t="str">
            <v>SCH.10, 127,50 KG/M:DIAM. 660 MM (26 POL.) - EQ. ACIMA DE 1001 M</v>
          </cell>
          <cell r="D2962" t="str">
            <v>M</v>
          </cell>
          <cell r="E2962">
            <v>1163.6099999999999</v>
          </cell>
        </row>
        <row r="2963">
          <cell r="B2963" t="str">
            <v>204007</v>
          </cell>
          <cell r="C2963" t="str">
            <v>SCH.10, 94,45 KG/M:DIAM. 609 MM (24 POL.) - EQ. DE 301 A 1000 M</v>
          </cell>
          <cell r="D2963" t="str">
            <v>M</v>
          </cell>
          <cell r="E2963">
            <v>869.5</v>
          </cell>
        </row>
        <row r="2964">
          <cell r="B2964" t="str">
            <v>204008</v>
          </cell>
          <cell r="C2964" t="str">
            <v>SCH.10, 94,45 KG/M:DIAM.609 MM (24 POL.) - EQ. ACIMA DE 1001 M</v>
          </cell>
          <cell r="D2964" t="str">
            <v>M</v>
          </cell>
          <cell r="E2964">
            <v>896.31</v>
          </cell>
        </row>
        <row r="2965">
          <cell r="B2965" t="str">
            <v>204009</v>
          </cell>
          <cell r="C2965" t="str">
            <v>SCH.10, 86,50 KG/M:DIAM.560 MM (22 POL.) - EQ. DE 301 A 1000 M</v>
          </cell>
          <cell r="D2965" t="str">
            <v>M</v>
          </cell>
          <cell r="E2965">
            <v>803.5</v>
          </cell>
        </row>
        <row r="2966">
          <cell r="B2966" t="str">
            <v>204010</v>
          </cell>
          <cell r="C2966" t="str">
            <v>SCH.10, 86,50 KG/M:DIAM. 560 MM (22 POL.) - EQ. ACIMA DE 1001 M</v>
          </cell>
          <cell r="D2966" t="str">
            <v>M</v>
          </cell>
          <cell r="E2966">
            <v>829.9</v>
          </cell>
        </row>
        <row r="2967">
          <cell r="B2967" t="str">
            <v>204011</v>
          </cell>
          <cell r="C2967" t="str">
            <v>SCH.10, 78,54 KG/M:DIAM.508 MM (20 POL.) - EQ. ATE 300 M</v>
          </cell>
          <cell r="D2967" t="str">
            <v>M</v>
          </cell>
          <cell r="E2967">
            <v>665.41</v>
          </cell>
        </row>
        <row r="2968">
          <cell r="B2968" t="str">
            <v>204012</v>
          </cell>
          <cell r="C2968" t="str">
            <v>SCH.10, 78,54 KG/M:DIAM. 508 MM (20 POL.) - EQ. DE 301 A 1000 M</v>
          </cell>
          <cell r="D2968" t="str">
            <v>M</v>
          </cell>
          <cell r="E2968">
            <v>699.24</v>
          </cell>
        </row>
        <row r="2969">
          <cell r="B2969" t="str">
            <v>204013</v>
          </cell>
          <cell r="C2969" t="str">
            <v>SCH.10, 78,54 KG/M:DIAM. 508 MM (20 POL.) - EQ. ACIMA DE 1001 M</v>
          </cell>
          <cell r="D2969" t="str">
            <v>M</v>
          </cell>
          <cell r="E2969">
            <v>725.32</v>
          </cell>
        </row>
        <row r="2970">
          <cell r="B2970" t="str">
            <v>204014</v>
          </cell>
          <cell r="C2970" t="str">
            <v>SCH.20, 117,07 KG/M:DIAM. 508 MM (20 POL.) - EQ. ATE 300 M</v>
          </cell>
          <cell r="D2970" t="str">
            <v>M</v>
          </cell>
          <cell r="E2970">
            <v>1011.9</v>
          </cell>
        </row>
        <row r="2971">
          <cell r="B2971" t="str">
            <v>204015</v>
          </cell>
          <cell r="C2971" t="str">
            <v>SCH.20, 117,07 KG/M:DIAM. 508 MM (20 POL.) - EQ. DE 301 A 1000 M</v>
          </cell>
          <cell r="D2971" t="str">
            <v>M</v>
          </cell>
          <cell r="E2971">
            <v>1045.73</v>
          </cell>
        </row>
        <row r="2972">
          <cell r="B2972" t="str">
            <v>204016</v>
          </cell>
          <cell r="C2972" t="str">
            <v>SCH.20, 117,07 KG/M:DIAM. 508 MM (20 POL.) - EQ. ACIMA DE 1001 M</v>
          </cell>
          <cell r="D2972" t="str">
            <v>M</v>
          </cell>
          <cell r="E2972">
            <v>1071.82</v>
          </cell>
        </row>
        <row r="2973">
          <cell r="B2973" t="str">
            <v>204017</v>
          </cell>
          <cell r="C2973" t="str">
            <v>SCH.10, 70,59 KG/M:DIAM. 457 MM (18 POL.) - EQ. ATE 300 M</v>
          </cell>
          <cell r="D2973" t="str">
            <v>M</v>
          </cell>
          <cell r="E2973">
            <v>604.07000000000005</v>
          </cell>
        </row>
        <row r="2974">
          <cell r="B2974" t="str">
            <v>204018</v>
          </cell>
          <cell r="C2974" t="str">
            <v>SCH.10, 70,59 KG/M:DIAM. 457 MM (18 POL.) - EQ. DE 301 A 1000 M</v>
          </cell>
          <cell r="D2974" t="str">
            <v>M</v>
          </cell>
          <cell r="E2974">
            <v>637.45000000000005</v>
          </cell>
        </row>
        <row r="2975">
          <cell r="B2975" t="str">
            <v>204019</v>
          </cell>
          <cell r="C2975" t="str">
            <v>SCH.10, 70,59 KG/M:DIAM. 457 MM (18 POL.) - EQ. ACIMA DE 1001 M</v>
          </cell>
          <cell r="D2975" t="str">
            <v>M</v>
          </cell>
          <cell r="E2975">
            <v>663.21</v>
          </cell>
        </row>
        <row r="2976">
          <cell r="B2976" t="str">
            <v>204020</v>
          </cell>
          <cell r="C2976" t="str">
            <v>SCH.20, 87,79 KG/M:DIAM. 457 MM (18 POL.) - EQ. ATE 300 M</v>
          </cell>
          <cell r="D2976" t="str">
            <v>M</v>
          </cell>
          <cell r="E2976">
            <v>773.26</v>
          </cell>
        </row>
        <row r="2977">
          <cell r="B2977" t="str">
            <v>204021</v>
          </cell>
          <cell r="C2977" t="str">
            <v>SCH.20, 87,79 KG/M:DIAM. 457 MM (18 POL.) - EQ. DE 301 A 1000 M</v>
          </cell>
          <cell r="D2977" t="str">
            <v>M</v>
          </cell>
          <cell r="E2977">
            <v>806.64</v>
          </cell>
        </row>
        <row r="2978">
          <cell r="B2978" t="str">
            <v>204022</v>
          </cell>
          <cell r="C2978" t="str">
            <v>SCH.20, 87,79 KG/M:DIAM. 457 MM (18 POL.) - EQ. ACIMA DE 1001 M</v>
          </cell>
          <cell r="D2978" t="str">
            <v>M</v>
          </cell>
          <cell r="E2978">
            <v>832.4</v>
          </cell>
        </row>
        <row r="2979">
          <cell r="B2979" t="str">
            <v>204023</v>
          </cell>
          <cell r="C2979" t="str">
            <v>SCH.10, 62,63 KG/M:DIAM. 406 MM (16 POL.)</v>
          </cell>
          <cell r="D2979" t="str">
            <v>M</v>
          </cell>
          <cell r="E2979">
            <v>541.54</v>
          </cell>
        </row>
        <row r="2980">
          <cell r="B2980" t="str">
            <v>204024</v>
          </cell>
          <cell r="C2980" t="str">
            <v>SCH.20, 77,86 KG/M:DIAM. 406 MM (16 POL.)</v>
          </cell>
          <cell r="D2980" t="str">
            <v>M</v>
          </cell>
          <cell r="E2980">
            <v>691</v>
          </cell>
        </row>
        <row r="2981">
          <cell r="B2981" t="str">
            <v>204025</v>
          </cell>
          <cell r="C2981" t="str">
            <v>SCH.10, 54,68 KG/M:DIAM. 356 MM (14 POL.)</v>
          </cell>
          <cell r="D2981" t="str">
            <v>M</v>
          </cell>
          <cell r="E2981">
            <v>470.87</v>
          </cell>
        </row>
        <row r="2982">
          <cell r="B2982" t="str">
            <v>204026</v>
          </cell>
          <cell r="C2982" t="str">
            <v>SCH.20, 67,94 KG/M:DIAM. 356 MM (14 POL.)</v>
          </cell>
          <cell r="D2982" t="str">
            <v>M</v>
          </cell>
          <cell r="E2982">
            <v>600.92999999999995</v>
          </cell>
        </row>
        <row r="2983">
          <cell r="B2983" t="str">
            <v>204027</v>
          </cell>
          <cell r="C2983" t="str">
            <v>SCH.30, 81,28 KG/M:DIAM. 356 MM (14 POL.) - EQ. ATE 300 M</v>
          </cell>
          <cell r="D2983" t="str">
            <v>M</v>
          </cell>
          <cell r="E2983">
            <v>709.59</v>
          </cell>
        </row>
        <row r="2984">
          <cell r="B2984" t="str">
            <v>204028</v>
          </cell>
          <cell r="C2984" t="str">
            <v>SCH.30, 81,28 KG/M:DIAM. 356 MM (14 POL.) - EQ. DE 301 A 1000 M</v>
          </cell>
          <cell r="D2984" t="str">
            <v>M</v>
          </cell>
          <cell r="E2984">
            <v>736.84</v>
          </cell>
        </row>
        <row r="2985">
          <cell r="B2985" t="str">
            <v>204029</v>
          </cell>
          <cell r="C2985" t="str">
            <v>SCH.30, 81,28 KG/M:DIAM. 356 MM (14 POL.) - EQ. ACIMA DE 1001 M</v>
          </cell>
          <cell r="D2985" t="str">
            <v>M</v>
          </cell>
          <cell r="E2985">
            <v>757.88</v>
          </cell>
        </row>
        <row r="2986">
          <cell r="B2986" t="str">
            <v>204030</v>
          </cell>
          <cell r="C2986" t="str">
            <v>SCH.20, 49,72 KG/M:DIAM. 323 MM (12 3/4 POL.)</v>
          </cell>
          <cell r="D2986" t="str">
            <v>M</v>
          </cell>
          <cell r="E2986">
            <v>422.48</v>
          </cell>
        </row>
        <row r="2987">
          <cell r="B2987" t="str">
            <v>204031</v>
          </cell>
          <cell r="C2987" t="str">
            <v>SCH.30, 65,20 KG/M:DIAM. 323 MM (12 3/4 POL.)</v>
          </cell>
          <cell r="D2987" t="str">
            <v>M</v>
          </cell>
          <cell r="E2987">
            <v>561.26</v>
          </cell>
        </row>
        <row r="2988">
          <cell r="B2988" t="str">
            <v>204032</v>
          </cell>
          <cell r="C2988" t="str">
            <v>SCH.40, 79,74 KG/M:DIAM. 323 MM (12 3/4 POL.)</v>
          </cell>
          <cell r="D2988" t="str">
            <v>M</v>
          </cell>
          <cell r="E2988">
            <v>687.75</v>
          </cell>
        </row>
        <row r="2989">
          <cell r="B2989" t="str">
            <v>204033</v>
          </cell>
          <cell r="C2989" t="str">
            <v>37,57 KG/M: DIAM. 305 MM (12 POL.)</v>
          </cell>
          <cell r="D2989" t="str">
            <v>M</v>
          </cell>
          <cell r="E2989">
            <v>330.06</v>
          </cell>
        </row>
        <row r="2990">
          <cell r="B2990" t="str">
            <v>204034</v>
          </cell>
          <cell r="C2990" t="str">
            <v>31,59 KG/M:DIAM. 273 MM (10 3/4 POL.)</v>
          </cell>
          <cell r="D2990" t="str">
            <v>M</v>
          </cell>
          <cell r="E2990">
            <v>283.3</v>
          </cell>
        </row>
        <row r="2991">
          <cell r="B2991" t="str">
            <v>204035</v>
          </cell>
          <cell r="C2991" t="str">
            <v>SCH.20, 41,77 KG/M:DIAM. 273 MM (10 3/4 POL.)</v>
          </cell>
          <cell r="D2991" t="str">
            <v>M</v>
          </cell>
          <cell r="E2991">
            <v>363.43</v>
          </cell>
        </row>
        <row r="2992">
          <cell r="B2992" t="str">
            <v>204036</v>
          </cell>
          <cell r="C2992" t="str">
            <v>SCH.30, 51,00 KG/M:DIAM. 273 MM (10 3/4 POL.)</v>
          </cell>
          <cell r="D2992" t="str">
            <v>M</v>
          </cell>
          <cell r="E2992">
            <v>464.75</v>
          </cell>
        </row>
        <row r="2993">
          <cell r="B2993" t="str">
            <v>204037</v>
          </cell>
          <cell r="C2993" t="str">
            <v>SCH.40, 60,29 KG/M:DIAM. 273 MM (10 3/4 POL.)</v>
          </cell>
          <cell r="D2993" t="str">
            <v>M</v>
          </cell>
          <cell r="E2993">
            <v>541.76</v>
          </cell>
        </row>
        <row r="2994">
          <cell r="B2994" t="str">
            <v>204038</v>
          </cell>
          <cell r="C2994" t="str">
            <v>SCH.20, 33,31 KG/M, GALVANIZADO: DIAM. 203 MM (8 POL.)</v>
          </cell>
          <cell r="D2994" t="str">
            <v>M</v>
          </cell>
          <cell r="E2994">
            <v>350.92</v>
          </cell>
        </row>
        <row r="2995">
          <cell r="B2995" t="str">
            <v>204039</v>
          </cell>
          <cell r="C2995" t="str">
            <v>DIN 2440, 19,24 KG/M, GALVANIZADO : DIAM. 152 MM (6 POL.)</v>
          </cell>
          <cell r="D2995" t="str">
            <v>M</v>
          </cell>
          <cell r="E2995">
            <v>196.5</v>
          </cell>
        </row>
        <row r="2996">
          <cell r="B2996" t="str">
            <v>204040</v>
          </cell>
          <cell r="C2996" t="str">
            <v>DIN 2440, GALVANIZADO : DIAM. 38 MM (1 1/2 POL.)</v>
          </cell>
          <cell r="D2996" t="str">
            <v>M</v>
          </cell>
          <cell r="E2996">
            <v>29.72</v>
          </cell>
        </row>
        <row r="2997">
          <cell r="B2997" t="str">
            <v>204041</v>
          </cell>
          <cell r="C2997" t="str">
            <v>SCH.20, 49,72 KG/M, PRETO : DIAM. 305 MM (12 POL.)</v>
          </cell>
          <cell r="D2997" t="str">
            <v>M</v>
          </cell>
          <cell r="E2997">
            <v>421.51</v>
          </cell>
        </row>
        <row r="2998">
          <cell r="B2998" t="str">
            <v>204042</v>
          </cell>
          <cell r="C2998" t="str">
            <v>SCH.20, 41,77 KG/M, PRETO : DIAM. 254 MM (10 POL.)</v>
          </cell>
          <cell r="D2998" t="str">
            <v>M</v>
          </cell>
          <cell r="E2998">
            <v>362.46</v>
          </cell>
        </row>
        <row r="2999">
          <cell r="B2999" t="str">
            <v>204043</v>
          </cell>
          <cell r="C2999" t="str">
            <v>SCH.20, 33,31 KG/M, PRETO : DIAM. 203 MM (8 POL.)</v>
          </cell>
          <cell r="D2999" t="str">
            <v>M</v>
          </cell>
          <cell r="E2999">
            <v>299.88</v>
          </cell>
        </row>
        <row r="3000">
          <cell r="B3000" t="str">
            <v>204044</v>
          </cell>
          <cell r="C3000" t="str">
            <v>DIN 2440, 19,24 KG/M, PRETO : DIAM. 152 MM (6 POL.)</v>
          </cell>
          <cell r="D3000" t="str">
            <v>M</v>
          </cell>
          <cell r="E3000">
            <v>155.97999999999999</v>
          </cell>
        </row>
        <row r="3001">
          <cell r="B3001" t="str">
            <v>204045</v>
          </cell>
          <cell r="C3001" t="str">
            <v>DIN 2440, 1,69 KG/M, GALV.: DIAM. 19 MM (3/4 POL.)</v>
          </cell>
          <cell r="D3001" t="str">
            <v>M</v>
          </cell>
          <cell r="E3001">
            <v>19.149999999999999</v>
          </cell>
        </row>
        <row r="3003">
          <cell r="B3003" t="str">
            <v>204100</v>
          </cell>
          <cell r="C3003" t="str">
            <v>REVESTIMENTO - TUBOS DE ACO LISO API 5 A</v>
          </cell>
        </row>
        <row r="3004">
          <cell r="B3004" t="str">
            <v>204101</v>
          </cell>
          <cell r="C3004" t="str">
            <v>140,00 KG/M : DIAM. 508 MM (20") J OU K 55 - EQ. ATE 300 M</v>
          </cell>
          <cell r="D3004" t="str">
            <v>M</v>
          </cell>
          <cell r="E3004">
            <v>1710.64</v>
          </cell>
        </row>
        <row r="3005">
          <cell r="B3005" t="str">
            <v>204102</v>
          </cell>
          <cell r="C3005" t="str">
            <v>140,00 KG/M: DIAM. 508 MM (20") J OU K 55 - EQ. DE 301 A 1000 M</v>
          </cell>
          <cell r="D3005" t="str">
            <v>M</v>
          </cell>
          <cell r="E3005">
            <v>1744.48</v>
          </cell>
        </row>
        <row r="3006">
          <cell r="B3006" t="str">
            <v>204103</v>
          </cell>
          <cell r="C3006" t="str">
            <v>140,00 KG/M : DIAM. 508 MM (20") J OU K 55 - EQ. ACIMA DE 1001 M</v>
          </cell>
          <cell r="D3006" t="str">
            <v>M</v>
          </cell>
          <cell r="E3006">
            <v>1770.56</v>
          </cell>
        </row>
        <row r="3007">
          <cell r="B3007" t="str">
            <v>204104</v>
          </cell>
          <cell r="C3007" t="str">
            <v>158,64 KG/M : DIAM. 508 MM (20") J OU K 55 - EQ. ATE 300 M</v>
          </cell>
          <cell r="D3007" t="str">
            <v>M</v>
          </cell>
          <cell r="E3007">
            <v>1783.83</v>
          </cell>
        </row>
        <row r="3008">
          <cell r="B3008" t="str">
            <v>204105</v>
          </cell>
          <cell r="C3008" t="str">
            <v>158,64 KG/M : DIAM. 508 MM (20") J OU K 55 - EQ. DE 301 A 1000 M</v>
          </cell>
          <cell r="D3008" t="str">
            <v>M</v>
          </cell>
          <cell r="E3008">
            <v>1817.67</v>
          </cell>
        </row>
        <row r="3009">
          <cell r="B3009" t="str">
            <v>204106</v>
          </cell>
          <cell r="C3009" t="str">
            <v>158,64 KG/M : DIAM. 508 MM (20") J OU K 55 - EQ. ACIMA DE 1001 M</v>
          </cell>
          <cell r="D3009" t="str">
            <v>M</v>
          </cell>
          <cell r="E3009">
            <v>1843.75</v>
          </cell>
        </row>
        <row r="3010">
          <cell r="B3010" t="str">
            <v>204107</v>
          </cell>
          <cell r="C3010" t="str">
            <v>130,34 KG/M : DIAM. 473 MM (18 5/8") J OU K 55 - EQ. ATE 300 M</v>
          </cell>
          <cell r="D3010" t="str">
            <v>M</v>
          </cell>
          <cell r="E3010">
            <v>1477.03</v>
          </cell>
        </row>
        <row r="3011">
          <cell r="B3011" t="str">
            <v>204108</v>
          </cell>
          <cell r="C3011" t="str">
            <v>130,34 KG/M : DIAM. 473 MM (18 5/8") J OU K 55 - EQ. DE 301 A 1000 M</v>
          </cell>
          <cell r="D3011" t="str">
            <v>M</v>
          </cell>
          <cell r="E3011">
            <v>1510.85</v>
          </cell>
        </row>
        <row r="3012">
          <cell r="B3012" t="str">
            <v>204109</v>
          </cell>
          <cell r="C3012" t="str">
            <v>130,34 KG/M : DIAM. 473 MM (18 5/8") J OU K 55 - EQ. ACIMA DE 1001 M</v>
          </cell>
          <cell r="D3012" t="str">
            <v>M</v>
          </cell>
          <cell r="E3012">
            <v>1536.93</v>
          </cell>
        </row>
        <row r="3013">
          <cell r="B3013" t="str">
            <v>204110</v>
          </cell>
          <cell r="C3013" t="str">
            <v>96,82 KG/M : DIAM. 406 MM (16") H 40 - EQ. ATE 300 M</v>
          </cell>
          <cell r="D3013" t="str">
            <v>M</v>
          </cell>
          <cell r="E3013">
            <v>1050.44</v>
          </cell>
        </row>
        <row r="3014">
          <cell r="B3014" t="str">
            <v>204111</v>
          </cell>
          <cell r="C3014" t="str">
            <v>96,82 KG/M : DIAM. 406 MM (16") H 40 - EQ. DE 301 A 1000 M</v>
          </cell>
          <cell r="D3014" t="str">
            <v>M</v>
          </cell>
          <cell r="E3014">
            <v>1084.26</v>
          </cell>
        </row>
        <row r="3015">
          <cell r="B3015" t="str">
            <v>204112</v>
          </cell>
          <cell r="C3015" t="str">
            <v>96,82 KG/M : DIAM. 406 MM (16") H 40 - EQ. ACIMA DE 1001 M</v>
          </cell>
          <cell r="D3015" t="str">
            <v>M</v>
          </cell>
          <cell r="E3015">
            <v>1110.3499999999999</v>
          </cell>
        </row>
        <row r="3016">
          <cell r="B3016" t="str">
            <v>204113</v>
          </cell>
          <cell r="C3016" t="str">
            <v>111,71 KG/M : DIAM. 406 MM (16") J OU K 55 - EQ. ATE 300 M</v>
          </cell>
          <cell r="D3016" t="str">
            <v>M</v>
          </cell>
          <cell r="E3016">
            <v>1207.24</v>
          </cell>
        </row>
        <row r="3017">
          <cell r="B3017" t="str">
            <v>204114</v>
          </cell>
          <cell r="C3017" t="str">
            <v>111,71 KG/M: DIAM. 406 MM (16") J OU K 55 - EQ. DE 301 A 1000 M</v>
          </cell>
          <cell r="D3017" t="str">
            <v>M</v>
          </cell>
          <cell r="E3017">
            <v>1241.06</v>
          </cell>
        </row>
        <row r="3018">
          <cell r="B3018" t="str">
            <v>204115</v>
          </cell>
          <cell r="C3018" t="str">
            <v>111,71 KG/M : DIAM. 406 MM (16") J OU K 55 - EQ. ACIMA DE 1001 M</v>
          </cell>
          <cell r="D3018" t="str">
            <v>M</v>
          </cell>
          <cell r="E3018">
            <v>1267.1400000000001</v>
          </cell>
        </row>
        <row r="3019">
          <cell r="B3019" t="str">
            <v>204116</v>
          </cell>
          <cell r="C3019" t="str">
            <v>125,12 KG/M : DIAM. 406 MM (16") J OU K 55 - EQ. ATE 300 M</v>
          </cell>
          <cell r="D3019" t="str">
            <v>M</v>
          </cell>
          <cell r="E3019">
            <v>1341.01</v>
          </cell>
        </row>
        <row r="3020">
          <cell r="B3020" t="str">
            <v>204117</v>
          </cell>
          <cell r="C3020" t="str">
            <v>125,12 KG/M : DIAM. 406 MM (16") J OU K 55 - EQ. DE 301 A 1000 M</v>
          </cell>
          <cell r="D3020" t="str">
            <v>M</v>
          </cell>
          <cell r="E3020">
            <v>1374.83</v>
          </cell>
        </row>
        <row r="3021">
          <cell r="B3021" t="str">
            <v>204118</v>
          </cell>
          <cell r="C3021" t="str">
            <v>125,12 KG/M : DIAM. 406 MM (16") J OU K 55 - EQ. ACIMA DE 1001 M</v>
          </cell>
          <cell r="D3021" t="str">
            <v>M</v>
          </cell>
          <cell r="E3021">
            <v>1400.91</v>
          </cell>
        </row>
        <row r="3022">
          <cell r="B3022" t="str">
            <v>204119</v>
          </cell>
          <cell r="C3022" t="str">
            <v>81,18 KG/M : DIAM. 340 MM (13 3/8") J OU K 55 - EQ. ATE 300 M</v>
          </cell>
          <cell r="D3022" t="str">
            <v>M</v>
          </cell>
          <cell r="E3022">
            <v>820.37</v>
          </cell>
        </row>
        <row r="3023">
          <cell r="B3023" t="str">
            <v>204120</v>
          </cell>
          <cell r="C3023" t="str">
            <v>81,18 KG/M : DIAM. 340 MM (13 3/8") J OU K 55 - EQ. DE 301 A 1000 M</v>
          </cell>
          <cell r="D3023" t="str">
            <v>M</v>
          </cell>
          <cell r="E3023">
            <v>847.62</v>
          </cell>
        </row>
        <row r="3024">
          <cell r="B3024" t="str">
            <v>204121</v>
          </cell>
          <cell r="C3024" t="str">
            <v>81,18 KG/M : DIAM. 340 MM (13 3/8") J OU K 55 - EQ. ACIMA DE 1001 M</v>
          </cell>
          <cell r="D3024" t="str">
            <v>M</v>
          </cell>
          <cell r="E3024">
            <v>868.66</v>
          </cell>
        </row>
        <row r="3025">
          <cell r="B3025" t="str">
            <v>204122</v>
          </cell>
          <cell r="C3025" t="str">
            <v>90,86 KG/M : DIAM. 340 MM (13 3/8") J OU K 55 - EQ. ATE 300 M</v>
          </cell>
          <cell r="D3025" t="str">
            <v>M</v>
          </cell>
          <cell r="E3025">
            <v>909.62</v>
          </cell>
        </row>
        <row r="3026">
          <cell r="B3026" t="str">
            <v>204123</v>
          </cell>
          <cell r="C3026" t="str">
            <v>90,86 KG/M : DIAM. 340 MM (13 3/8") J OU K 55 - EQ. DE 301 A 1000 M</v>
          </cell>
          <cell r="D3026" t="str">
            <v>M</v>
          </cell>
          <cell r="E3026">
            <v>936.87</v>
          </cell>
        </row>
        <row r="3027">
          <cell r="B3027" t="str">
            <v>204124</v>
          </cell>
          <cell r="C3027" t="str">
            <v>90,86 KG/M : DIAM. 340 MM (13 3/8") J OU K 55 - EQ. ACIMA DE 1001 M</v>
          </cell>
          <cell r="D3027" t="str">
            <v>M</v>
          </cell>
          <cell r="E3027">
            <v>957.91</v>
          </cell>
        </row>
        <row r="3028">
          <cell r="B3028" t="str">
            <v>204125</v>
          </cell>
          <cell r="C3028" t="str">
            <v>101,29 KG/M : DIAM. 340 MM (13 3/8") J OU K 55 - EQ. ATE 300 M</v>
          </cell>
          <cell r="D3028" t="str">
            <v>M</v>
          </cell>
          <cell r="E3028">
            <v>1005.81</v>
          </cell>
        </row>
        <row r="3029">
          <cell r="B3029" t="str">
            <v>204126</v>
          </cell>
          <cell r="C3029" t="str">
            <v>101,29 KG/M : DIAM. 340 MM (13 3/8") J OU K 55 - EQ. DE 301 A 1000 M</v>
          </cell>
          <cell r="D3029" t="str">
            <v>M</v>
          </cell>
          <cell r="E3029">
            <v>1033.06</v>
          </cell>
        </row>
        <row r="3030">
          <cell r="B3030" t="str">
            <v>204127</v>
          </cell>
          <cell r="C3030" t="str">
            <v>101,29 KG/M : DIAM. 340 MM (13 3/8") J OU K 55 - EQ. ACIMA DE 1001 M</v>
          </cell>
          <cell r="D3030" t="str">
            <v>M</v>
          </cell>
          <cell r="E3030">
            <v>1054.0999999999999</v>
          </cell>
        </row>
        <row r="3031">
          <cell r="B3031" t="str">
            <v>204128</v>
          </cell>
          <cell r="C3031" t="str">
            <v>60,32 KG/M : DIAM. 273 MM (10 3/4") J OU K 55 - EQ. ATE 300 M</v>
          </cell>
          <cell r="D3031" t="str">
            <v>M</v>
          </cell>
          <cell r="E3031">
            <v>588.32000000000005</v>
          </cell>
        </row>
        <row r="3032">
          <cell r="B3032" t="str">
            <v>204129</v>
          </cell>
          <cell r="C3032" t="str">
            <v>60,32 KG/M : DIAM. 273 MM (10 3/4") J OU K 55 - EQ. DE 301 A 1000 M</v>
          </cell>
          <cell r="D3032" t="str">
            <v>M</v>
          </cell>
          <cell r="E3032">
            <v>611.85</v>
          </cell>
        </row>
        <row r="3033">
          <cell r="B3033" t="str">
            <v>204130</v>
          </cell>
          <cell r="C3033" t="str">
            <v>60,32 KG/M : DIAM. 273 MM (10 3/4") J OU K 55 - EQ. ACIMA DE 1001 M</v>
          </cell>
          <cell r="D3033" t="str">
            <v>M</v>
          </cell>
          <cell r="E3033">
            <v>629.96</v>
          </cell>
        </row>
        <row r="3034">
          <cell r="B3034" t="str">
            <v>204131</v>
          </cell>
          <cell r="C3034" t="str">
            <v>67,66 KG/M : DIAM. 273 MM (10 3/4") J OU K 55 - EQ. ATE 300 M</v>
          </cell>
          <cell r="D3034" t="str">
            <v>M</v>
          </cell>
          <cell r="E3034">
            <v>652.52</v>
          </cell>
        </row>
        <row r="3035">
          <cell r="B3035" t="str">
            <v>204132</v>
          </cell>
          <cell r="C3035" t="str">
            <v>67,66 KG/M : DIAM. 273 MM (10 3/4") J OU K 55 - EQ. DE 301 A 1000 M</v>
          </cell>
          <cell r="D3035" t="str">
            <v>M</v>
          </cell>
          <cell r="E3035">
            <v>676.05</v>
          </cell>
        </row>
        <row r="3036">
          <cell r="B3036" t="str">
            <v>204133</v>
          </cell>
          <cell r="C3036" t="str">
            <v>67,66 KG/M : DIAM. 273 MM (10 3/4") J OU K 55 - EQ. ACIMA DE 1001 M</v>
          </cell>
          <cell r="D3036" t="str">
            <v>M</v>
          </cell>
          <cell r="E3036">
            <v>694.16</v>
          </cell>
        </row>
        <row r="3037">
          <cell r="B3037" t="str">
            <v>204134</v>
          </cell>
          <cell r="C3037" t="str">
            <v>75,96 KG/M : DIAM. 273 MM (10 3/4") J OU K 55 - EQ. ATE 300 M</v>
          </cell>
          <cell r="D3037" t="str">
            <v>M</v>
          </cell>
          <cell r="E3037">
            <v>725.1</v>
          </cell>
        </row>
        <row r="3038">
          <cell r="B3038" t="str">
            <v>204135</v>
          </cell>
          <cell r="C3038" t="str">
            <v>75,96 KG/M : DIAM. 273 MM (10 3/4") J OU K 55 - EQ. DE 301 A 1000 M</v>
          </cell>
          <cell r="D3038" t="str">
            <v>M</v>
          </cell>
          <cell r="E3038">
            <v>748.63</v>
          </cell>
        </row>
        <row r="3039">
          <cell r="B3039" t="str">
            <v>204136</v>
          </cell>
          <cell r="C3039" t="str">
            <v>75,96 KG/M : DIAM. 273 MM (10 3/4") J OU K 55 - EQ. ACIMA DE 1001 M</v>
          </cell>
          <cell r="D3039" t="str">
            <v>M</v>
          </cell>
          <cell r="E3039">
            <v>766.74</v>
          </cell>
        </row>
        <row r="3040">
          <cell r="B3040" t="str">
            <v>204137</v>
          </cell>
          <cell r="C3040" t="str">
            <v>48,11 KG/M : DIAM. 244 MM (9 5/8") H 40 - EQ. ATE 300 M</v>
          </cell>
          <cell r="D3040" t="str">
            <v>M</v>
          </cell>
          <cell r="E3040">
            <v>473.98</v>
          </cell>
        </row>
        <row r="3041">
          <cell r="B3041" t="str">
            <v>204138</v>
          </cell>
          <cell r="C3041" t="str">
            <v>48,11 KG/M : DIAM. 244 MM (9 5/8") H 40 - EQ. DE 301 A 1000 M</v>
          </cell>
          <cell r="D3041" t="str">
            <v>M</v>
          </cell>
          <cell r="E3041">
            <v>494.44</v>
          </cell>
        </row>
        <row r="3042">
          <cell r="B3042" t="str">
            <v>204139</v>
          </cell>
          <cell r="C3042" t="str">
            <v>48,11 KG/M : DIAM. 244 MM (9 5/8") H 40 - EQ. ACIMA DE 1001 M</v>
          </cell>
          <cell r="D3042" t="str">
            <v>M</v>
          </cell>
          <cell r="E3042">
            <v>510.2</v>
          </cell>
        </row>
        <row r="3043">
          <cell r="B3043" t="str">
            <v>204140</v>
          </cell>
          <cell r="C3043" t="str">
            <v>53,62 KG/M : DIAM. 244 MM (9 5/8") J OU K 55 - EQ. ATE 300 M</v>
          </cell>
          <cell r="D3043" t="str">
            <v>M</v>
          </cell>
          <cell r="E3043">
            <v>522.16999999999996</v>
          </cell>
        </row>
        <row r="3044">
          <cell r="B3044" t="str">
            <v>204141</v>
          </cell>
          <cell r="C3044" t="str">
            <v>53,62 KG/M : DIAM. 244 MM (9 5/8") J OU K 55 - EQ. DE 301 A 1000 M</v>
          </cell>
          <cell r="D3044" t="str">
            <v>M</v>
          </cell>
          <cell r="E3044">
            <v>542.62</v>
          </cell>
        </row>
        <row r="3045">
          <cell r="B3045" t="str">
            <v>204142</v>
          </cell>
          <cell r="C3045" t="str">
            <v>53,62 KG/M : DIAM. 244 MM (9 5/8") J OU K 55 - EQ. ACIMA DE 1001 M</v>
          </cell>
          <cell r="D3045" t="str">
            <v>M</v>
          </cell>
          <cell r="E3045">
            <v>558.38</v>
          </cell>
        </row>
        <row r="3046">
          <cell r="B3046" t="str">
            <v>204143</v>
          </cell>
          <cell r="C3046" t="str">
            <v>59,68 KG/M : DIAM. 244 MM (9 5/8") J OU K 55 - EQ. ATE 300 M</v>
          </cell>
          <cell r="D3046" t="str">
            <v>M</v>
          </cell>
          <cell r="E3046">
            <v>575.15</v>
          </cell>
        </row>
        <row r="3047">
          <cell r="B3047" t="str">
            <v>204144</v>
          </cell>
          <cell r="C3047" t="str">
            <v>59,68 KG/M : DIAM. 244 MM (9 5/8") J OU K 55 - EQ. DE 301 A 1000 M</v>
          </cell>
          <cell r="D3047" t="str">
            <v>M</v>
          </cell>
          <cell r="E3047">
            <v>595.61</v>
          </cell>
        </row>
        <row r="3048">
          <cell r="B3048" t="str">
            <v>204145</v>
          </cell>
          <cell r="C3048" t="str">
            <v>59,68 KG/M : DIAM. 244 MM (9 5/8") J OU K 55 - EQ. ACIMA DE 1001 M</v>
          </cell>
          <cell r="D3048" t="str">
            <v>M</v>
          </cell>
          <cell r="E3048">
            <v>611.37</v>
          </cell>
        </row>
        <row r="3049">
          <cell r="B3049" t="str">
            <v>204146</v>
          </cell>
          <cell r="C3049" t="str">
            <v>35,75 KG/M : DIAM. 219 MM (8 5/8") J OU K 55</v>
          </cell>
          <cell r="D3049" t="str">
            <v>M</v>
          </cell>
          <cell r="E3049">
            <v>364.61</v>
          </cell>
        </row>
        <row r="3050">
          <cell r="B3050" t="str">
            <v>204147</v>
          </cell>
          <cell r="C3050" t="str">
            <v>47,66 KG/M : DIAM. 219 MM (8 5/8") J OU K 55 - EQ. DE 301 A 1000 M</v>
          </cell>
          <cell r="D3050" t="str">
            <v>M</v>
          </cell>
          <cell r="E3050">
            <v>489.24</v>
          </cell>
        </row>
        <row r="3051">
          <cell r="B3051" t="str">
            <v>204148</v>
          </cell>
          <cell r="C3051" t="str">
            <v>47,66 KG/M : DIAM. 219 MM (8 5/8") J OU K 55 - EQ. ACIMA DE 1001 M</v>
          </cell>
          <cell r="D3051" t="str">
            <v>M</v>
          </cell>
          <cell r="E3051">
            <v>505</v>
          </cell>
        </row>
        <row r="3052">
          <cell r="B3052" t="str">
            <v>204149</v>
          </cell>
          <cell r="C3052" t="str">
            <v>53,62 KG/M : DIAM. 219 MM (8 5/8") J OU K 55 - EQ.DE 301 A 1000 M</v>
          </cell>
          <cell r="D3052" t="str">
            <v>M</v>
          </cell>
          <cell r="E3052">
            <v>541.36</v>
          </cell>
        </row>
        <row r="3053">
          <cell r="B3053" t="str">
            <v>204150</v>
          </cell>
          <cell r="C3053" t="str">
            <v>53,62 KG/M : DIAM. 219 MM (8 5/8") J OU K 55 - EQ. ACIMA DE 1001 M</v>
          </cell>
          <cell r="D3053" t="str">
            <v>M</v>
          </cell>
          <cell r="E3053">
            <v>557.12</v>
          </cell>
        </row>
        <row r="3054">
          <cell r="B3054" t="str">
            <v>204151</v>
          </cell>
          <cell r="C3054" t="str">
            <v>29,79 KG/M : DIAM. 168 MM (6 5/8") J OU K 55</v>
          </cell>
          <cell r="D3054" t="str">
            <v>M</v>
          </cell>
          <cell r="E3054">
            <v>307.33999999999997</v>
          </cell>
        </row>
        <row r="3055">
          <cell r="B3055" t="str">
            <v>204152</v>
          </cell>
          <cell r="C3055" t="str">
            <v>35,75 KG/M : DIAM. 168 MM (6 5/8") J OU K 55 - EQ. DE 301 A 1000 M</v>
          </cell>
          <cell r="D3055" t="str">
            <v>M</v>
          </cell>
          <cell r="E3055">
            <v>379.92</v>
          </cell>
        </row>
        <row r="3056">
          <cell r="B3056" t="str">
            <v>204153</v>
          </cell>
          <cell r="C3056" t="str">
            <v>35,75 KG/M : DIAM. 168 MM (6 5/8") J OU K 55 - EQ. ACIMA DE 1001 M</v>
          </cell>
          <cell r="D3056" t="str">
            <v>M</v>
          </cell>
          <cell r="E3056">
            <v>395.7</v>
          </cell>
        </row>
        <row r="3058">
          <cell r="B3058" t="str">
            <v>210000</v>
          </cell>
          <cell r="C3058" t="str">
            <v>SERVICOS ESPECIAIS</v>
          </cell>
        </row>
        <row r="3059">
          <cell r="B3059" t="str">
            <v>210100</v>
          </cell>
          <cell r="C3059" t="str">
            <v>PESQUISA E DETECCAO</v>
          </cell>
        </row>
        <row r="3060">
          <cell r="B3060" t="str">
            <v>210101</v>
          </cell>
          <cell r="C3060" t="str">
            <v>PESQUISA DE INTERFERENCIAS</v>
          </cell>
          <cell r="D3060" t="str">
            <v>M3</v>
          </cell>
          <cell r="E3060">
            <v>26.69</v>
          </cell>
        </row>
        <row r="3061">
          <cell r="B3061" t="str">
            <v>210102</v>
          </cell>
          <cell r="C3061" t="str">
            <v>PESQUISA DE VAZAMENTOS INVISIVEIS DE REDE DE AGUA E RAMAL</v>
          </cell>
          <cell r="D3061" t="str">
            <v>KM</v>
          </cell>
          <cell r="E3061">
            <v>426.73</v>
          </cell>
        </row>
        <row r="3062">
          <cell r="B3062" t="str">
            <v>210103</v>
          </cell>
          <cell r="C3062" t="str">
            <v>DETECCAO ELETROMAGNETICA DE REDE DE AGUA</v>
          </cell>
          <cell r="D3062" t="str">
            <v>M</v>
          </cell>
          <cell r="E3062">
            <v>1.52</v>
          </cell>
        </row>
        <row r="3063">
          <cell r="B3063" t="str">
            <v>210104</v>
          </cell>
          <cell r="C3063" t="str">
            <v>DETECCAO ELETROMAGNETICA DE PECAS DE AGUA</v>
          </cell>
          <cell r="D3063" t="str">
            <v>UN</v>
          </cell>
          <cell r="E3063">
            <v>57.52</v>
          </cell>
        </row>
        <row r="3064">
          <cell r="B3064" t="str">
            <v>210105</v>
          </cell>
          <cell r="C3064" t="str">
            <v>DETECCAO PELO METODO DE SONDAGEM COM VARAS METALICAS EM REDES DE AGUA</v>
          </cell>
          <cell r="D3064" t="str">
            <v>M</v>
          </cell>
          <cell r="E3064">
            <v>1.52</v>
          </cell>
        </row>
        <row r="3065">
          <cell r="B3065" t="str">
            <v>210106</v>
          </cell>
          <cell r="C3065" t="str">
            <v>SONDAGEM DE REDES E PECAS LOCALIZADAS (CAVAS) COM PAVIMENTACAO</v>
          </cell>
          <cell r="D3065" t="str">
            <v>UN</v>
          </cell>
          <cell r="E3065">
            <v>199.19</v>
          </cell>
        </row>
        <row r="3066">
          <cell r="B3066" t="str">
            <v>210107</v>
          </cell>
          <cell r="C3066" t="str">
            <v>SONDAGEM DE REDES E PECAS LOCALIZADAS (CAVAS) SEM PAVIMENTACAO</v>
          </cell>
          <cell r="D3066" t="str">
            <v>UN</v>
          </cell>
          <cell r="E3066">
            <v>168.11</v>
          </cell>
        </row>
        <row r="3067">
          <cell r="B3067" t="str">
            <v>210110</v>
          </cell>
          <cell r="C3067" t="str">
            <v>DESCOBRIMENTO E NIVELAMENTO DE PV,PI,TL</v>
          </cell>
          <cell r="D3067" t="str">
            <v>UN</v>
          </cell>
          <cell r="E3067">
            <v>173.84</v>
          </cell>
        </row>
        <row r="3069">
          <cell r="B3069" t="str">
            <v>210600</v>
          </cell>
          <cell r="C3069" t="str">
            <v>LEVANTAMENTO E RECOMPOSICAO DE SUPERFICIE</v>
          </cell>
        </row>
        <row r="3070">
          <cell r="B3070" t="str">
            <v>210601</v>
          </cell>
          <cell r="C3070" t="str">
            <v>REMOCAO DE ENTULHO RETIRADO DE VALA, QUALQUER DISTANCIA</v>
          </cell>
          <cell r="D3070" t="str">
            <v>M2</v>
          </cell>
          <cell r="E3070">
            <v>23.14</v>
          </cell>
        </row>
        <row r="3071">
          <cell r="B3071" t="str">
            <v>210602</v>
          </cell>
          <cell r="C3071" t="str">
            <v>MOBILIZACAO DE EQUIPE PARA LEVANTAMENTO E REPOSICAO DE PAVIMENTO</v>
          </cell>
          <cell r="D3071" t="str">
            <v>M2</v>
          </cell>
          <cell r="E3071">
            <v>9.0500000000000007</v>
          </cell>
        </row>
        <row r="3073">
          <cell r="B3073" t="str">
            <v>210700</v>
          </cell>
          <cell r="C3073" t="str">
            <v>SERVICOS DE CONSERVACAO DE AREAS</v>
          </cell>
        </row>
        <row r="3074">
          <cell r="B3074" t="str">
            <v>210701</v>
          </cell>
          <cell r="C3074" t="str">
            <v>CONSERV. DE AREAS VERDES(CAPINA C/REMOCAO VEGET. DIVERSA EXTERMINIO PRAGAS EM CAMINHOS E/OU FAIXA)</v>
          </cell>
          <cell r="D3074" t="str">
            <v>M2</v>
          </cell>
          <cell r="E3074">
            <v>0.19</v>
          </cell>
        </row>
        <row r="3075">
          <cell r="B3075" t="str">
            <v>210703</v>
          </cell>
          <cell r="C3075" t="str">
            <v>LIMPEZA DE CANALETAS DE DRENAGEM SUPERFICIAL</v>
          </cell>
          <cell r="D3075" t="str">
            <v>M</v>
          </cell>
          <cell r="E3075">
            <v>0.34</v>
          </cell>
        </row>
        <row r="3076">
          <cell r="B3076" t="str">
            <v>210704</v>
          </cell>
          <cell r="C3076" t="str">
            <v>IRRIGACAO DE AREA GRAMADA COM CAMINHAO IRRIGADEIRA</v>
          </cell>
          <cell r="D3076" t="str">
            <v>M2</v>
          </cell>
          <cell r="E3076">
            <v>0.06</v>
          </cell>
        </row>
        <row r="3077">
          <cell r="B3077" t="str">
            <v>210705</v>
          </cell>
          <cell r="C3077" t="str">
            <v>LIMPEZA DE CAIXA DE PASSAGEM OU BUEIRO</v>
          </cell>
          <cell r="D3077" t="str">
            <v>UN</v>
          </cell>
          <cell r="E3077">
            <v>11.73</v>
          </cell>
        </row>
        <row r="3078">
          <cell r="B3078" t="str">
            <v>210706</v>
          </cell>
          <cell r="C3078" t="str">
            <v>ALTEAMENTO DO FECHAMENTO DE DIVISA COM 3 FIOS DE  ARAME FARPADO</v>
          </cell>
          <cell r="D3078" t="str">
            <v>M</v>
          </cell>
          <cell r="E3078">
            <v>8.0399999999999991</v>
          </cell>
        </row>
        <row r="3079">
          <cell r="B3079" t="str">
            <v>210707</v>
          </cell>
          <cell r="C3079" t="str">
            <v>CONSERVACAO DE FAIXAS DE CIRCULACAO DE 1,00 M JUNTO  AS DIVISAS - ROCAGEM COM REMOCAO DA VEGETACAO</v>
          </cell>
          <cell r="D3079" t="str">
            <v>M</v>
          </cell>
          <cell r="E3079">
            <v>0.14000000000000001</v>
          </cell>
        </row>
        <row r="3080">
          <cell r="B3080" t="str">
            <v>210708</v>
          </cell>
          <cell r="C3080" t="str">
            <v>CONSERVACAO DE FAIXAS DE CIRCULACAO - PINTURA DOS MARCOS COM LATEX E NUMERACAO COM TINTA A OLEO</v>
          </cell>
          <cell r="D3080" t="str">
            <v>UN</v>
          </cell>
          <cell r="E3080">
            <v>8.33</v>
          </cell>
        </row>
        <row r="3081">
          <cell r="B3081" t="str">
            <v>210709</v>
          </cell>
          <cell r="C3081" t="str">
            <v>CONSERVACAO DE FAIXAS DE CIRCULACAO-PINTURA DOS MARCOS E NUMERACAO COM TINTA A OLEO</v>
          </cell>
          <cell r="D3081" t="str">
            <v>UN</v>
          </cell>
          <cell r="E3081">
            <v>12.28</v>
          </cell>
        </row>
        <row r="3082">
          <cell r="B3082" t="str">
            <v>210710</v>
          </cell>
          <cell r="C3082" t="str">
            <v>CONSERVACAO DE FAIXAS DE CIRCULACAO-REPOSICAO DE MARCOS</v>
          </cell>
          <cell r="D3082" t="str">
            <v>UN</v>
          </cell>
          <cell r="E3082">
            <v>14.12</v>
          </cell>
        </row>
        <row r="3083">
          <cell r="B3083" t="str">
            <v>210711</v>
          </cell>
          <cell r="C3083" t="str">
            <v>CONSERVACAO DE FAIXAS DE CIRCULACAO-REPOSICAO DE  FIOS ARREBENTADOS OU ARRANCADOS</v>
          </cell>
          <cell r="D3083" t="str">
            <v>M</v>
          </cell>
          <cell r="E3083">
            <v>0.79</v>
          </cell>
        </row>
        <row r="3084">
          <cell r="B3084" t="str">
            <v>210712</v>
          </cell>
          <cell r="C3084" t="str">
            <v>CONSERVACAO DE FAIXAS DE CIRCULACAO-REPOSICAO DE MOUROES DE CONCRETO</v>
          </cell>
          <cell r="D3084" t="str">
            <v>UN</v>
          </cell>
          <cell r="E3084">
            <v>67.55</v>
          </cell>
        </row>
        <row r="3085">
          <cell r="B3085" t="str">
            <v>210715</v>
          </cell>
          <cell r="C3085" t="str">
            <v>CONSERVACAO DE AREAS VERDES - CORTES E MANUTENCAO DO GRAMADO EM AREAS PLANAS</v>
          </cell>
          <cell r="D3085" t="str">
            <v>M2</v>
          </cell>
          <cell r="E3085">
            <v>0.25</v>
          </cell>
        </row>
        <row r="3086">
          <cell r="B3086" t="str">
            <v>210716</v>
          </cell>
          <cell r="C3086" t="str">
            <v>CONSERVACAO DE AREAS VERDES - CORTE E MANUTENCAO DO GRAMADO EM TALUDES</v>
          </cell>
          <cell r="D3086" t="str">
            <v>M2</v>
          </cell>
          <cell r="E3086">
            <v>0.3</v>
          </cell>
        </row>
        <row r="3087">
          <cell r="B3087" t="str">
            <v>210717</v>
          </cell>
          <cell r="C3087" t="str">
            <v>CONSERVACAO DE AREAS VERDES-ROCAGEM SEM REMOCAO VEGET.DIVERSAS EXTERM. PRAGAS EM FAIXAS DE ADUTORAS</v>
          </cell>
          <cell r="D3087" t="str">
            <v>M2</v>
          </cell>
          <cell r="E3087">
            <v>0.13</v>
          </cell>
        </row>
        <row r="3088">
          <cell r="B3088" t="str">
            <v>210718</v>
          </cell>
          <cell r="C3088" t="str">
            <v>CONSERVACAO DE AREAS VERDES-ROCAGEM COM REMOCAO VEGET.DIVER.EXTERM.PRAGAS FAIXAS ESTR.MARGEM/CANAIS</v>
          </cell>
          <cell r="D3088" t="str">
            <v>M</v>
          </cell>
          <cell r="E3088">
            <v>0.63</v>
          </cell>
        </row>
        <row r="3089">
          <cell r="B3089" t="str">
            <v>210719</v>
          </cell>
          <cell r="C3089" t="str">
            <v>CONSERVACAO DE AREAS VERDES-ROCAGEM E APLICACAO DE HERBICIDA NA VEGETACAO DE PATIOS EMPEDRADOS</v>
          </cell>
          <cell r="D3089" t="str">
            <v>M2</v>
          </cell>
          <cell r="E3089">
            <v>1.47</v>
          </cell>
        </row>
        <row r="3090">
          <cell r="B3090" t="str">
            <v>210720</v>
          </cell>
          <cell r="C3090" t="str">
            <v>CONSERVACAO DE AREAS VERDES-LIMPEZA DE TALUDES PROTEGIDOS COM ENROCAMENTO</v>
          </cell>
          <cell r="D3090" t="str">
            <v>M2</v>
          </cell>
          <cell r="E3090">
            <v>0.43</v>
          </cell>
        </row>
        <row r="3091">
          <cell r="B3091" t="str">
            <v>210721</v>
          </cell>
          <cell r="C3091" t="str">
            <v>CONSERVACAO DE AREAS VERDES-RECOBRIMENTO DE AREA  GRAMADA COM TERRA VEGETAL E ADUBACAO</v>
          </cell>
          <cell r="D3091" t="str">
            <v>M2</v>
          </cell>
          <cell r="E3091">
            <v>1.96</v>
          </cell>
        </row>
        <row r="3092">
          <cell r="B3092" t="str">
            <v>210723</v>
          </cell>
          <cell r="C3092" t="str">
            <v>COLOCACAO ARAME FARPADO EM MOUROES EXISTENTES - 11 FIOS</v>
          </cell>
          <cell r="D3092" t="str">
            <v>M</v>
          </cell>
          <cell r="E3092">
            <v>7.26</v>
          </cell>
        </row>
        <row r="3093">
          <cell r="B3093" t="str">
            <v>210724</v>
          </cell>
          <cell r="C3093" t="str">
            <v>COLOCACAO ARAME FARPADO EM MOUROES EXIXTENTES - 5 FIOS</v>
          </cell>
          <cell r="D3093" t="str">
            <v>M</v>
          </cell>
          <cell r="E3093">
            <v>3.44</v>
          </cell>
        </row>
        <row r="3094">
          <cell r="B3094" t="str">
            <v>210725</v>
          </cell>
          <cell r="C3094" t="str">
            <v>COLOCACAO TELA DE ALAMBRADO EM MOUROES EXISTENTES</v>
          </cell>
          <cell r="D3094" t="str">
            <v>M</v>
          </cell>
          <cell r="E3094">
            <v>31.46</v>
          </cell>
        </row>
        <row r="3096">
          <cell r="B3096" t="str">
            <v>210800</v>
          </cell>
          <cell r="C3096" t="str">
            <v>DEMOLICOES E REMOCOES</v>
          </cell>
        </row>
        <row r="3097">
          <cell r="B3097" t="str">
            <v>210801</v>
          </cell>
          <cell r="C3097" t="str">
            <v>DEMOLICAO DE ALVENARIA</v>
          </cell>
          <cell r="D3097" t="str">
            <v>M3</v>
          </cell>
          <cell r="E3097">
            <v>77.63</v>
          </cell>
        </row>
        <row r="3098">
          <cell r="B3098" t="str">
            <v>210802</v>
          </cell>
          <cell r="C3098" t="str">
            <v>DEMOLICAO DE CONCRETO ARMADO</v>
          </cell>
          <cell r="D3098" t="str">
            <v>M3</v>
          </cell>
          <cell r="E3098">
            <v>170.14</v>
          </cell>
        </row>
        <row r="3099">
          <cell r="B3099" t="str">
            <v>210803</v>
          </cell>
          <cell r="C3099" t="str">
            <v>DEMOLICAO DE CONCRETO SIMPLES</v>
          </cell>
          <cell r="D3099" t="str">
            <v>M3</v>
          </cell>
          <cell r="E3099">
            <v>89.44</v>
          </cell>
        </row>
        <row r="3100">
          <cell r="B3100" t="str">
            <v>210804</v>
          </cell>
          <cell r="C3100" t="str">
            <v>REMOCAO DE PISO</v>
          </cell>
          <cell r="D3100" t="str">
            <v>M2</v>
          </cell>
          <cell r="E3100">
            <v>16.03</v>
          </cell>
        </row>
        <row r="3101">
          <cell r="B3101" t="str">
            <v>210805</v>
          </cell>
          <cell r="C3101" t="str">
            <v>REMOCAO DE TELHAS DE BARRO</v>
          </cell>
          <cell r="D3101" t="str">
            <v>M2</v>
          </cell>
          <cell r="E3101">
            <v>5.54</v>
          </cell>
        </row>
        <row r="3102">
          <cell r="B3102" t="str">
            <v>210806</v>
          </cell>
          <cell r="C3102" t="str">
            <v>REMOCAO DE TELHAS ONDULADAS</v>
          </cell>
          <cell r="D3102" t="str">
            <v>M2</v>
          </cell>
          <cell r="E3102">
            <v>2.2999999999999998</v>
          </cell>
        </row>
        <row r="3103">
          <cell r="B3103" t="str">
            <v>210807</v>
          </cell>
          <cell r="C3103" t="str">
            <v>REMOCAO DE TELHAS DE FIBROCIMENTO L = 49 CM</v>
          </cell>
          <cell r="D3103" t="str">
            <v>M2</v>
          </cell>
          <cell r="E3103">
            <v>2.42</v>
          </cell>
        </row>
        <row r="3104">
          <cell r="B3104" t="str">
            <v>210808</v>
          </cell>
          <cell r="C3104" t="str">
            <v>REMOCAO DE TELHAS DE FIBROCIMENTO L = 90 CM</v>
          </cell>
          <cell r="D3104" t="str">
            <v>M2</v>
          </cell>
          <cell r="E3104">
            <v>2.52</v>
          </cell>
        </row>
        <row r="3105">
          <cell r="B3105" t="str">
            <v>210809</v>
          </cell>
          <cell r="C3105" t="str">
            <v>REMOCAO DE ESTRUTURA DE MADEIRA EM TESOURA PONTALETADA OU MISTA PARA TELHAS DE BARRO</v>
          </cell>
          <cell r="D3105" t="str">
            <v>M2</v>
          </cell>
          <cell r="E3105">
            <v>10.85</v>
          </cell>
        </row>
        <row r="3106">
          <cell r="B3106" t="str">
            <v>210810</v>
          </cell>
          <cell r="C3106" t="str">
            <v>REMOCAO DE ESTRUTURA DE MADEIRA EM TESOURA PONTALETADA OU MISTA PARA TELHAS DE FIBROCIMENTO</v>
          </cell>
          <cell r="D3106" t="str">
            <v>M2</v>
          </cell>
          <cell r="E3106">
            <v>7.22</v>
          </cell>
        </row>
        <row r="3107">
          <cell r="B3107" t="str">
            <v>210811</v>
          </cell>
          <cell r="C3107" t="str">
            <v>REMOCAO DE CAIBROS DE ESTRUTURA DE MADEIRA DA COBERTURA</v>
          </cell>
          <cell r="D3107" t="str">
            <v>M</v>
          </cell>
          <cell r="E3107">
            <v>1.02</v>
          </cell>
        </row>
        <row r="3108">
          <cell r="B3108" t="str">
            <v>210812</v>
          </cell>
          <cell r="C3108" t="str">
            <v>REMOCAO DE RIPAS DE ESTRUTURA DE MADEIRA DA COBERTURA</v>
          </cell>
          <cell r="D3108" t="str">
            <v>M</v>
          </cell>
          <cell r="E3108">
            <v>0.14000000000000001</v>
          </cell>
        </row>
        <row r="3109">
          <cell r="B3109" t="str">
            <v>210813</v>
          </cell>
          <cell r="C3109" t="str">
            <v>REMOCAO DE CALHAS E RUFOS</v>
          </cell>
          <cell r="D3109" t="str">
            <v>M</v>
          </cell>
          <cell r="E3109">
            <v>1.91</v>
          </cell>
        </row>
        <row r="3110">
          <cell r="B3110" t="str">
            <v>210814</v>
          </cell>
          <cell r="C3110" t="str">
            <v>REMOCAO DE FORROS DE MADEIRA PREGADAS</v>
          </cell>
          <cell r="D3110" t="str">
            <v>M2</v>
          </cell>
          <cell r="E3110">
            <v>5.04</v>
          </cell>
        </row>
        <row r="3111">
          <cell r="B3111" t="str">
            <v>210815</v>
          </cell>
          <cell r="C3111" t="str">
            <v>REMOCAO DE FORRO DE ESTUQUE</v>
          </cell>
          <cell r="D3111" t="str">
            <v>M2</v>
          </cell>
          <cell r="E3111">
            <v>4.33</v>
          </cell>
        </row>
        <row r="3112">
          <cell r="B3112" t="str">
            <v>210816</v>
          </cell>
          <cell r="C3112" t="str">
            <v>REMOCAO DE REVESTIMENTO COM ARGAMASSA</v>
          </cell>
          <cell r="D3112" t="str">
            <v>M2</v>
          </cell>
          <cell r="E3112">
            <v>1.64</v>
          </cell>
        </row>
        <row r="3113">
          <cell r="B3113" t="str">
            <v>210817</v>
          </cell>
          <cell r="C3113" t="str">
            <v>REMOCAO DE REVESTIMENTO DE AZULEJO, INCLUSIVE ARGAMASSA</v>
          </cell>
          <cell r="D3113" t="str">
            <v>M2</v>
          </cell>
          <cell r="E3113">
            <v>3.32</v>
          </cell>
        </row>
        <row r="3114">
          <cell r="B3114" t="str">
            <v>210818</v>
          </cell>
          <cell r="C3114" t="str">
            <v>REMOCAO DE CAIACAO OU TINTA MINERAL IMPERMEAVEL</v>
          </cell>
          <cell r="D3114" t="str">
            <v>M2</v>
          </cell>
          <cell r="E3114">
            <v>0.99</v>
          </cell>
        </row>
        <row r="3115">
          <cell r="B3115" t="str">
            <v>210819</v>
          </cell>
          <cell r="C3115" t="str">
            <v>REMOCAO DE PINTURA OLEO, ESMALTE, LATEX ACRILICO EM PAREDES</v>
          </cell>
          <cell r="D3115" t="str">
            <v>M2</v>
          </cell>
          <cell r="E3115">
            <v>2.2200000000000002</v>
          </cell>
        </row>
        <row r="3116">
          <cell r="B3116" t="str">
            <v>210820</v>
          </cell>
          <cell r="C3116" t="str">
            <v>REMOCAO DE PINTURA A OLEO, ESMALTE OU VERNIZ EM ESQUADRIAS DE MADEIRA</v>
          </cell>
          <cell r="D3116" t="str">
            <v>M2</v>
          </cell>
          <cell r="E3116">
            <v>3.23</v>
          </cell>
        </row>
        <row r="3117">
          <cell r="B3117" t="str">
            <v>210821</v>
          </cell>
          <cell r="C3117" t="str">
            <v>REMOCAO DE PINTURA A OLEO, ESMALTE, ALUMINIO, GRAFITE EM ESQUADRIAS DE FERRO</v>
          </cell>
          <cell r="D3117" t="str">
            <v>M2</v>
          </cell>
          <cell r="E3117">
            <v>3.49</v>
          </cell>
        </row>
        <row r="3118">
          <cell r="B3118" t="str">
            <v>210822</v>
          </cell>
          <cell r="C3118" t="str">
            <v>REMOCAO DE FOLHAS DE PORTAS OU JANELAS DE MADEIRA</v>
          </cell>
          <cell r="D3118" t="str">
            <v>UN</v>
          </cell>
          <cell r="E3118">
            <v>4.8899999999999997</v>
          </cell>
        </row>
        <row r="3119">
          <cell r="B3119" t="str">
            <v>210823</v>
          </cell>
          <cell r="C3119" t="str">
            <v>REMOCAO DE BATENTES DE MADEIRA</v>
          </cell>
          <cell r="D3119" t="str">
            <v>UN</v>
          </cell>
          <cell r="E3119">
            <v>21.75</v>
          </cell>
        </row>
        <row r="3120">
          <cell r="B3120" t="str">
            <v>210824</v>
          </cell>
          <cell r="C3120" t="str">
            <v>REMOCAO DE FECHADURAS DE EMBUTIR</v>
          </cell>
          <cell r="D3120" t="str">
            <v>UN</v>
          </cell>
          <cell r="E3120">
            <v>4.8899999999999997</v>
          </cell>
        </row>
        <row r="3121">
          <cell r="B3121" t="str">
            <v>210825</v>
          </cell>
          <cell r="C3121" t="str">
            <v>REMOCAO DE ESQUADRIAS METALICAS</v>
          </cell>
          <cell r="D3121" t="str">
            <v>M2</v>
          </cell>
          <cell r="E3121">
            <v>12.68</v>
          </cell>
        </row>
        <row r="3122">
          <cell r="B3122" t="str">
            <v>210826</v>
          </cell>
          <cell r="C3122" t="str">
            <v>REMOCAO DE VIDROS, INCLUSIVE RASPAGEM DE MASSA OU RETIRADA DE BAGUETES</v>
          </cell>
          <cell r="D3122" t="str">
            <v>M2</v>
          </cell>
          <cell r="E3122">
            <v>6.07</v>
          </cell>
        </row>
        <row r="3123">
          <cell r="B3123" t="str">
            <v>210827</v>
          </cell>
          <cell r="C3123" t="str">
            <v>REMOCAO DE TUBULACOES EM GERAL</v>
          </cell>
          <cell r="D3123" t="str">
            <v>M</v>
          </cell>
          <cell r="E3123">
            <v>3.32</v>
          </cell>
        </row>
        <row r="3124">
          <cell r="B3124" t="str">
            <v>210828</v>
          </cell>
          <cell r="C3124" t="str">
            <v>REMOCAO DE REGISTRO E VALVULAS DE DESCARGA</v>
          </cell>
          <cell r="D3124" t="str">
            <v>UN</v>
          </cell>
          <cell r="E3124">
            <v>44.46</v>
          </cell>
        </row>
        <row r="3125">
          <cell r="B3125" t="str">
            <v>210829</v>
          </cell>
          <cell r="C3125" t="str">
            <v>REMOCAO APARELHOS SANITARIOS, INCLUSIVE OS ACESSORIOS</v>
          </cell>
          <cell r="D3125" t="str">
            <v>UN</v>
          </cell>
          <cell r="E3125">
            <v>16.940000000000001</v>
          </cell>
        </row>
        <row r="3126">
          <cell r="B3126" t="str">
            <v>210830</v>
          </cell>
          <cell r="C3126" t="str">
            <v>REMOCAO DE CAIXAS ESTAMPADAS</v>
          </cell>
          <cell r="D3126" t="str">
            <v>UN</v>
          </cell>
          <cell r="E3126">
            <v>0.99</v>
          </cell>
        </row>
        <row r="3127">
          <cell r="B3127" t="str">
            <v>210831</v>
          </cell>
          <cell r="C3127" t="str">
            <v>REMOCAO DE INTERRUPTORES E TOMADAS</v>
          </cell>
          <cell r="D3127" t="str">
            <v>UN</v>
          </cell>
          <cell r="E3127">
            <v>8.16</v>
          </cell>
        </row>
        <row r="3128">
          <cell r="B3128" t="str">
            <v>210832</v>
          </cell>
          <cell r="C3128" t="str">
            <v>REMOCAO DE APARELHOS DE ILUMINACAO PARA LAMPADAS   INCANDESCENTES</v>
          </cell>
          <cell r="D3128" t="str">
            <v>UN</v>
          </cell>
          <cell r="E3128">
            <v>8.16</v>
          </cell>
        </row>
        <row r="3129">
          <cell r="B3129" t="str">
            <v>210833</v>
          </cell>
          <cell r="C3129" t="str">
            <v>REMOCAO DE APARELHOS DE ILUMINACAO PARA LAMPADAS FLUORESCENTE</v>
          </cell>
          <cell r="D3129" t="str">
            <v>UN</v>
          </cell>
          <cell r="E3129">
            <v>15.34</v>
          </cell>
        </row>
        <row r="3130">
          <cell r="B3130" t="str">
            <v>210834</v>
          </cell>
          <cell r="C3130" t="str">
            <v>REMOCAO DE FIOS ELETRICOS</v>
          </cell>
          <cell r="D3130" t="str">
            <v>M</v>
          </cell>
          <cell r="E3130">
            <v>0.99</v>
          </cell>
        </row>
        <row r="3131">
          <cell r="B3131" t="str">
            <v>210835</v>
          </cell>
          <cell r="C3131" t="str">
            <v>REMOCAO DE CERCA DE ARAME FARPADO 5 FIOS</v>
          </cell>
          <cell r="D3131" t="str">
            <v>M</v>
          </cell>
          <cell r="E3131">
            <v>6.49</v>
          </cell>
        </row>
        <row r="3132">
          <cell r="B3132" t="str">
            <v>210836</v>
          </cell>
          <cell r="C3132" t="str">
            <v>REMOCAO DE CERCA DE ARAME FARPADO 11 FIOS</v>
          </cell>
          <cell r="D3132" t="str">
            <v>M</v>
          </cell>
          <cell r="E3132">
            <v>10.65</v>
          </cell>
        </row>
        <row r="3133">
          <cell r="B3133" t="str">
            <v>210837</v>
          </cell>
          <cell r="C3133" t="str">
            <v>REMOCAO DE ARAME FARPADO DE CERCA DE ARAME FARPADO</v>
          </cell>
          <cell r="D3133" t="str">
            <v>M</v>
          </cell>
          <cell r="E3133">
            <v>4.16</v>
          </cell>
        </row>
        <row r="3134">
          <cell r="B3134" t="str">
            <v>210838</v>
          </cell>
          <cell r="C3134" t="str">
            <v>REMOCAO DE CERCA EM ALAMBRADO</v>
          </cell>
          <cell r="D3134" t="str">
            <v>M</v>
          </cell>
          <cell r="E3134">
            <v>18.670000000000002</v>
          </cell>
        </row>
        <row r="3135">
          <cell r="B3135" t="str">
            <v>210839</v>
          </cell>
          <cell r="C3135" t="str">
            <v>REMOCAO DE TELA DE ALAMBRADO DE CERCA EM ALAMBRADO</v>
          </cell>
          <cell r="D3135" t="str">
            <v>M</v>
          </cell>
          <cell r="E3135">
            <v>4.26</v>
          </cell>
        </row>
        <row r="3136">
          <cell r="B3136" t="str">
            <v>210840</v>
          </cell>
          <cell r="C3136" t="str">
            <v>REMOCAO DE PORTAO DE TELA</v>
          </cell>
          <cell r="D3136" t="str">
            <v>M2</v>
          </cell>
          <cell r="E3136">
            <v>2.89</v>
          </cell>
        </row>
        <row r="3138">
          <cell r="B3138" t="str">
            <v>210900</v>
          </cell>
          <cell r="C3138" t="str">
            <v>RECOLOCACAO, REFORMAS E LIMPEZA</v>
          </cell>
        </row>
        <row r="3139">
          <cell r="B3139" t="str">
            <v>210901</v>
          </cell>
          <cell r="C3139" t="str">
            <v>FORRO DE ESTUQUE DE TETOS E BEIRAIS</v>
          </cell>
          <cell r="D3139" t="str">
            <v>M2</v>
          </cell>
          <cell r="E3139">
            <v>80.510000000000005</v>
          </cell>
        </row>
        <row r="3140">
          <cell r="B3140" t="str">
            <v>210902</v>
          </cell>
          <cell r="C3140" t="str">
            <v>FORRO DE TABUAS APARELHADAS MACHO E FEMEA DE PINHO</v>
          </cell>
          <cell r="D3140" t="str">
            <v>M2</v>
          </cell>
          <cell r="E3140">
            <v>22.31</v>
          </cell>
        </row>
        <row r="3141">
          <cell r="B3141" t="str">
            <v>210903</v>
          </cell>
          <cell r="C3141" t="str">
            <v>FORRO DE TABUAS APARELHADAS MACHO E FEMEA DE PEROBA</v>
          </cell>
          <cell r="D3141" t="str">
            <v>M2</v>
          </cell>
          <cell r="E3141">
            <v>69.510000000000005</v>
          </cell>
        </row>
        <row r="3142">
          <cell r="B3142" t="str">
            <v>210904</v>
          </cell>
          <cell r="C3142" t="str">
            <v>REPREGAMENTO DE FORROS DE MADEIRA</v>
          </cell>
          <cell r="D3142" t="str">
            <v>M2</v>
          </cell>
          <cell r="E3142">
            <v>2.1800000000000002</v>
          </cell>
        </row>
        <row r="3143">
          <cell r="B3143" t="str">
            <v>210905</v>
          </cell>
          <cell r="C3143" t="str">
            <v>ESTRUTURA DE COBERTURA EM MADEIRA DE LEI EM TESOURA P/TELHAS CERAMICAS - VAOS ATE 7,00 M</v>
          </cell>
          <cell r="D3143" t="str">
            <v>M2</v>
          </cell>
          <cell r="E3143">
            <v>61.2</v>
          </cell>
        </row>
        <row r="3144">
          <cell r="B3144" t="str">
            <v>210906</v>
          </cell>
          <cell r="C3144" t="str">
            <v>ESTRUTURA DE COBERTURA EM MADEIRA DE LEI EM TESOURA P/TELHAS CERAMICAS - VAOS 7,01 A 10,0 M</v>
          </cell>
          <cell r="D3144" t="str">
            <v>M2</v>
          </cell>
          <cell r="E3144">
            <v>68.819999999999993</v>
          </cell>
        </row>
        <row r="3145">
          <cell r="B3145" t="str">
            <v>210907</v>
          </cell>
          <cell r="C3145" t="str">
            <v>ESTRUTURA DE COBERTURA EM MADEIRA DE LEI EM TESOURA PONTALETADAS (MISTA) P/TELHAS CERAMICAS</v>
          </cell>
          <cell r="D3145" t="str">
            <v>M2</v>
          </cell>
          <cell r="E3145">
            <v>53.65</v>
          </cell>
        </row>
        <row r="3146">
          <cell r="B3146" t="str">
            <v>210909</v>
          </cell>
          <cell r="C3146" t="str">
            <v>ESTRUTURA COBERTURA EM MADEIRA EM TESOURA PARA TELHAS ONDULADAS - VAOS ATE 7,00 M</v>
          </cell>
          <cell r="D3146" t="str">
            <v>M2</v>
          </cell>
          <cell r="E3146">
            <v>46.61</v>
          </cell>
        </row>
        <row r="3147">
          <cell r="B3147" t="str">
            <v>210912</v>
          </cell>
          <cell r="C3147" t="str">
            <v>RECOLOCACAO DE RIPAS</v>
          </cell>
          <cell r="D3147" t="str">
            <v>M</v>
          </cell>
          <cell r="E3147">
            <v>0.31</v>
          </cell>
        </row>
        <row r="3148">
          <cell r="B3148" t="str">
            <v>210913</v>
          </cell>
          <cell r="C3148" t="str">
            <v>RECOLOCACAO DE CAIBROS</v>
          </cell>
          <cell r="D3148" t="str">
            <v>M</v>
          </cell>
          <cell r="E3148">
            <v>2.5499999999999998</v>
          </cell>
        </row>
        <row r="3149">
          <cell r="B3149" t="str">
            <v>210914</v>
          </cell>
          <cell r="C3149" t="str">
            <v>RECOLOCACAO DE TELHAS TIPO FRANCESA</v>
          </cell>
          <cell r="D3149" t="str">
            <v>M2</v>
          </cell>
          <cell r="E3149">
            <v>11.57</v>
          </cell>
        </row>
        <row r="3150">
          <cell r="B3150" t="str">
            <v>210915</v>
          </cell>
          <cell r="C3150" t="str">
            <v>RECOLOCACAO DE TELHAS TIPO PAULISTA</v>
          </cell>
          <cell r="D3150" t="str">
            <v>M2</v>
          </cell>
          <cell r="E3150">
            <v>25.08</v>
          </cell>
        </row>
        <row r="3151">
          <cell r="B3151" t="str">
            <v>210916</v>
          </cell>
          <cell r="C3151" t="str">
            <v>RECOLOCACAO DE TELHAS ONDULADAS DE FIBROCIMENTO, ALUMINIO, PLASTICO</v>
          </cell>
          <cell r="D3151" t="str">
            <v>M2</v>
          </cell>
          <cell r="E3151">
            <v>7.22</v>
          </cell>
        </row>
        <row r="3152">
          <cell r="B3152" t="str">
            <v>210917</v>
          </cell>
          <cell r="C3152" t="str">
            <v>LIMPEZA DE PISOS CIMENTADO, CERAMICO, AZULEJOS,PEDRAS, PISO VINILICO, LADRILHO HIDRAULICO</v>
          </cell>
          <cell r="D3152" t="str">
            <v>M2</v>
          </cell>
          <cell r="E3152">
            <v>4.9800000000000004</v>
          </cell>
        </row>
        <row r="3153">
          <cell r="B3153" t="str">
            <v>210918</v>
          </cell>
          <cell r="C3153" t="str">
            <v>LIMPEZA DE VIDROS</v>
          </cell>
          <cell r="D3153" t="str">
            <v>M2</v>
          </cell>
          <cell r="E3153">
            <v>6.25</v>
          </cell>
        </row>
        <row r="3154">
          <cell r="B3154" t="str">
            <v>210919</v>
          </cell>
          <cell r="C3154" t="str">
            <v>LIMPEZA DE APARELHOS SANITARIOS, INCLUSIVE METAIS</v>
          </cell>
          <cell r="D3154" t="str">
            <v>UN</v>
          </cell>
          <cell r="E3154">
            <v>6.66</v>
          </cell>
        </row>
        <row r="3156">
          <cell r="B3156" t="str">
            <v>480000</v>
          </cell>
          <cell r="C3156" t="str">
            <v>RECUPERACAO DE ESTRUTURAS DE CONCRETO</v>
          </cell>
        </row>
        <row r="3157">
          <cell r="B3157" t="str">
            <v>480100</v>
          </cell>
          <cell r="C3157" t="str">
            <v>SERVICOS PRELIMINARES</v>
          </cell>
        </row>
        <row r="3158">
          <cell r="B3158" t="str">
            <v>480101</v>
          </cell>
          <cell r="C3158" t="str">
            <v>ANDAIMES TUBULARES</v>
          </cell>
          <cell r="D3158" t="str">
            <v>M3XME</v>
          </cell>
          <cell r="E3158">
            <v>9.0399999999999991</v>
          </cell>
        </row>
        <row r="3159">
          <cell r="B3159" t="str">
            <v>480102</v>
          </cell>
          <cell r="C3159" t="str">
            <v>PROTECAO COM TELA DE NAILON</v>
          </cell>
          <cell r="D3159" t="str">
            <v>M2</v>
          </cell>
          <cell r="E3159">
            <v>5.34</v>
          </cell>
        </row>
        <row r="3160">
          <cell r="B3160" t="str">
            <v>480103</v>
          </cell>
          <cell r="C3160" t="str">
            <v>CIMBRAMENTO DE MADEIRA</v>
          </cell>
          <cell r="D3160" t="str">
            <v>M3</v>
          </cell>
          <cell r="E3160">
            <v>25.29</v>
          </cell>
        </row>
        <row r="3161">
          <cell r="B3161" t="str">
            <v>480104</v>
          </cell>
          <cell r="C3161" t="str">
            <v>CIMBRAMENTO TUBULAR</v>
          </cell>
          <cell r="D3161" t="str">
            <v>M3XME</v>
          </cell>
          <cell r="E3161">
            <v>9.58</v>
          </cell>
        </row>
        <row r="3163">
          <cell r="B3163" t="str">
            <v>480200</v>
          </cell>
          <cell r="C3163" t="str">
            <v>PREPARO E LIMPEZA DO SUBSTRATO</v>
          </cell>
        </row>
        <row r="3164">
          <cell r="B3164" t="str">
            <v>480201</v>
          </cell>
          <cell r="C3164" t="str">
            <v>DEMARCACAO DAS AREAS DE REPAROS C/DISCO DE CORTE</v>
          </cell>
          <cell r="D3164" t="str">
            <v>M</v>
          </cell>
          <cell r="E3164">
            <v>2.5499999999999998</v>
          </cell>
        </row>
        <row r="3165">
          <cell r="B3165" t="str">
            <v>480202</v>
          </cell>
          <cell r="C3165" t="str">
            <v>HIDROJATEAMENTO DE ALTA PRESSAO C/AGUA QUENTE OU FRIA E SOLUCAO LIMPADORA (ATE 170 KGF/CM2)</v>
          </cell>
          <cell r="D3165" t="str">
            <v>M2</v>
          </cell>
          <cell r="E3165">
            <v>5.78</v>
          </cell>
        </row>
        <row r="3166">
          <cell r="B3166" t="str">
            <v>480203</v>
          </cell>
          <cell r="C3166" t="str">
            <v>HIDROJATEAMENTO DE ALTISSIMA PRESSAO C/AGUA QUENTE OU FRIA E SOLUCAO LIMPADORA (ACIMA DE 17 MPA)</v>
          </cell>
          <cell r="D3166" t="str">
            <v>M2</v>
          </cell>
          <cell r="E3166">
            <v>5.78</v>
          </cell>
        </row>
        <row r="3167">
          <cell r="B3167" t="str">
            <v>480204</v>
          </cell>
          <cell r="C3167" t="str">
            <v>UMEDECIMENTO DO SUBSTRATO</v>
          </cell>
          <cell r="D3167" t="str">
            <v>M2</v>
          </cell>
          <cell r="E3167">
            <v>2.58</v>
          </cell>
        </row>
        <row r="3168">
          <cell r="B3168" t="str">
            <v>480205</v>
          </cell>
          <cell r="C3168" t="str">
            <v>LIXAMENTO DO SUBSTRATO</v>
          </cell>
          <cell r="D3168" t="str">
            <v>M2</v>
          </cell>
          <cell r="E3168">
            <v>7.07</v>
          </cell>
        </row>
        <row r="3169">
          <cell r="B3169" t="str">
            <v>480206</v>
          </cell>
          <cell r="C3169" t="str">
            <v>ESCOVAMENTO MANUAL</v>
          </cell>
          <cell r="D3169" t="str">
            <v>M2</v>
          </cell>
          <cell r="E3169">
            <v>2.73</v>
          </cell>
        </row>
        <row r="3170">
          <cell r="B3170" t="str">
            <v>480207</v>
          </cell>
          <cell r="C3170" t="str">
            <v>APICOAMENTO MANUAL DE CONCRETO</v>
          </cell>
          <cell r="D3170" t="str">
            <v>M2</v>
          </cell>
          <cell r="E3170">
            <v>20.86</v>
          </cell>
        </row>
        <row r="3171">
          <cell r="B3171" t="str">
            <v>480208</v>
          </cell>
          <cell r="C3171" t="str">
            <v>ESCARIFICACAO DE CONCRETO ATE A PROFUNDIDADE DE 4 CM</v>
          </cell>
          <cell r="D3171" t="str">
            <v>M2</v>
          </cell>
          <cell r="E3171">
            <v>33.9</v>
          </cell>
        </row>
        <row r="3172">
          <cell r="B3172" t="str">
            <v>480211</v>
          </cell>
          <cell r="C3172" t="str">
            <v>DEMOLICAO DE CONCRETO ATE A PROFUNDIDADE DE 5 CM</v>
          </cell>
          <cell r="D3172" t="str">
            <v>M2</v>
          </cell>
          <cell r="E3172">
            <v>4.53</v>
          </cell>
        </row>
        <row r="3173">
          <cell r="B3173" t="str">
            <v>480212</v>
          </cell>
          <cell r="C3173" t="str">
            <v>DEMOLICAO DE CONCRETO ATE A PROFUNDIDADE DE 10 CM</v>
          </cell>
          <cell r="D3173" t="str">
            <v>M2</v>
          </cell>
          <cell r="E3173">
            <v>9.15</v>
          </cell>
        </row>
        <row r="3174">
          <cell r="B3174" t="str">
            <v>480213</v>
          </cell>
          <cell r="C3174" t="str">
            <v>JATEAMENTO COM AR COMPRIMIDO</v>
          </cell>
          <cell r="D3174" t="str">
            <v>M2</v>
          </cell>
          <cell r="E3174">
            <v>10.74</v>
          </cell>
        </row>
        <row r="3176">
          <cell r="B3176" t="str">
            <v>480300</v>
          </cell>
          <cell r="C3176" t="str">
            <v>TRATAMENTO DAS ARMADURAS</v>
          </cell>
        </row>
        <row r="3177">
          <cell r="B3177" t="str">
            <v>480301</v>
          </cell>
          <cell r="C3177" t="str">
            <v>LIXAMENTO DAS ARMADURAS</v>
          </cell>
          <cell r="D3177" t="str">
            <v>M</v>
          </cell>
          <cell r="E3177">
            <v>3.47</v>
          </cell>
        </row>
        <row r="3178">
          <cell r="B3178" t="str">
            <v>480302</v>
          </cell>
          <cell r="C3178" t="str">
            <v>EMENDAS POR TRANSPASSE</v>
          </cell>
          <cell r="D3178" t="str">
            <v>KG</v>
          </cell>
          <cell r="E3178">
            <v>3.13</v>
          </cell>
        </row>
        <row r="3179">
          <cell r="B3179" t="str">
            <v>480303</v>
          </cell>
          <cell r="C3179" t="str">
            <v>APLICACAO DE TINTA DE ALTO TEOR DE ZINCO</v>
          </cell>
          <cell r="D3179" t="str">
            <v>M</v>
          </cell>
          <cell r="E3179">
            <v>2.36</v>
          </cell>
        </row>
        <row r="3180">
          <cell r="B3180" t="str">
            <v>480304</v>
          </cell>
          <cell r="C3180" t="str">
            <v>APLICACAO DE REVESTIM.DE RESINA ACRILICA/CIMENTO,C/ALTA ALCALIN.E ADIT.INIBIDOR CORROSAO P/ARMADURAS</v>
          </cell>
          <cell r="D3180" t="str">
            <v>M2</v>
          </cell>
          <cell r="E3180">
            <v>7.23</v>
          </cell>
        </row>
        <row r="3181">
          <cell r="B3181" t="str">
            <v>480305</v>
          </cell>
          <cell r="C3181" t="str">
            <v>SUBSTITUICAO DE BARRAS DE ACO</v>
          </cell>
          <cell r="D3181" t="str">
            <v>KG</v>
          </cell>
          <cell r="E3181">
            <v>7.51</v>
          </cell>
        </row>
        <row r="3182">
          <cell r="B3182" t="str">
            <v>480306</v>
          </cell>
          <cell r="C3182" t="str">
            <v>COMPLEMENTACAO DE BARRAS DE ACO</v>
          </cell>
          <cell r="D3182" t="str">
            <v>KG</v>
          </cell>
          <cell r="E3182">
            <v>7.34</v>
          </cell>
        </row>
        <row r="3183">
          <cell r="B3183" t="str">
            <v>480307</v>
          </cell>
          <cell r="C3183" t="str">
            <v>JATEAMENTO COM MINERIO TIPO ESFERICO, GRANULOMETRIA 12/20, ALFA ALUMINA - 80%</v>
          </cell>
          <cell r="D3183" t="str">
            <v>M2</v>
          </cell>
          <cell r="E3183">
            <v>40.119999999999997</v>
          </cell>
        </row>
        <row r="3184">
          <cell r="B3184" t="str">
            <v>480308</v>
          </cell>
          <cell r="C3184" t="str">
            <v>JATEAMENTO COM ESCORIA DE COBRE</v>
          </cell>
          <cell r="D3184" t="str">
            <v>M2</v>
          </cell>
          <cell r="E3184">
            <v>49.34</v>
          </cell>
        </row>
        <row r="3185">
          <cell r="B3185" t="str">
            <v>480309</v>
          </cell>
          <cell r="C3185" t="str">
            <v>LIMPEZA DE SUPERFICIE ATRAVES DE JATO DE AREIA UMIDO</v>
          </cell>
          <cell r="D3185" t="str">
            <v>M2</v>
          </cell>
          <cell r="E3185">
            <v>28.58</v>
          </cell>
        </row>
        <row r="3187">
          <cell r="B3187" t="str">
            <v>480400</v>
          </cell>
          <cell r="C3187" t="str">
            <v>REPARO LOCALIZADO</v>
          </cell>
        </row>
        <row r="3188">
          <cell r="B3188" t="str">
            <v>480401</v>
          </cell>
          <cell r="C3188" t="str">
            <v>ARGAMASSA BASE CIMENTO MODIFICADA COM POLIMEROS ESPESSURA ATE 3 CM</v>
          </cell>
          <cell r="D3188" t="str">
            <v>M2</v>
          </cell>
          <cell r="E3188">
            <v>187.15</v>
          </cell>
        </row>
        <row r="3189">
          <cell r="B3189" t="str">
            <v>480402</v>
          </cell>
          <cell r="C3189" t="str">
            <v>ARGAMASSA BASE CIMENTO MODIFICADA COM POLIMEROS ESPESSURA ATE 5 CM</v>
          </cell>
          <cell r="D3189" t="str">
            <v>M2</v>
          </cell>
          <cell r="E3189">
            <v>311.95999999999998</v>
          </cell>
        </row>
        <row r="3190">
          <cell r="B3190" t="str">
            <v>480403</v>
          </cell>
          <cell r="C3190" t="str">
            <v>ARGAMASSA BASE CIMENTO MODIFICADA COM POLIMEROS</v>
          </cell>
          <cell r="D3190" t="str">
            <v>M3</v>
          </cell>
          <cell r="E3190">
            <v>6240.33</v>
          </cell>
        </row>
        <row r="3191">
          <cell r="B3191" t="str">
            <v>480404</v>
          </cell>
          <cell r="C3191" t="str">
            <v>ARGAMASSA BASE EPOXI ESPESSURA ATE 3 CM</v>
          </cell>
          <cell r="D3191" t="str">
            <v>M2</v>
          </cell>
          <cell r="E3191">
            <v>1299.83</v>
          </cell>
        </row>
        <row r="3192">
          <cell r="B3192" t="str">
            <v>480405</v>
          </cell>
          <cell r="C3192" t="str">
            <v>ESTANCAMENTO DE INFILTRACAO COM CIMENTO DE PEGA ULTRA RAPIDA</v>
          </cell>
          <cell r="D3192" t="str">
            <v>M2</v>
          </cell>
          <cell r="E3192">
            <v>242.23</v>
          </cell>
        </row>
        <row r="3193">
          <cell r="B3193" t="str">
            <v>480406</v>
          </cell>
          <cell r="C3193" t="str">
            <v>APLICACAO DE ARGAMASSA TIPO DRY PACK PARA REPAROS</v>
          </cell>
          <cell r="D3193" t="str">
            <v>M3</v>
          </cell>
          <cell r="E3193">
            <v>4542.26</v>
          </cell>
        </row>
        <row r="3194">
          <cell r="B3194" t="str">
            <v>480407</v>
          </cell>
          <cell r="C3194" t="str">
            <v>APLICACAO DE ARGAMASSA TIPO DRY PACK PARA TIRANTES</v>
          </cell>
          <cell r="D3194" t="str">
            <v>UN</v>
          </cell>
          <cell r="E3194">
            <v>9.2899999999999991</v>
          </cell>
        </row>
        <row r="3195">
          <cell r="B3195" t="str">
            <v>480408</v>
          </cell>
          <cell r="C3195" t="str">
            <v>GRAUTE MINERAL</v>
          </cell>
          <cell r="D3195" t="str">
            <v>M3</v>
          </cell>
          <cell r="E3195">
            <v>1234.4100000000001</v>
          </cell>
        </row>
        <row r="3196">
          <cell r="B3196" t="str">
            <v>480409</v>
          </cell>
          <cell r="C3196" t="str">
            <v>GRAUTE MINERAL E PEDRISCOS</v>
          </cell>
          <cell r="D3196" t="str">
            <v>M3</v>
          </cell>
          <cell r="E3196">
            <v>924.92</v>
          </cell>
        </row>
        <row r="3197">
          <cell r="B3197" t="str">
            <v>480410</v>
          </cell>
          <cell r="C3197" t="str">
            <v>FORMA PARA REPAROS PROFUNDOS</v>
          </cell>
          <cell r="D3197" t="str">
            <v>M2</v>
          </cell>
          <cell r="E3197">
            <v>90.37</v>
          </cell>
        </row>
        <row r="3198">
          <cell r="B3198" t="str">
            <v>480411</v>
          </cell>
          <cell r="C3198" t="str">
            <v>MICRO CONCRETO MODIFICADO COM POLIMEROS</v>
          </cell>
          <cell r="D3198" t="str">
            <v>M3</v>
          </cell>
          <cell r="E3198">
            <v>2857.26</v>
          </cell>
        </row>
        <row r="3199">
          <cell r="B3199" t="str">
            <v>480412</v>
          </cell>
          <cell r="C3199" t="str">
            <v>APLICACAO DE MEMBRANA DE CURA QUIMICA</v>
          </cell>
          <cell r="D3199" t="str">
            <v>M2</v>
          </cell>
          <cell r="E3199">
            <v>4.1399999999999997</v>
          </cell>
        </row>
        <row r="3200">
          <cell r="B3200" t="str">
            <v>480413</v>
          </cell>
          <cell r="C3200" t="str">
            <v>CONCRETO PROJETADO EM PAREDES</v>
          </cell>
          <cell r="D3200" t="str">
            <v>M3</v>
          </cell>
          <cell r="E3200">
            <v>850.18</v>
          </cell>
        </row>
        <row r="3201">
          <cell r="B3201" t="str">
            <v>480414</v>
          </cell>
          <cell r="C3201" t="str">
            <v>CONCRETO PROJETADO EM TETOS</v>
          </cell>
          <cell r="D3201" t="str">
            <v>M3</v>
          </cell>
          <cell r="E3201">
            <v>937.62</v>
          </cell>
        </row>
        <row r="3202">
          <cell r="B3202" t="str">
            <v>480415</v>
          </cell>
          <cell r="C3202" t="str">
            <v>ARGAMASSA PROJETADA EM PAREDES</v>
          </cell>
          <cell r="D3202" t="str">
            <v>M3</v>
          </cell>
          <cell r="E3202">
            <v>849.19</v>
          </cell>
        </row>
        <row r="3203">
          <cell r="B3203" t="str">
            <v>480416</v>
          </cell>
          <cell r="C3203" t="str">
            <v>ARGAMASSA PROJETADA EM TETOS</v>
          </cell>
          <cell r="D3203" t="str">
            <v>M3</v>
          </cell>
          <cell r="E3203">
            <v>937.23</v>
          </cell>
        </row>
        <row r="3204">
          <cell r="B3204" t="str">
            <v>480417</v>
          </cell>
          <cell r="C3204" t="str">
            <v>ARGAMASSA A BASE DE CIMENTO MODIFICADA COM POLIMEROS, ESPESSURA ATE 2 CM</v>
          </cell>
          <cell r="D3204" t="str">
            <v>M2</v>
          </cell>
          <cell r="E3204">
            <v>124.79</v>
          </cell>
        </row>
        <row r="3205">
          <cell r="B3205" t="str">
            <v>480418</v>
          </cell>
          <cell r="C3205" t="str">
            <v>MICRO CONRETO MODIFICADO COM POLIMEROS, COM TRACO REALIZADO IN LOCO</v>
          </cell>
          <cell r="D3205" t="str">
            <v>M3</v>
          </cell>
          <cell r="E3205">
            <v>806.21</v>
          </cell>
        </row>
        <row r="3207">
          <cell r="B3207" t="str">
            <v>480500</v>
          </cell>
          <cell r="C3207" t="str">
            <v>REPARO EM JUNTAS</v>
          </cell>
        </row>
        <row r="3208">
          <cell r="B3208" t="str">
            <v>480501</v>
          </cell>
          <cell r="C3208" t="str">
            <v>RETIRADA DA JUNTA DE PERFIL VULCANIZADO</v>
          </cell>
          <cell r="D3208" t="str">
            <v>M</v>
          </cell>
          <cell r="E3208">
            <v>13.1</v>
          </cell>
        </row>
        <row r="3209">
          <cell r="B3209" t="str">
            <v>480502</v>
          </cell>
          <cell r="C3209" t="str">
            <v>DESOBSTRUCAO DA JUNTA</v>
          </cell>
          <cell r="D3209" t="str">
            <v>M</v>
          </cell>
          <cell r="E3209">
            <v>8.69</v>
          </cell>
        </row>
        <row r="3210">
          <cell r="B3210" t="str">
            <v>480503</v>
          </cell>
          <cell r="C3210" t="str">
            <v>PERFIL VULCANIZADO A BASE DE POLICLOROPRENO L=10 MM</v>
          </cell>
          <cell r="D3210" t="str">
            <v>M</v>
          </cell>
          <cell r="E3210">
            <v>45.63</v>
          </cell>
        </row>
        <row r="3211">
          <cell r="B3211" t="str">
            <v>480504</v>
          </cell>
          <cell r="C3211" t="str">
            <v>PERFIL VULCANIZADO A BASE DE POLICLOROPRENO L=20 MM</v>
          </cell>
          <cell r="D3211" t="str">
            <v>M</v>
          </cell>
          <cell r="E3211">
            <v>65.84</v>
          </cell>
        </row>
        <row r="3212">
          <cell r="B3212" t="str">
            <v>480505</v>
          </cell>
          <cell r="C3212" t="str">
            <v>PERFIL VULCANIZADO A BASE DE POLICLOROPRENO L=25 MM</v>
          </cell>
          <cell r="D3212" t="str">
            <v>M</v>
          </cell>
          <cell r="E3212">
            <v>92.38</v>
          </cell>
        </row>
        <row r="3213">
          <cell r="B3213" t="str">
            <v>480506</v>
          </cell>
          <cell r="C3213" t="str">
            <v>PERFIL VULCANIZADO A BASE DE POLICLOROPRENO L=30 MM</v>
          </cell>
          <cell r="D3213" t="str">
            <v>M</v>
          </cell>
          <cell r="E3213">
            <v>110.05</v>
          </cell>
        </row>
        <row r="3214">
          <cell r="B3214" t="str">
            <v>480507</v>
          </cell>
          <cell r="C3214" t="str">
            <v>PERFIL VULCANIZADO A BASE DE POLICLOROPRENO L=35 MM</v>
          </cell>
          <cell r="D3214" t="str">
            <v>M</v>
          </cell>
          <cell r="E3214">
            <v>169.45</v>
          </cell>
        </row>
        <row r="3215">
          <cell r="B3215" t="str">
            <v>480508</v>
          </cell>
          <cell r="C3215" t="str">
            <v>PERFIL VULCANIZADO A BASE DE POLICLOROPRENO L=40 MM</v>
          </cell>
          <cell r="D3215" t="str">
            <v>M</v>
          </cell>
          <cell r="E3215">
            <v>227.57</v>
          </cell>
        </row>
        <row r="3216">
          <cell r="B3216" t="str">
            <v>480509</v>
          </cell>
          <cell r="C3216" t="str">
            <v>PERFIL VULCANIZADO A BASE DE POLICLOROPRENO L=50 MM</v>
          </cell>
          <cell r="D3216" t="str">
            <v>M</v>
          </cell>
          <cell r="E3216">
            <v>310.95999999999998</v>
          </cell>
        </row>
        <row r="3217">
          <cell r="B3217" t="str">
            <v>480510</v>
          </cell>
          <cell r="C3217" t="str">
            <v>RECOMPOSICAO DE BORDA DE CONCRETO COM ARGAMASSA EPOXIDICA</v>
          </cell>
          <cell r="D3217" t="str">
            <v>M</v>
          </cell>
          <cell r="E3217">
            <v>52.29</v>
          </cell>
        </row>
        <row r="3218">
          <cell r="B3218" t="str">
            <v>480511</v>
          </cell>
          <cell r="C3218" t="str">
            <v>RECOMPOSICAO DE BORDA DE CONCRETO COM ARGAMASSA POLIMERICA</v>
          </cell>
          <cell r="D3218" t="str">
            <v>M</v>
          </cell>
          <cell r="E3218">
            <v>19.37</v>
          </cell>
        </row>
        <row r="3219">
          <cell r="B3219" t="str">
            <v>480512</v>
          </cell>
          <cell r="C3219" t="str">
            <v>VEDACAO DE JUNTAS COM MASTIQUE ELASTICO DE POLIURETANO</v>
          </cell>
          <cell r="D3219" t="str">
            <v>M</v>
          </cell>
          <cell r="E3219">
            <v>27.25</v>
          </cell>
        </row>
        <row r="3220">
          <cell r="B3220" t="str">
            <v>480513</v>
          </cell>
          <cell r="C3220" t="str">
            <v>VEDACAO DE JUNTAS COM MASTIQUE ELASTICO DE SILICONE</v>
          </cell>
          <cell r="D3220" t="str">
            <v>M</v>
          </cell>
          <cell r="E3220">
            <v>18.260000000000002</v>
          </cell>
        </row>
        <row r="3221">
          <cell r="B3221" t="str">
            <v>480514</v>
          </cell>
          <cell r="C3221" t="str">
            <v>VEDACAO DE JUNTAS COM SELANTE ELASTICO TIXOTROPICO A BASE DE POLISSULFETO ORGANICO</v>
          </cell>
          <cell r="D3221" t="str">
            <v>M</v>
          </cell>
          <cell r="E3221">
            <v>20.05</v>
          </cell>
        </row>
        <row r="3223">
          <cell r="B3223" t="str">
            <v>480600</v>
          </cell>
          <cell r="C3223" t="str">
            <v>REPAROS E TRATAMENTO DE TRINCAS E FISSURAS</v>
          </cell>
        </row>
        <row r="3224">
          <cell r="B3224" t="str">
            <v>480601</v>
          </cell>
          <cell r="C3224" t="str">
            <v>TRATAMENTO FLEXIVEL COM MASTIQUE ELASTICO BASE POLIURETANO</v>
          </cell>
          <cell r="D3224" t="str">
            <v>M</v>
          </cell>
          <cell r="E3224">
            <v>41.54</v>
          </cell>
        </row>
        <row r="3225">
          <cell r="B3225" t="str">
            <v>480602</v>
          </cell>
          <cell r="C3225" t="str">
            <v>TRATAMENTO FLEXIVEL COM MASTIQUE ELASTICO BASE SILICONE</v>
          </cell>
          <cell r="D3225" t="str">
            <v>M</v>
          </cell>
          <cell r="E3225">
            <v>36.04</v>
          </cell>
        </row>
        <row r="3226">
          <cell r="B3226" t="str">
            <v>480603</v>
          </cell>
          <cell r="C3226" t="str">
            <v>TRATAMENTO FLEXIVEL COM SELANTE ELASTICO TIXOTROPICO A BASE DE POLISSULFETO ORGANICO</v>
          </cell>
          <cell r="D3226" t="str">
            <v>M</v>
          </cell>
          <cell r="E3226">
            <v>36.799999999999997</v>
          </cell>
        </row>
        <row r="3227">
          <cell r="B3227" t="str">
            <v>480604</v>
          </cell>
          <cell r="C3227" t="str">
            <v>TRATAMENTO FLEXIVEL COM INJECAO DE SELANTE A BASE DE POLIURETANO HIDROATIVADO</v>
          </cell>
          <cell r="D3227" t="str">
            <v>M</v>
          </cell>
          <cell r="E3227">
            <v>291.19</v>
          </cell>
        </row>
        <row r="3228">
          <cell r="B3228" t="str">
            <v>480605</v>
          </cell>
          <cell r="C3228" t="str">
            <v>TRATAMENTO FLEXIVEL COM PERFIL PRE MOLDADO DE NEOPRENE DE ATE 50 MM DE LARGURA</v>
          </cell>
          <cell r="D3228" t="str">
            <v>M</v>
          </cell>
          <cell r="E3228">
            <v>318.49</v>
          </cell>
        </row>
        <row r="3229">
          <cell r="B3229" t="str">
            <v>480606</v>
          </cell>
          <cell r="C3229" t="str">
            <v>TRATAMENTO FLEXIVEL COM PERFIL PRE MOLDADO DE NEOPRENE DE ATE 25 MM DE LARGURA</v>
          </cell>
          <cell r="D3229" t="str">
            <v>M</v>
          </cell>
          <cell r="E3229">
            <v>98.81</v>
          </cell>
        </row>
        <row r="3230">
          <cell r="B3230" t="str">
            <v>480607</v>
          </cell>
          <cell r="C3230" t="str">
            <v>TRATAMENTO FLEXIVEL COM PERFIL PRE MOLDADO DE NEOPRENE DE ATE 10 MM DE LARGURA</v>
          </cell>
          <cell r="D3230" t="str">
            <v>M</v>
          </cell>
          <cell r="E3230">
            <v>51.84</v>
          </cell>
        </row>
        <row r="3231">
          <cell r="B3231" t="str">
            <v>480608</v>
          </cell>
          <cell r="C3231" t="str">
            <v>TRATAMENTO FLEXIVEL COM INJECAO DE ESPUMA A BASE DE POLIURETANO HIDROATIVO</v>
          </cell>
          <cell r="D3231" t="str">
            <v>M</v>
          </cell>
          <cell r="E3231">
            <v>145.52000000000001</v>
          </cell>
        </row>
        <row r="3232">
          <cell r="B3232" t="str">
            <v>480609</v>
          </cell>
          <cell r="C3232" t="str">
            <v>TRATAMENTO FLEXIVEL COM INJECAO DE GEL A BASE DE POLIURETANO HIDROATIVADO</v>
          </cell>
          <cell r="D3232" t="str">
            <v>M</v>
          </cell>
          <cell r="E3232">
            <v>145.52000000000001</v>
          </cell>
        </row>
        <row r="3233">
          <cell r="B3233" t="str">
            <v>480610</v>
          </cell>
          <cell r="C3233" t="str">
            <v>TRATAMENTO RIGIDO POR TAMPONAMENTO COM INJECAO DE RESINA EPOXI</v>
          </cell>
          <cell r="D3233" t="str">
            <v>M</v>
          </cell>
          <cell r="E3233">
            <v>232.69</v>
          </cell>
        </row>
        <row r="3234">
          <cell r="B3234" t="str">
            <v>480611</v>
          </cell>
          <cell r="C3234" t="str">
            <v>TRATAMENTO RIGIDO POR TAMPONAMENTO COM INJECAO DE RESINA EPOXI</v>
          </cell>
          <cell r="D3234" t="str">
            <v>KG</v>
          </cell>
          <cell r="E3234">
            <v>111.66</v>
          </cell>
        </row>
        <row r="3235">
          <cell r="B3235" t="str">
            <v>480612</v>
          </cell>
          <cell r="C3235" t="str">
            <v>REPARO ESTRUTURAL DE VIGAS, LAJES E PILARES COM APLICACAO DE GRAUTE, VAOS DE 35,0 A 70,0 MM</v>
          </cell>
          <cell r="D3235" t="str">
            <v>M</v>
          </cell>
          <cell r="E3235">
            <v>19</v>
          </cell>
        </row>
        <row r="3236">
          <cell r="B3236" t="str">
            <v>480613</v>
          </cell>
          <cell r="C3236" t="str">
            <v>TRATAMENTO DE MICRO FISSURAS POR SILICATACAO OU FLUORSILICATACAO</v>
          </cell>
          <cell r="D3236" t="str">
            <v>M</v>
          </cell>
          <cell r="E3236">
            <v>6.68</v>
          </cell>
        </row>
        <row r="3238">
          <cell r="B3238" t="str">
            <v>480700</v>
          </cell>
          <cell r="C3238" t="str">
            <v>ANCORAGEM DE BARRAS DE ACO</v>
          </cell>
        </row>
        <row r="3239">
          <cell r="B3239" t="str">
            <v>480701</v>
          </cell>
          <cell r="C3239" t="str">
            <v>ANCORAGEM DE BARRAS DE ACO, DIAM.=6,3 MM, COM RESINA DE POLIESTER</v>
          </cell>
          <cell r="D3239" t="str">
            <v>UN</v>
          </cell>
          <cell r="E3239">
            <v>3.93</v>
          </cell>
        </row>
        <row r="3240">
          <cell r="B3240" t="str">
            <v>480702</v>
          </cell>
          <cell r="C3240" t="str">
            <v>ANCORAGEM DE BARRAS DE ACO, DIAM.=10,0 MM, COM RESINA DE POLIESTER</v>
          </cell>
          <cell r="D3240" t="str">
            <v>UN</v>
          </cell>
          <cell r="E3240">
            <v>4.41</v>
          </cell>
        </row>
        <row r="3241">
          <cell r="B3241" t="str">
            <v>480703</v>
          </cell>
          <cell r="C3241" t="str">
            <v>ANCORAGEM DE BARRAS DE ACO, DIAM.=12,5 MM, COM RESINA DE POLIESTER</v>
          </cell>
          <cell r="D3241" t="str">
            <v>UN</v>
          </cell>
          <cell r="E3241">
            <v>5.61</v>
          </cell>
        </row>
        <row r="3242">
          <cell r="B3242" t="str">
            <v>480704</v>
          </cell>
          <cell r="C3242" t="str">
            <v>ANCORAGEM DE BARRAS DE ACO, DIAM.=16,0 MM, COM RESINA DE POLIESTER</v>
          </cell>
          <cell r="D3242" t="str">
            <v>UN</v>
          </cell>
          <cell r="E3242">
            <v>6.63</v>
          </cell>
        </row>
        <row r="3243">
          <cell r="B3243" t="str">
            <v>480705</v>
          </cell>
          <cell r="C3243" t="str">
            <v>ANCORAGEM DE BARRAS DE ACO, DIAM.=20,0 MM, COM RESINA DE POLIESTER</v>
          </cell>
          <cell r="D3243" t="str">
            <v>UN</v>
          </cell>
          <cell r="E3243">
            <v>8.07</v>
          </cell>
        </row>
        <row r="3244">
          <cell r="B3244" t="str">
            <v>480706</v>
          </cell>
          <cell r="C3244" t="str">
            <v>ANCORAGEM DE BARRAS DE ACO, DIAM.=6,3 MM, COM RESINA EPOXI</v>
          </cell>
          <cell r="D3244" t="str">
            <v>UN</v>
          </cell>
          <cell r="E3244">
            <v>2.3199999999999998</v>
          </cell>
        </row>
        <row r="3245">
          <cell r="B3245" t="str">
            <v>480707</v>
          </cell>
          <cell r="C3245" t="str">
            <v>ANCORAGEM DE BARRAS DE ACO, DIAM.=10,0 MM, COM RESINA EPOXI</v>
          </cell>
          <cell r="D3245" t="str">
            <v>UN</v>
          </cell>
          <cell r="E3245">
            <v>2.76</v>
          </cell>
        </row>
        <row r="3246">
          <cell r="B3246" t="str">
            <v>480708</v>
          </cell>
          <cell r="C3246" t="str">
            <v>ANCORAGEM DE BARRAS DE ACO, DIAM.=12,5 MM, COM RESINA EPOXI</v>
          </cell>
          <cell r="D3246" t="str">
            <v>UN</v>
          </cell>
          <cell r="E3246">
            <v>3.07</v>
          </cell>
        </row>
        <row r="3247">
          <cell r="B3247" t="str">
            <v>480709</v>
          </cell>
          <cell r="C3247" t="str">
            <v>ANCORAGEM DE BARRAS DE ACO, DIAM.=16,0 MM, COM RESINA EPOXI</v>
          </cell>
          <cell r="D3247" t="str">
            <v>UN</v>
          </cell>
          <cell r="E3247">
            <v>3.67</v>
          </cell>
        </row>
        <row r="3248">
          <cell r="B3248" t="str">
            <v>480710</v>
          </cell>
          <cell r="C3248" t="str">
            <v>ANCORAGEM DE BARRAS DE ACO, DIAM.=20,0 MM, COM RESINA EPOXI</v>
          </cell>
          <cell r="D3248" t="str">
            <v>UN</v>
          </cell>
          <cell r="E3248">
            <v>4.3600000000000003</v>
          </cell>
        </row>
        <row r="3250">
          <cell r="B3250" t="str">
            <v>480800</v>
          </cell>
          <cell r="C3250" t="str">
            <v>CHUMBADORES</v>
          </cell>
        </row>
        <row r="3251">
          <cell r="B3251" t="str">
            <v>480801</v>
          </cell>
          <cell r="C3251" t="str">
            <v>FORNECIMENTO E COLOCACAO DE CHUMBADORES QUIMICOS DIAM.=3/4"</v>
          </cell>
          <cell r="D3251" t="str">
            <v>UN</v>
          </cell>
          <cell r="E3251">
            <v>35.96</v>
          </cell>
        </row>
        <row r="3252">
          <cell r="B3252" t="str">
            <v>480802</v>
          </cell>
          <cell r="C3252" t="str">
            <v>FORNECIMENTO E COLOCACAO DE CHUMBADORES QUIMICOS DIAM.=1/2"</v>
          </cell>
          <cell r="D3252" t="str">
            <v>UN</v>
          </cell>
          <cell r="E3252">
            <v>12.44</v>
          </cell>
        </row>
        <row r="3253">
          <cell r="B3253" t="str">
            <v>480803</v>
          </cell>
          <cell r="C3253" t="str">
            <v>FORNECIMENTO E COLOCACAO DE CHUMBADORES QUIMICOS DIAM.=3/8"</v>
          </cell>
          <cell r="D3253" t="str">
            <v>UN</v>
          </cell>
          <cell r="E3253">
            <v>8.09</v>
          </cell>
        </row>
        <row r="3254">
          <cell r="B3254" t="str">
            <v>480804</v>
          </cell>
          <cell r="C3254" t="str">
            <v>FORNECIMENTO E COLOCACAO DE CHUMBADORES EXPANSIVEIS DIAM.=3/4"</v>
          </cell>
          <cell r="D3254" t="str">
            <v>UN</v>
          </cell>
          <cell r="E3254">
            <v>9.69</v>
          </cell>
        </row>
        <row r="3255">
          <cell r="B3255" t="str">
            <v>480805</v>
          </cell>
          <cell r="C3255" t="str">
            <v>FORNECIMENTO E COLOCACAO DE CHUMBADORES EXPANSIVEIS DIAM.=1/2"</v>
          </cell>
          <cell r="D3255" t="str">
            <v>UN</v>
          </cell>
          <cell r="E3255">
            <v>4.88</v>
          </cell>
        </row>
        <row r="3256">
          <cell r="B3256" t="str">
            <v>480806</v>
          </cell>
          <cell r="C3256" t="str">
            <v>FORNECIMENTO E COLOCACAO DE CHUMBADORES EXPANSIVEIS DIAM.=3/8"</v>
          </cell>
          <cell r="D3256" t="str">
            <v>UN</v>
          </cell>
          <cell r="E3256">
            <v>3.07</v>
          </cell>
        </row>
        <row r="3258">
          <cell r="B3258" t="str">
            <v>480900</v>
          </cell>
          <cell r="C3258" t="str">
            <v>FUROS EM CONCRETO</v>
          </cell>
        </row>
        <row r="3259">
          <cell r="B3259" t="str">
            <v>480901</v>
          </cell>
          <cell r="C3259" t="str">
            <v>FUROS EM CONCRETO COM DIAM.=3/8" E PROFUNDIDADE 10 CM</v>
          </cell>
          <cell r="D3259" t="str">
            <v>UN</v>
          </cell>
          <cell r="E3259">
            <v>3.23</v>
          </cell>
        </row>
        <row r="3260">
          <cell r="B3260" t="str">
            <v>480902</v>
          </cell>
          <cell r="C3260" t="str">
            <v>FUROS EM CONCRETO COM DIAM.=3/8" E PROFUNDIDADE 20 CM</v>
          </cell>
          <cell r="D3260" t="str">
            <v>UN</v>
          </cell>
          <cell r="E3260">
            <v>7.99</v>
          </cell>
        </row>
        <row r="3261">
          <cell r="B3261" t="str">
            <v>480903</v>
          </cell>
          <cell r="C3261" t="str">
            <v>FUROS EM CONCRETO COM DIAM.=3/8" E PROFUNDIDADE 30 CM</v>
          </cell>
          <cell r="D3261" t="str">
            <v>UN</v>
          </cell>
          <cell r="E3261">
            <v>50.89</v>
          </cell>
        </row>
        <row r="3262">
          <cell r="B3262" t="str">
            <v>480904</v>
          </cell>
          <cell r="C3262" t="str">
            <v>FUROS EM CONCRETO COM DIAM.=1/2" E PROFUNDIDADE 10 CM</v>
          </cell>
          <cell r="D3262" t="str">
            <v>UN</v>
          </cell>
          <cell r="E3262">
            <v>3.99</v>
          </cell>
        </row>
        <row r="3263">
          <cell r="B3263" t="str">
            <v>480905</v>
          </cell>
          <cell r="C3263" t="str">
            <v>FUROS EM CONCRETO COM DIAM.=1/2" E PROFUNDIDADE 20 CM</v>
          </cell>
          <cell r="D3263" t="str">
            <v>UN</v>
          </cell>
          <cell r="E3263">
            <v>11.43</v>
          </cell>
        </row>
        <row r="3264">
          <cell r="B3264" t="str">
            <v>480906</v>
          </cell>
          <cell r="C3264" t="str">
            <v>FUROS EM CONCRETO COM DIAM.=1/2" E PROFUNDIDADE 30 CM</v>
          </cell>
          <cell r="D3264" t="str">
            <v>UN</v>
          </cell>
          <cell r="E3264">
            <v>65.709999999999994</v>
          </cell>
        </row>
        <row r="3265">
          <cell r="B3265" t="str">
            <v>480907</v>
          </cell>
          <cell r="C3265" t="str">
            <v>FUROS EM CONCRETO COM DIAM.=3/4" E PROFUNDIDADE 10 CM</v>
          </cell>
          <cell r="D3265" t="str">
            <v>UN</v>
          </cell>
          <cell r="E3265">
            <v>7.48</v>
          </cell>
        </row>
        <row r="3266">
          <cell r="B3266" t="str">
            <v>480908</v>
          </cell>
          <cell r="C3266" t="str">
            <v>FUROS EM CONCRETO COM DIAM.=3/4" E PROFUNDIDADE 20 CM</v>
          </cell>
          <cell r="D3266" t="str">
            <v>UN</v>
          </cell>
          <cell r="E3266">
            <v>19.59</v>
          </cell>
        </row>
        <row r="3267">
          <cell r="B3267" t="str">
            <v>480909</v>
          </cell>
          <cell r="C3267" t="str">
            <v>FUROS EM CONCRETO COM DIAM.=3/4" E PROFUNDIDADE 30 CM</v>
          </cell>
          <cell r="D3267" t="str">
            <v>UN</v>
          </cell>
          <cell r="E3267">
            <v>72.290000000000006</v>
          </cell>
        </row>
        <row r="3268">
          <cell r="B3268" t="str">
            <v>480910</v>
          </cell>
          <cell r="C3268" t="str">
            <v>FUROS EM CONCRETO COM DIAM.=1" E PROFUNDIDADE 10 CM</v>
          </cell>
          <cell r="D3268" t="str">
            <v>UN</v>
          </cell>
          <cell r="E3268">
            <v>12.27</v>
          </cell>
        </row>
        <row r="3269">
          <cell r="B3269" t="str">
            <v>480911</v>
          </cell>
          <cell r="C3269" t="str">
            <v>FUROS EM CONCRETO COM DIAM.=1" E PROFUNDIDADE 20 CM</v>
          </cell>
          <cell r="D3269" t="str">
            <v>UN</v>
          </cell>
          <cell r="E3269">
            <v>26.01</v>
          </cell>
        </row>
        <row r="3270">
          <cell r="B3270" t="str">
            <v>480912</v>
          </cell>
          <cell r="C3270" t="str">
            <v>FUROS EM CONCRETO COM DIAM.=1" E PROFUNDIDADE 30 CM</v>
          </cell>
          <cell r="D3270" t="str">
            <v>UN</v>
          </cell>
          <cell r="E3270">
            <v>75.88</v>
          </cell>
        </row>
        <row r="3272">
          <cell r="B3272" t="str">
            <v>481000</v>
          </cell>
          <cell r="C3272" t="str">
            <v>PONTES DE ADERENCIA</v>
          </cell>
        </row>
        <row r="3273">
          <cell r="B3273" t="str">
            <v>481001</v>
          </cell>
          <cell r="C3273" t="str">
            <v>PREPARACAO E APLICACAO DE PONTE DE ADERENCIA COM ADESIVO BASE ACRILICA</v>
          </cell>
          <cell r="D3273" t="str">
            <v>M2</v>
          </cell>
          <cell r="E3273">
            <v>7.59</v>
          </cell>
        </row>
        <row r="3274">
          <cell r="B3274" t="str">
            <v>481002</v>
          </cell>
          <cell r="C3274" t="str">
            <v>PREPARACAO E APLICACAO DE PONTE DE ADERENCIA COM ADESIVO BASE EPOXI</v>
          </cell>
          <cell r="D3274" t="str">
            <v>M2</v>
          </cell>
          <cell r="E3274">
            <v>24.49</v>
          </cell>
        </row>
        <row r="3276">
          <cell r="B3276" t="str">
            <v>481100</v>
          </cell>
          <cell r="C3276" t="str">
            <v>PROTECAO E CONSERVACAO DA SUPERFICIE DE CONCRETO</v>
          </cell>
        </row>
        <row r="3277">
          <cell r="B3277" t="str">
            <v>481101</v>
          </cell>
          <cell r="C3277" t="str">
            <v>ARGAMASSA DE CIMENTO E AREIA - TRACO 1:3</v>
          </cell>
          <cell r="D3277" t="str">
            <v>M3</v>
          </cell>
          <cell r="E3277">
            <v>249.29</v>
          </cell>
        </row>
        <row r="3278">
          <cell r="B3278" t="str">
            <v>481102</v>
          </cell>
          <cell r="C3278" t="str">
            <v>ARGAMASSA DE CIMENTO E AREIA - TRACO 1:3, COM ADESIVO DE RESINA ACRILICA</v>
          </cell>
          <cell r="D3278" t="str">
            <v>M3</v>
          </cell>
          <cell r="E3278">
            <v>451.72</v>
          </cell>
        </row>
        <row r="3279">
          <cell r="B3279" t="str">
            <v>481103</v>
          </cell>
          <cell r="C3279" t="str">
            <v>ARGAMASSA DE CIMENTO E AREIA - TRACO 1:3, COM ADESIVO DE RESINA ACRILICA DE ESPESSURA DE 2,0 CM</v>
          </cell>
          <cell r="D3279" t="str">
            <v>M2</v>
          </cell>
          <cell r="E3279">
            <v>16.100000000000001</v>
          </cell>
        </row>
        <row r="3280">
          <cell r="B3280" t="str">
            <v>481104</v>
          </cell>
          <cell r="C3280" t="str">
            <v>ARGAMASSA DE CIMENTO E AREIA - TRACO 1:3, COM ADESIVO DE RESINA ACRILICA DE ESPESSURA DE 1,0 CM</v>
          </cell>
          <cell r="D3280" t="str">
            <v>M2</v>
          </cell>
          <cell r="E3280">
            <v>6.62</v>
          </cell>
        </row>
        <row r="3281">
          <cell r="B3281" t="str">
            <v>481105</v>
          </cell>
          <cell r="C3281" t="str">
            <v>CHAPISCO COM ADESIVO ACRILICO</v>
          </cell>
          <cell r="D3281" t="str">
            <v>M2</v>
          </cell>
          <cell r="E3281">
            <v>5.87</v>
          </cell>
        </row>
        <row r="3282">
          <cell r="B3282" t="str">
            <v>481106</v>
          </cell>
          <cell r="C3282" t="str">
            <v>PINTURA IMPERMEABILIZANTE VERNIZ EPOXI BICOMPONENTE</v>
          </cell>
          <cell r="D3282" t="str">
            <v>M2</v>
          </cell>
          <cell r="E3282">
            <v>7.1</v>
          </cell>
        </row>
        <row r="3283">
          <cell r="B3283" t="str">
            <v>481107</v>
          </cell>
          <cell r="C3283" t="str">
            <v>PINTURA IMPERMEABILIZANTE VERNIZ POLIURETANO ALIFATICO BICOMPONENTE</v>
          </cell>
          <cell r="D3283" t="str">
            <v>M2</v>
          </cell>
          <cell r="E3283">
            <v>30.93</v>
          </cell>
        </row>
        <row r="3284">
          <cell r="B3284" t="str">
            <v>481109</v>
          </cell>
          <cell r="C3284" t="str">
            <v>IMPERMEABILIZACAO COM RESINA TERMOPLASTICA</v>
          </cell>
          <cell r="D3284" t="str">
            <v>M2</v>
          </cell>
          <cell r="E3284">
            <v>5.3</v>
          </cell>
        </row>
        <row r="3285">
          <cell r="B3285" t="str">
            <v>481110</v>
          </cell>
          <cell r="C3285" t="str">
            <v>IMPERMEABILIZACAO COM RESINA TERMOPLASTICA REFORCADA COM DUPLA TELA DE POLIESTER, PARA FISSURAS</v>
          </cell>
          <cell r="D3285" t="str">
            <v>M</v>
          </cell>
          <cell r="E3285">
            <v>0</v>
          </cell>
        </row>
        <row r="3286">
          <cell r="B3286" t="str">
            <v>481111</v>
          </cell>
          <cell r="C3286" t="str">
            <v>IMPERMEABILIZACAO COM RESINA A BASE DE POLIMERO ACRILICO COM TELA DE POLIESTER</v>
          </cell>
          <cell r="D3286" t="str">
            <v>M2</v>
          </cell>
          <cell r="E3286">
            <v>0</v>
          </cell>
        </row>
        <row r="3287">
          <cell r="B3287" t="str">
            <v>481112</v>
          </cell>
          <cell r="C3287" t="str">
            <v>IMPERMEABILIZACAO SEMIFLEXIVEL DE BASE ACRILICA</v>
          </cell>
          <cell r="D3287" t="str">
            <v>M2</v>
          </cell>
          <cell r="E3287">
            <v>0</v>
          </cell>
        </row>
        <row r="3288">
          <cell r="B3288" t="str">
            <v>481113</v>
          </cell>
          <cell r="C3288" t="str">
            <v>ESTRUCAMENTO COM ADESIVO DE RESINA ACRILICA</v>
          </cell>
          <cell r="D3288" t="str">
            <v>M2</v>
          </cell>
          <cell r="E3288">
            <v>0</v>
          </cell>
        </row>
        <row r="3289">
          <cell r="B3289" t="str">
            <v>481114</v>
          </cell>
          <cell r="C3289" t="str">
            <v>IMPERMEAB.A BASE DE CIMENTOS ESPECIAIS/ADITIVOS QUIMICOS E MINERAIS C/ADICAO EMULSAO ADES.BASE ACRIL</v>
          </cell>
          <cell r="D3289" t="str">
            <v>M2</v>
          </cell>
          <cell r="E3289">
            <v>0</v>
          </cell>
        </row>
        <row r="3291">
          <cell r="B3291" t="str">
            <v>481200</v>
          </cell>
          <cell r="C3291" t="str">
            <v>REMOCAO E EXECUCAO DE IMPERMEABILIZACAO</v>
          </cell>
        </row>
        <row r="3292">
          <cell r="B3292" t="str">
            <v>481201</v>
          </cell>
          <cell r="C3292" t="str">
            <v>EXECUCAO DE IMPERMEABILIZACAO COM MANTA ASFALTICA ESTRUTURADA COM VEU DE FIBRA DE VIDRO 4,0 MM</v>
          </cell>
          <cell r="D3292" t="str">
            <v>M2</v>
          </cell>
          <cell r="E3292">
            <v>33.340000000000003</v>
          </cell>
        </row>
        <row r="3293">
          <cell r="B3293" t="str">
            <v>481202</v>
          </cell>
          <cell r="C3293" t="str">
            <v>EXECUCAO DE IMPERVEABILIZ.C/MANTA DE ASFALTO MODIFICADO C/POLIMEROS E ESTRUTUR.C/POLIESTER E=4,0 MM</v>
          </cell>
          <cell r="D3293" t="str">
            <v>M2</v>
          </cell>
          <cell r="E3293">
            <v>34.909999999999997</v>
          </cell>
        </row>
        <row r="3294">
          <cell r="B3294" t="str">
            <v>481203</v>
          </cell>
          <cell r="C3294" t="str">
            <v>PROTECAO TERMICA COM AGREGADO LEVE, DE ESPESSURA 12 CM</v>
          </cell>
          <cell r="D3294" t="str">
            <v>M2</v>
          </cell>
          <cell r="E3294">
            <v>22.46</v>
          </cell>
        </row>
        <row r="3295">
          <cell r="B3295" t="str">
            <v>481204</v>
          </cell>
          <cell r="C3295" t="str">
            <v>PROTECAO TERMICA EM LAJES PLANAS DE COBERTURA COM POLIESTIRENO EXPANDIDO, COM ESPESSURA 2,5 CM</v>
          </cell>
          <cell r="D3295" t="str">
            <v>M2</v>
          </cell>
          <cell r="E3295">
            <v>68.72</v>
          </cell>
        </row>
        <row r="3296">
          <cell r="B3296" t="str">
            <v>481205</v>
          </cell>
          <cell r="C3296" t="str">
            <v>REMOCAO DA IMPERMEABILIZACAO E DA REGULARIZACAO EXISTENTE</v>
          </cell>
          <cell r="D3296" t="str">
            <v>M2</v>
          </cell>
          <cell r="E3296">
            <v>8.35</v>
          </cell>
        </row>
        <row r="3297">
          <cell r="B3297" t="str">
            <v>481206</v>
          </cell>
          <cell r="C3297" t="str">
            <v>REMOCAO DA PROTECAO TERMICA</v>
          </cell>
          <cell r="D3297" t="str">
            <v>M2</v>
          </cell>
          <cell r="E3297">
            <v>16.7</v>
          </cell>
        </row>
        <row r="3298">
          <cell r="B3298" t="str">
            <v>481207</v>
          </cell>
          <cell r="C3298" t="str">
            <v>REMOCAO DA PROTECAO MECANICA</v>
          </cell>
          <cell r="D3298" t="str">
            <v>M2</v>
          </cell>
          <cell r="E3298">
            <v>13.33</v>
          </cell>
        </row>
        <row r="3299">
          <cell r="B3299" t="str">
            <v>481208</v>
          </cell>
          <cell r="C3299" t="str">
            <v>IMPERMEABILIZACAO COM RESINA TERMOPLASTICA REFORCADA COM TELA DE POLIESTER</v>
          </cell>
          <cell r="D3299" t="str">
            <v>M2</v>
          </cell>
          <cell r="E3299">
            <v>43.47</v>
          </cell>
        </row>
        <row r="3300">
          <cell r="B3300" t="str">
            <v>481209</v>
          </cell>
          <cell r="C3300" t="str">
            <v>IMPERMEABILIZACAO COM RESINA TERMOPLASTICA</v>
          </cell>
          <cell r="D3300" t="str">
            <v>M2</v>
          </cell>
          <cell r="E3300">
            <v>40.57</v>
          </cell>
        </row>
        <row r="3301">
          <cell r="B3301" t="str">
            <v>481210</v>
          </cell>
          <cell r="C3301" t="str">
            <v>IMPERMEABILIZACAO COM RESINA TERMOPLASTICA REFORCADA COM DUPLA TELA DE POLIESTER, PARA FISSURAS</v>
          </cell>
          <cell r="D3301" t="str">
            <v>M</v>
          </cell>
          <cell r="E3301">
            <v>13.22</v>
          </cell>
        </row>
        <row r="3302">
          <cell r="B3302" t="str">
            <v>481211</v>
          </cell>
          <cell r="C3302" t="str">
            <v>IMPERBEABILIZACAO COM RESINA A BASE DE POLIMERO ACRILICO, REFORCADA COM TELA DE POLIESTER</v>
          </cell>
          <cell r="D3302" t="str">
            <v>M2</v>
          </cell>
          <cell r="E3302">
            <v>45.87</v>
          </cell>
        </row>
        <row r="3303">
          <cell r="B3303" t="str">
            <v>481212</v>
          </cell>
          <cell r="C3303" t="str">
            <v>IMPERMEABILIZACAO SEMIFLEXIVEL DE BASE RESINA ACRILICA</v>
          </cell>
          <cell r="D3303" t="str">
            <v>M2</v>
          </cell>
          <cell r="E3303">
            <v>21.06</v>
          </cell>
        </row>
        <row r="3304">
          <cell r="B3304" t="str">
            <v>481213</v>
          </cell>
          <cell r="C3304" t="str">
            <v>IMPERMEABIL.A BASE CIMENTOS ESPECIAIS/ADITIVOS QUIMICOS/MINERIAS C/ADICAO EMULSAO ADESIVA BASE ACRIL</v>
          </cell>
          <cell r="D3304" t="str">
            <v>M2</v>
          </cell>
          <cell r="E3304">
            <v>21.41</v>
          </cell>
        </row>
        <row r="3306">
          <cell r="B3306" t="str">
            <v>481300</v>
          </cell>
          <cell r="C3306" t="str">
            <v>SERVICOS COMPLEMENTARES</v>
          </cell>
        </row>
        <row r="3307">
          <cell r="B3307" t="str">
            <v>481301</v>
          </cell>
          <cell r="C3307" t="str">
            <v>LIMPEZA DA OBRA</v>
          </cell>
          <cell r="D3307" t="str">
            <v>M2</v>
          </cell>
          <cell r="E3307">
            <v>3.32</v>
          </cell>
        </row>
        <row r="3308">
          <cell r="B3308" t="str">
            <v>481302</v>
          </cell>
          <cell r="C3308" t="str">
            <v>REMOCAO DE ENTULHO, INCLUSIVE AS CARGAS, TRANSPORTES E DESCARGAS, EM BOTA FORA, A QUALQUER DISTANCIA</v>
          </cell>
          <cell r="D3308" t="str">
            <v>M3</v>
          </cell>
          <cell r="E3308">
            <v>41.69</v>
          </cell>
        </row>
        <row r="3310">
          <cell r="B3310" t="str">
            <v>501000</v>
          </cell>
          <cell r="C3310" t="str">
            <v>CANTEIRO DE OBRAS</v>
          </cell>
        </row>
        <row r="3311">
          <cell r="B3311" t="str">
            <v>501100</v>
          </cell>
          <cell r="C3311" t="str">
            <v>PLACAS, VEICULOS E DESPESAS</v>
          </cell>
        </row>
        <row r="3312">
          <cell r="B3312" t="str">
            <v>501101</v>
          </cell>
          <cell r="C3312" t="str">
            <v>PLACA DE OBRA: FINANCEIRA (4,00 X 2,00)M (REFERENCIA P/CALCULO DO CANTEIRO-NAO UTILIZAR NA PLANILHA)</v>
          </cell>
          <cell r="D3312" t="str">
            <v>UN</v>
          </cell>
          <cell r="E3312">
            <v>1153.82</v>
          </cell>
        </row>
        <row r="3313">
          <cell r="B3313" t="str">
            <v>501102</v>
          </cell>
          <cell r="C3313" t="str">
            <v>PLACA DE OBRA : (4,30 X 2,20) M (REFERENCIA P/CALCULO DO CANTEIRO - NAO UTILIZAR NA PLANILHA)</v>
          </cell>
          <cell r="D3313" t="str">
            <v>UN</v>
          </cell>
          <cell r="E3313">
            <v>1364.42</v>
          </cell>
        </row>
        <row r="3314">
          <cell r="B3314" t="str">
            <v>501103</v>
          </cell>
          <cell r="C3314" t="str">
            <v>PLACA DE OBRA : (2,00 X 1,00) M (REFERENCIA P/CALCULO DO CANTEIRO - NAO UTILIZAR NA PLANILHA)</v>
          </cell>
          <cell r="D3314" t="str">
            <v>UN</v>
          </cell>
          <cell r="E3314">
            <v>280.23</v>
          </cell>
        </row>
        <row r="3315">
          <cell r="B3315" t="str">
            <v>501104</v>
          </cell>
          <cell r="C3315" t="str">
            <v>VEICULO PARA FISCALIZACAO (REFERENCIA P/CALCULO DO CANTEIRO - NAO UTILIZAR NA PLANILHA)</v>
          </cell>
          <cell r="D3315" t="str">
            <v>MES</v>
          </cell>
          <cell r="E3315">
            <v>1679.52</v>
          </cell>
        </row>
        <row r="3316">
          <cell r="B3316" t="str">
            <v>501105</v>
          </cell>
          <cell r="C3316" t="str">
            <v>DESPESAS (REFERENCIA P/CALCULO DO CANTEIRO - NAO UTILIZAR NA PLANILHA)</v>
          </cell>
          <cell r="D3316" t="str">
            <v>MES</v>
          </cell>
          <cell r="E3316">
            <v>1296.75</v>
          </cell>
        </row>
        <row r="3318">
          <cell r="C3318" t="str">
            <v>RESERVADO PARA CANTEIRO DE OBRAS (501201 A 501299)</v>
          </cell>
        </row>
        <row r="3320">
          <cell r="B3320" t="str">
            <v>502000</v>
          </cell>
          <cell r="C3320" t="str">
            <v>SERVICOS TECNICOS</v>
          </cell>
        </row>
        <row r="3321">
          <cell r="B3321" t="str">
            <v>502100</v>
          </cell>
          <cell r="C3321" t="str">
            <v>LOCACAO E CADASTRO</v>
          </cell>
        </row>
        <row r="3322">
          <cell r="B3322" t="str">
            <v>502101</v>
          </cell>
          <cell r="C3322" t="str">
            <v>LOCACAO DE OBRAS LOCALIZADAS</v>
          </cell>
          <cell r="D3322" t="str">
            <v>EQXDI</v>
          </cell>
          <cell r="E3322">
            <v>357.37</v>
          </cell>
        </row>
        <row r="3323">
          <cell r="B3323" t="str">
            <v>502102</v>
          </cell>
          <cell r="C3323" t="str">
            <v>CADASTRO DE OBRAS LOCALIZADAS</v>
          </cell>
          <cell r="D3323" t="str">
            <v>EQXDI</v>
          </cell>
          <cell r="E3323">
            <v>455.44</v>
          </cell>
        </row>
        <row r="3325">
          <cell r="C3325" t="str">
            <v>RESERVADO PARA SERVICOS TECNICOS (502201 A 502299)</v>
          </cell>
        </row>
        <row r="3327">
          <cell r="B3327" t="str">
            <v>503000</v>
          </cell>
          <cell r="C3327" t="str">
            <v>SERVICOS PRELIMINARES</v>
          </cell>
        </row>
        <row r="3328">
          <cell r="B3328" t="str">
            <v>503100</v>
          </cell>
          <cell r="C3328" t="str">
            <v>DESMATAMENTO E LIMPEZA</v>
          </cell>
        </row>
        <row r="3329">
          <cell r="B3329" t="str">
            <v>503200</v>
          </cell>
          <cell r="C3329" t="str">
            <v>ACESSOS E SINALIZACAO</v>
          </cell>
        </row>
        <row r="3331">
          <cell r="C3331" t="str">
            <v>RESERVADO PARA SERVICOS PRELIMINARES (503301 A 503399)</v>
          </cell>
        </row>
        <row r="3333">
          <cell r="B3333" t="str">
            <v>504000</v>
          </cell>
          <cell r="C3333" t="str">
            <v>MOVIMENTO DE TERRA</v>
          </cell>
        </row>
        <row r="3334">
          <cell r="B3334" t="str">
            <v>504100</v>
          </cell>
          <cell r="C3334" t="str">
            <v>ESCAVACAO</v>
          </cell>
        </row>
        <row r="3336">
          <cell r="C3336" t="str">
            <v>RESERVADO PARA MOVIMENTO DE TERRA (504201 A 504299)</v>
          </cell>
        </row>
        <row r="3338">
          <cell r="B3338" t="str">
            <v>505000</v>
          </cell>
          <cell r="C3338" t="str">
            <v>ESCORAMENTOS</v>
          </cell>
        </row>
        <row r="3340">
          <cell r="C3340" t="str">
            <v>RESERVADO PARA ESCORAMENTOS (505101 A 505199)</v>
          </cell>
        </row>
        <row r="3342">
          <cell r="B3342" t="str">
            <v>506000</v>
          </cell>
          <cell r="C3342" t="str">
            <v>ESGOTAMENTOS</v>
          </cell>
        </row>
        <row r="3343">
          <cell r="B3343" t="str">
            <v>506100</v>
          </cell>
          <cell r="C3343" t="str">
            <v>REBAIXAMENTO DE LENCOL FREATICO</v>
          </cell>
        </row>
        <row r="3344">
          <cell r="B3344" t="str">
            <v>506101</v>
          </cell>
          <cell r="C3344" t="str">
            <v>MOBILIZACAO, DESMOBILIZACAO E TRANSP. DE EQUIPAMENTOS</v>
          </cell>
          <cell r="D3344" t="str">
            <v>CJXKM</v>
          </cell>
          <cell r="E3344">
            <v>11.37</v>
          </cell>
        </row>
        <row r="3345">
          <cell r="B3345" t="str">
            <v>506102</v>
          </cell>
          <cell r="C3345" t="str">
            <v>INSTALACAO DO SISTEMA DE REBAIXAMENTO</v>
          </cell>
          <cell r="D3345" t="str">
            <v>UN</v>
          </cell>
          <cell r="E3345">
            <v>127.5</v>
          </cell>
        </row>
        <row r="3346">
          <cell r="B3346" t="str">
            <v>506103</v>
          </cell>
          <cell r="C3346" t="str">
            <v>OPERACAO DO SISTEMA DE REBAIXAMENTO</v>
          </cell>
          <cell r="D3346" t="str">
            <v>CJXDI</v>
          </cell>
          <cell r="E3346">
            <v>187.49</v>
          </cell>
        </row>
        <row r="3347">
          <cell r="B3347" t="str">
            <v>506104</v>
          </cell>
          <cell r="C3347" t="str">
            <v>REBAIXAMENTO DE LENCOL FREATICO - OBRAS LINEARES</v>
          </cell>
          <cell r="D3347" t="str">
            <v>M</v>
          </cell>
          <cell r="E3347">
            <v>0</v>
          </cell>
        </row>
        <row r="3349">
          <cell r="B3349" t="str">
            <v>506200</v>
          </cell>
          <cell r="C3349" t="str">
            <v>DRENAGEM SUBTERRANEA</v>
          </cell>
        </row>
        <row r="3350">
          <cell r="B3350" t="str">
            <v>506201</v>
          </cell>
          <cell r="C3350" t="str">
            <v>DRENO HORIZONTAL DE AREIA MEDIA</v>
          </cell>
          <cell r="D3350" t="str">
            <v>M2</v>
          </cell>
          <cell r="E3350">
            <v>19.8</v>
          </cell>
        </row>
        <row r="3351">
          <cell r="B3351" t="str">
            <v>506202</v>
          </cell>
          <cell r="C3351" t="str">
            <v>CORTINA FILTRANTE E DRENAGEM</v>
          </cell>
          <cell r="D3351" t="str">
            <v>M</v>
          </cell>
          <cell r="E3351">
            <v>250.57</v>
          </cell>
        </row>
        <row r="3352">
          <cell r="B3352" t="str">
            <v>506203</v>
          </cell>
          <cell r="C3352" t="str">
            <v>DRENAGEM COM TUBO CERAMICO REVESTIDO COM MANTA GEOTEXTIL</v>
          </cell>
          <cell r="D3352" t="str">
            <v>M</v>
          </cell>
          <cell r="E3352">
            <v>182.21</v>
          </cell>
        </row>
        <row r="3354">
          <cell r="C3354" t="str">
            <v>RESERVADO PARA ESGOTAMENTOS (506301 A 506399)</v>
          </cell>
        </row>
        <row r="3356">
          <cell r="B3356" t="str">
            <v>507000</v>
          </cell>
          <cell r="C3356" t="str">
            <v>OBRAS DE CONTENCAO</v>
          </cell>
        </row>
        <row r="3357">
          <cell r="B3357" t="str">
            <v>507100</v>
          </cell>
          <cell r="C3357" t="str">
            <v>PROTECAO</v>
          </cell>
        </row>
        <row r="3358">
          <cell r="B3358" t="str">
            <v>507102</v>
          </cell>
          <cell r="C3358" t="str">
            <v>SUPORTE DE ATERRO COM MANTA GEOTEXTIL</v>
          </cell>
          <cell r="D3358" t="str">
            <v>M2</v>
          </cell>
          <cell r="E3358">
            <v>66.790000000000006</v>
          </cell>
        </row>
        <row r="3360">
          <cell r="C3360" t="str">
            <v>RESERVADO PARA OBRAS DE CONTENCAO (507201 A 507299)</v>
          </cell>
        </row>
        <row r="3362">
          <cell r="B3362" t="str">
            <v>508000</v>
          </cell>
          <cell r="C3362" t="str">
            <v>FUNDACOES E ESTRUTURAS</v>
          </cell>
        </row>
        <row r="3363">
          <cell r="B3363" t="str">
            <v>508100</v>
          </cell>
          <cell r="C3363" t="str">
            <v>BROCA DE CONCRETO/ESTACA</v>
          </cell>
        </row>
        <row r="3364">
          <cell r="B3364" t="str">
            <v>508101</v>
          </cell>
          <cell r="C3364" t="str">
            <v>BROCA DE CONCRETO, DIAMETRO 30 CM</v>
          </cell>
          <cell r="D3364" t="str">
            <v>M</v>
          </cell>
          <cell r="E3364">
            <v>61.1</v>
          </cell>
        </row>
        <row r="3365">
          <cell r="B3365" t="str">
            <v>508103</v>
          </cell>
          <cell r="C3365" t="str">
            <v>MOBILIZACAO DE EQUIPE PARA EXECUCAO DE ESTACA MOLDADA "IN LOCO" - TIPO STRAUSS - ATE 50 KM</v>
          </cell>
          <cell r="D3365" t="str">
            <v>GB</v>
          </cell>
          <cell r="E3365">
            <v>931</v>
          </cell>
        </row>
        <row r="3366">
          <cell r="B3366" t="str">
            <v>508104</v>
          </cell>
          <cell r="C3366" t="str">
            <v>TRANSPORTE ALEM DE 50 KM DE EQUIPE PARA EXECUCAO DE ESTACA MOLDADA "IN LOCO" - TIPO STRAUSS</v>
          </cell>
          <cell r="D3366" t="str">
            <v>KM</v>
          </cell>
          <cell r="E3366">
            <v>5.32</v>
          </cell>
        </row>
        <row r="3367">
          <cell r="B3367" t="str">
            <v>508105</v>
          </cell>
          <cell r="C3367" t="str">
            <v>ESTACA MOLDADA "IN LOCO" - TIPO STRAUSS - CAPACIDADE 20 T.</v>
          </cell>
          <cell r="D3367" t="str">
            <v>M</v>
          </cell>
          <cell r="E3367">
            <v>29.81</v>
          </cell>
        </row>
        <row r="3368">
          <cell r="B3368" t="str">
            <v>508106</v>
          </cell>
          <cell r="C3368" t="str">
            <v>ESTACA MOLDADA "IN LOCO" - TIPO STRAUSS - CAPACIDADE 30 T.</v>
          </cell>
          <cell r="D3368" t="str">
            <v>M</v>
          </cell>
          <cell r="E3368">
            <v>38.75</v>
          </cell>
        </row>
        <row r="3369">
          <cell r="B3369" t="str">
            <v>508107</v>
          </cell>
          <cell r="C3369" t="str">
            <v>ESTACA MOLDADA "IN LOCO" - TIPO STRAUSS - CAPACIDADE 40 T.</v>
          </cell>
          <cell r="D3369" t="str">
            <v>M</v>
          </cell>
          <cell r="E3369">
            <v>55.19</v>
          </cell>
        </row>
        <row r="3371">
          <cell r="B3371" t="str">
            <v>508200</v>
          </cell>
          <cell r="C3371" t="str">
            <v>LASTRO PARA ASSENTAMENTO DE TUBOS E PECAS</v>
          </cell>
        </row>
        <row r="3372">
          <cell r="B3372" t="str">
            <v>508201</v>
          </cell>
          <cell r="C3372" t="str">
            <v>PARA TUBOS E PECAS, DIAM. 75 MM (A)</v>
          </cell>
          <cell r="D3372" t="str">
            <v>M</v>
          </cell>
          <cell r="E3372">
            <v>15.57</v>
          </cell>
        </row>
        <row r="3373">
          <cell r="B3373" t="str">
            <v>508202</v>
          </cell>
          <cell r="C3373" t="str">
            <v>PARA TUBOS E PECAS, DIAMETRO 500 MM (A)</v>
          </cell>
          <cell r="D3373" t="str">
            <v>M</v>
          </cell>
          <cell r="E3373">
            <v>22.47</v>
          </cell>
        </row>
        <row r="3374">
          <cell r="B3374" t="str">
            <v>508231</v>
          </cell>
          <cell r="C3374" t="str">
            <v>PARA TUBOS E PECAS, DIAMETRO 75 MM (B)</v>
          </cell>
          <cell r="D3374" t="str">
            <v>M</v>
          </cell>
          <cell r="E3374">
            <v>14.97</v>
          </cell>
        </row>
        <row r="3375">
          <cell r="B3375" t="str">
            <v>508232</v>
          </cell>
          <cell r="C3375" t="str">
            <v>PARA TUBOS E PECAS, DIAMETRO 500 MM (B)</v>
          </cell>
          <cell r="D3375" t="str">
            <v>M</v>
          </cell>
          <cell r="E3375">
            <v>21.18</v>
          </cell>
        </row>
        <row r="3376">
          <cell r="B3376" t="str">
            <v>508251</v>
          </cell>
          <cell r="C3376" t="str">
            <v>PARA TUBOS E PECAS, DIAMETRO 75 MM (C)</v>
          </cell>
          <cell r="D3376" t="str">
            <v>M</v>
          </cell>
          <cell r="E3376">
            <v>14.12</v>
          </cell>
        </row>
        <row r="3377">
          <cell r="B3377" t="str">
            <v>508252</v>
          </cell>
          <cell r="C3377" t="str">
            <v>PARA TUBOS E PECAS, DIAMETRO 500 MM (C)</v>
          </cell>
          <cell r="D3377" t="str">
            <v>M</v>
          </cell>
          <cell r="E3377">
            <v>19.32</v>
          </cell>
        </row>
        <row r="3379">
          <cell r="B3379" t="str">
            <v>508300</v>
          </cell>
          <cell r="C3379" t="str">
            <v>LASTRO, LAJE E BERCO PARA ASSENTAMENTO DE TUBOS E PECAS</v>
          </cell>
        </row>
        <row r="3380">
          <cell r="B3380" t="str">
            <v>508301</v>
          </cell>
          <cell r="C3380" t="str">
            <v>PARA TUBOS E PECAS, DIAMETRO 500 MM (A)</v>
          </cell>
          <cell r="D3380" t="str">
            <v>M</v>
          </cell>
          <cell r="E3380">
            <v>105.93</v>
          </cell>
        </row>
        <row r="3381">
          <cell r="B3381" t="str">
            <v>508302</v>
          </cell>
          <cell r="C3381" t="str">
            <v>PARA TUBOS E PECAS, DIAM. 600 MM (A)</v>
          </cell>
          <cell r="D3381" t="str">
            <v>M</v>
          </cell>
          <cell r="E3381">
            <v>156.82</v>
          </cell>
        </row>
        <row r="3382">
          <cell r="B3382" t="str">
            <v>508303</v>
          </cell>
          <cell r="C3382" t="str">
            <v>PARA TUBOS E PECAS, DIAM. 700 MM (A)</v>
          </cell>
          <cell r="D3382" t="str">
            <v>M</v>
          </cell>
          <cell r="E3382">
            <v>174</v>
          </cell>
        </row>
        <row r="3383">
          <cell r="B3383" t="str">
            <v>508331</v>
          </cell>
          <cell r="C3383" t="str">
            <v>PARA TUBOS E PECAS, DIAMETRO 500 MM (B)</v>
          </cell>
          <cell r="D3383" t="str">
            <v>M</v>
          </cell>
          <cell r="E3383">
            <v>104.64</v>
          </cell>
        </row>
        <row r="3384">
          <cell r="B3384" t="str">
            <v>508332</v>
          </cell>
          <cell r="C3384" t="str">
            <v>PARA TUBOS E PECAS DIAMETRO 600 MM (B)</v>
          </cell>
          <cell r="D3384" t="str">
            <v>M</v>
          </cell>
          <cell r="E3384">
            <v>155.1</v>
          </cell>
        </row>
        <row r="3385">
          <cell r="B3385" t="str">
            <v>508333</v>
          </cell>
          <cell r="C3385" t="str">
            <v>PARA TUBOS E PECAS, DIAMETRO 700 MM (B)</v>
          </cell>
          <cell r="D3385" t="str">
            <v>M</v>
          </cell>
          <cell r="E3385">
            <v>172.14</v>
          </cell>
        </row>
        <row r="3386">
          <cell r="B3386" t="str">
            <v>508351</v>
          </cell>
          <cell r="C3386" t="str">
            <v>PARA TUBOS E PECAS, DIAMETRO 500 MM (C)</v>
          </cell>
          <cell r="D3386" t="str">
            <v>M</v>
          </cell>
          <cell r="E3386">
            <v>102.78</v>
          </cell>
        </row>
        <row r="3387">
          <cell r="B3387" t="str">
            <v>508352</v>
          </cell>
          <cell r="C3387" t="str">
            <v>PARA TUBOS E PECAS, DIAMETRO 600 MM (C)</v>
          </cell>
          <cell r="D3387" t="str">
            <v>M</v>
          </cell>
          <cell r="E3387">
            <v>152.61000000000001</v>
          </cell>
        </row>
        <row r="3388">
          <cell r="B3388" t="str">
            <v>508353</v>
          </cell>
          <cell r="C3388" t="str">
            <v>PARA TUBOS E PECAS, DIAMETRO 700 MM (C)</v>
          </cell>
          <cell r="D3388" t="str">
            <v>M</v>
          </cell>
          <cell r="E3388">
            <v>169.46</v>
          </cell>
        </row>
        <row r="3390">
          <cell r="B3390" t="str">
            <v>508400</v>
          </cell>
          <cell r="C3390" t="str">
            <v>ANCORAGEM EM CONCRETO PARA PECAS</v>
          </cell>
        </row>
        <row r="3391">
          <cell r="B3391" t="str">
            <v>508401</v>
          </cell>
          <cell r="C3391" t="str">
            <v>ANCORAGEM EM CONCRETO - CURVA 90 GRAUS E TE, DIAM. 500 MM</v>
          </cell>
          <cell r="D3391" t="str">
            <v>UN</v>
          </cell>
          <cell r="E3391">
            <v>242.8</v>
          </cell>
        </row>
        <row r="3392">
          <cell r="B3392" t="str">
            <v>508402</v>
          </cell>
          <cell r="C3392" t="str">
            <v>BRACADEIRA P/FIXACAO DE TUBULACAO DE 350 MM</v>
          </cell>
          <cell r="D3392" t="str">
            <v>UN</v>
          </cell>
          <cell r="E3392">
            <v>23.46</v>
          </cell>
        </row>
        <row r="3394">
          <cell r="B3394" t="str">
            <v>508500</v>
          </cell>
          <cell r="C3394" t="str">
            <v>CONCRETO/FORMA/ACO/LAJE PRE-FABRICADA</v>
          </cell>
        </row>
        <row r="3396">
          <cell r="B3396" t="str">
            <v>508600</v>
          </cell>
          <cell r="C3396" t="str">
            <v>POCO DE VISITA EM ALVENARIA TIPO GARRAFAO</v>
          </cell>
        </row>
        <row r="3397">
          <cell r="B3397" t="str">
            <v>508601</v>
          </cell>
          <cell r="C3397" t="str">
            <v>POCO DE VISITA EM ALVENARIA TIPO GARRAFAO - PROF. ATE 2,00 M</v>
          </cell>
          <cell r="D3397" t="str">
            <v>UN</v>
          </cell>
          <cell r="E3397">
            <v>847.15</v>
          </cell>
        </row>
        <row r="3398">
          <cell r="B3398" t="str">
            <v>508602</v>
          </cell>
          <cell r="C3398" t="str">
            <v>POCO DE VISITA EM ALVENARIA TIPO GARRAFAO - PROF. ATE 3,00 M</v>
          </cell>
          <cell r="D3398" t="str">
            <v>UN</v>
          </cell>
          <cell r="E3398">
            <v>1258.0999999999999</v>
          </cell>
        </row>
        <row r="3399">
          <cell r="B3399" t="str">
            <v>508603</v>
          </cell>
          <cell r="C3399" t="str">
            <v>POCO DE VISITA EM ALVENARIA TIPO GARRAFAO - PROF. ATE 4,00 M</v>
          </cell>
          <cell r="D3399" t="str">
            <v>UN</v>
          </cell>
          <cell r="E3399">
            <v>1561.59</v>
          </cell>
        </row>
        <row r="3400">
          <cell r="B3400" t="str">
            <v>508604</v>
          </cell>
          <cell r="C3400" t="str">
            <v>POCO DE VISITA EM ALVENARIA TIPO GARRAFAO - PROF. ATE 5,00 M</v>
          </cell>
          <cell r="D3400" t="str">
            <v>UN</v>
          </cell>
          <cell r="E3400">
            <v>1937.78</v>
          </cell>
        </row>
        <row r="3401">
          <cell r="B3401" t="str">
            <v>508605</v>
          </cell>
          <cell r="C3401" t="str">
            <v>POCO DE VISITA EM ALVENARIA TIPO GARRAFAO - PROF. ATE 6,00 M</v>
          </cell>
          <cell r="D3401" t="str">
            <v>UN</v>
          </cell>
          <cell r="E3401">
            <v>2428.69</v>
          </cell>
        </row>
        <row r="3402">
          <cell r="B3402" t="str">
            <v>508606</v>
          </cell>
          <cell r="C3402" t="str">
            <v>POCO DE VISITA EM ALVENARIA TIPO GARRAFAO - PROF. ATE 7,00 M</v>
          </cell>
          <cell r="D3402" t="str">
            <v>UN</v>
          </cell>
          <cell r="E3402">
            <v>3067.24</v>
          </cell>
        </row>
        <row r="3404">
          <cell r="B3404" t="str">
            <v>508700</v>
          </cell>
          <cell r="C3404" t="str">
            <v>DISPOSITIVOS PARA LAGOA</v>
          </cell>
        </row>
        <row r="3405">
          <cell r="B3405" t="str">
            <v>508701</v>
          </cell>
          <cell r="C3405" t="str">
            <v>DISPOSITIVO DE ENTRADA B</v>
          </cell>
          <cell r="D3405" t="str">
            <v>UN</v>
          </cell>
          <cell r="E3405">
            <v>801.88</v>
          </cell>
        </row>
        <row r="3406">
          <cell r="B3406" t="str">
            <v>508702</v>
          </cell>
          <cell r="C3406" t="str">
            <v>DISPOSITIVO DE ENTRADA D</v>
          </cell>
          <cell r="D3406" t="str">
            <v>UN</v>
          </cell>
          <cell r="E3406">
            <v>1081.83</v>
          </cell>
        </row>
        <row r="3407">
          <cell r="B3407" t="str">
            <v>508703</v>
          </cell>
          <cell r="C3407" t="str">
            <v>DISPOSITIVO DE SAIDA B</v>
          </cell>
          <cell r="D3407" t="str">
            <v>UN</v>
          </cell>
          <cell r="E3407">
            <v>1482.05</v>
          </cell>
        </row>
        <row r="3408">
          <cell r="B3408" t="str">
            <v>508704</v>
          </cell>
          <cell r="C3408" t="str">
            <v>DISPOSITIVO DE SAIDA F</v>
          </cell>
          <cell r="D3408" t="str">
            <v>UN</v>
          </cell>
          <cell r="E3408">
            <v>10782.53</v>
          </cell>
        </row>
        <row r="3409">
          <cell r="B3409" t="str">
            <v>508705</v>
          </cell>
          <cell r="C3409" t="str">
            <v>DISPOSITIVO DE INTERLIGACAO B</v>
          </cell>
          <cell r="D3409" t="str">
            <v>UN</v>
          </cell>
          <cell r="E3409">
            <v>1633.34</v>
          </cell>
        </row>
        <row r="3410">
          <cell r="B3410" t="str">
            <v>508708</v>
          </cell>
          <cell r="C3410" t="str">
            <v>CAIXA DE AREIA, GRADEAMENTO E MEDICAO DE VAZAO (SUTRO)</v>
          </cell>
          <cell r="D3410" t="str">
            <v>UN</v>
          </cell>
          <cell r="E3410">
            <v>6506.21</v>
          </cell>
        </row>
        <row r="3411">
          <cell r="B3411" t="str">
            <v>508709</v>
          </cell>
          <cell r="C3411" t="str">
            <v>CAIXA DIVISORA DE VAZAO - DUAS SAIDAS</v>
          </cell>
          <cell r="D3411" t="str">
            <v>UN</v>
          </cell>
          <cell r="E3411">
            <v>1294.3</v>
          </cell>
        </row>
        <row r="3412">
          <cell r="B3412" t="str">
            <v>508711</v>
          </cell>
          <cell r="C3412" t="str">
            <v>DISPOSITIVO DE ENTRADA C</v>
          </cell>
          <cell r="D3412" t="str">
            <v>UN</v>
          </cell>
          <cell r="E3412">
            <v>1588.4</v>
          </cell>
        </row>
        <row r="3413">
          <cell r="B3413" t="str">
            <v>508712</v>
          </cell>
          <cell r="C3413" t="str">
            <v>PLACA DE CONCRETO - PADRAO I</v>
          </cell>
          <cell r="D3413" t="str">
            <v>M2</v>
          </cell>
          <cell r="E3413">
            <v>61.19</v>
          </cell>
        </row>
        <row r="3414">
          <cell r="B3414" t="str">
            <v>508713</v>
          </cell>
          <cell r="C3414" t="str">
            <v>DISPOSITIVO DE SAIDA A - COMPLETO</v>
          </cell>
          <cell r="D3414" t="str">
            <v>UN</v>
          </cell>
          <cell r="E3414">
            <v>6622.62</v>
          </cell>
        </row>
        <row r="3416">
          <cell r="C3416" t="str">
            <v>RESERVADO PARA FUNDACOES E ESTRUTURAS (508801 A 508899)</v>
          </cell>
        </row>
        <row r="3418">
          <cell r="B3418" t="str">
            <v>509000</v>
          </cell>
          <cell r="C3418" t="str">
            <v>ASSENTAMENTO</v>
          </cell>
        </row>
        <row r="3419">
          <cell r="B3419" t="str">
            <v>509100</v>
          </cell>
          <cell r="C3419" t="str">
            <v>ASSENTAMENTO DE TUBOS E PECAS PARA REDES DE DISTR. DE AGUA</v>
          </cell>
        </row>
        <row r="3420">
          <cell r="B3420" t="str">
            <v>509101</v>
          </cell>
          <cell r="C3420" t="str">
            <v>TUBOS E PECAS DE FERRO FUNDIDO, DIAM. 350 MM (A)</v>
          </cell>
          <cell r="D3420" t="str">
            <v>M</v>
          </cell>
          <cell r="E3420">
            <v>19.84</v>
          </cell>
        </row>
        <row r="3421">
          <cell r="B3421" t="str">
            <v>509102</v>
          </cell>
          <cell r="C3421" t="str">
            <v>TUBOS E PECAS PEAD, DIAM. 32 MM (A)</v>
          </cell>
          <cell r="D3421" t="str">
            <v>M</v>
          </cell>
          <cell r="E3421">
            <v>5.47</v>
          </cell>
        </row>
        <row r="3422">
          <cell r="B3422" t="str">
            <v>509131</v>
          </cell>
          <cell r="C3422" t="str">
            <v>TUBOS E PECAS DE FERRO FUNDIDO, DIAM. 350 MM (B)</v>
          </cell>
          <cell r="D3422" t="str">
            <v>M</v>
          </cell>
          <cell r="E3422">
            <v>17.600000000000001</v>
          </cell>
        </row>
        <row r="3423">
          <cell r="B3423" t="str">
            <v>509132</v>
          </cell>
          <cell r="C3423" t="str">
            <v>TUBOS E PECAS PEAD, DIAM. 32 MM (B)</v>
          </cell>
          <cell r="D3423" t="str">
            <v>M</v>
          </cell>
          <cell r="E3423">
            <v>4.46</v>
          </cell>
        </row>
        <row r="3424">
          <cell r="B3424" t="str">
            <v>509151</v>
          </cell>
          <cell r="C3424" t="str">
            <v>TUBOS E PECAS DE FERRO FUNDIDO, DIAM. 350 MM (C)</v>
          </cell>
          <cell r="D3424" t="str">
            <v>M</v>
          </cell>
          <cell r="E3424">
            <v>14.27</v>
          </cell>
        </row>
        <row r="3425">
          <cell r="B3425" t="str">
            <v>509152</v>
          </cell>
          <cell r="C3425" t="str">
            <v>TUBOS E PECAS PEAD, DIAM. 32 MM (C)</v>
          </cell>
          <cell r="D3425" t="str">
            <v>M</v>
          </cell>
          <cell r="E3425">
            <v>2.93</v>
          </cell>
        </row>
        <row r="3427">
          <cell r="B3427" t="str">
            <v>509200</v>
          </cell>
          <cell r="C3427" t="str">
            <v>ASSENTAMENTO SIMPLES DE TUBOS E PECAS DE PVC RIGIDO E PVC RIGIDO DEFOFO</v>
          </cell>
        </row>
        <row r="3428">
          <cell r="B3428" t="str">
            <v>509201</v>
          </cell>
          <cell r="C3428" t="str">
            <v>TUBOS E PECAS, DIAM. 250 MM (A)</v>
          </cell>
          <cell r="D3428" t="str">
            <v>M</v>
          </cell>
          <cell r="E3428">
            <v>2.5</v>
          </cell>
        </row>
        <row r="3429">
          <cell r="B3429" t="str">
            <v>509202</v>
          </cell>
          <cell r="C3429" t="str">
            <v>TUBOS E PECAS, DIAM. 350 MM (A)</v>
          </cell>
          <cell r="D3429" t="str">
            <v>M</v>
          </cell>
          <cell r="E3429">
            <v>3.47</v>
          </cell>
        </row>
        <row r="3430">
          <cell r="B3430" t="str">
            <v>509203</v>
          </cell>
          <cell r="C3430" t="str">
            <v>TUBOS E PECAS, DIAM. 450 MM (A)</v>
          </cell>
          <cell r="D3430" t="str">
            <v>M</v>
          </cell>
          <cell r="E3430">
            <v>4.3</v>
          </cell>
        </row>
        <row r="3431">
          <cell r="B3431" t="str">
            <v>509231</v>
          </cell>
          <cell r="C3431" t="str">
            <v>TUBOS E PECAS, DIAM. 250 MM (B)</v>
          </cell>
          <cell r="D3431" t="str">
            <v>M</v>
          </cell>
          <cell r="E3431">
            <v>1.99</v>
          </cell>
        </row>
        <row r="3432">
          <cell r="B3432" t="str">
            <v>509232</v>
          </cell>
          <cell r="C3432" t="str">
            <v>TUBOS E PECAS, DIAM. 350 MM (B)</v>
          </cell>
          <cell r="D3432" t="str">
            <v>M</v>
          </cell>
          <cell r="E3432">
            <v>2.79</v>
          </cell>
        </row>
        <row r="3433">
          <cell r="B3433" t="str">
            <v>509233</v>
          </cell>
          <cell r="C3433" t="str">
            <v>TUBOS E PECAS, DIAM. 450 MM (B)</v>
          </cell>
          <cell r="D3433" t="str">
            <v>M</v>
          </cell>
          <cell r="E3433">
            <v>3.41</v>
          </cell>
        </row>
        <row r="3434">
          <cell r="B3434" t="str">
            <v>509251</v>
          </cell>
          <cell r="C3434" t="str">
            <v>TUBOS E PECAS DIAM. 250 MM (C)</v>
          </cell>
          <cell r="D3434" t="str">
            <v>M</v>
          </cell>
          <cell r="E3434">
            <v>1.23</v>
          </cell>
        </row>
        <row r="3435">
          <cell r="B3435" t="str">
            <v>509252</v>
          </cell>
          <cell r="C3435" t="str">
            <v>TUBOS E PECAS, DIAM. 350 MM (C)</v>
          </cell>
          <cell r="D3435" t="str">
            <v>M</v>
          </cell>
          <cell r="E3435">
            <v>1.72</v>
          </cell>
        </row>
        <row r="3436">
          <cell r="B3436" t="str">
            <v>509253</v>
          </cell>
          <cell r="C3436" t="str">
            <v>TUBOS E PECAS, DIAM. 450 MM (C)</v>
          </cell>
          <cell r="D3436" t="str">
            <v>M</v>
          </cell>
          <cell r="E3436">
            <v>2.15</v>
          </cell>
        </row>
        <row r="3438">
          <cell r="B3438" t="str">
            <v>509300</v>
          </cell>
          <cell r="C3438" t="str">
            <v>ASSENTAMENTO SIMPLES DE TUBOS E PECAS DE CIMENTO AMIANTO</v>
          </cell>
        </row>
        <row r="3440">
          <cell r="B3440" t="str">
            <v>509400</v>
          </cell>
          <cell r="C3440" t="str">
            <v>ASSENTAMENTO SIMPLES DE TUBOS E PECAS DE FERRO FUNDIDO</v>
          </cell>
        </row>
        <row r="3441">
          <cell r="B3441" t="str">
            <v>509401</v>
          </cell>
          <cell r="C3441" t="str">
            <v>TUBOS E PECAS, DIAM. 350 MM (A)</v>
          </cell>
          <cell r="D3441" t="str">
            <v>M</v>
          </cell>
          <cell r="E3441">
            <v>11.1</v>
          </cell>
        </row>
        <row r="3442">
          <cell r="B3442" t="str">
            <v>509431</v>
          </cell>
          <cell r="C3442" t="str">
            <v>TUBOS E PECAS, DIAM. 350 MM (B)</v>
          </cell>
          <cell r="D3442" t="str">
            <v>M</v>
          </cell>
          <cell r="E3442">
            <v>8.8699999999999992</v>
          </cell>
        </row>
        <row r="3443">
          <cell r="B3443" t="str">
            <v>509451</v>
          </cell>
          <cell r="C3443" t="str">
            <v>TUBOS E PECAS, DIAM. 350 MM (C)</v>
          </cell>
          <cell r="D3443" t="str">
            <v>M</v>
          </cell>
          <cell r="E3443">
            <v>5.53</v>
          </cell>
        </row>
        <row r="3445">
          <cell r="B3445" t="str">
            <v>509500</v>
          </cell>
          <cell r="C3445" t="str">
            <v>ASSENTAMENTO SIMPLES DE TUBOS DE CONCRETO PARA AGUAS PLUVIAIS</v>
          </cell>
        </row>
        <row r="3446">
          <cell r="B3446" t="str">
            <v>509501</v>
          </cell>
          <cell r="C3446" t="str">
            <v>TUBOS, DIAMETRO 200 MM (A)</v>
          </cell>
          <cell r="D3446" t="str">
            <v>M</v>
          </cell>
          <cell r="E3446">
            <v>3.11</v>
          </cell>
        </row>
        <row r="3447">
          <cell r="B3447" t="str">
            <v>509531</v>
          </cell>
          <cell r="C3447" t="str">
            <v>TUBOS, DIAMETRO 200 MM (B)</v>
          </cell>
          <cell r="D3447" t="str">
            <v>M</v>
          </cell>
          <cell r="E3447">
            <v>2.52</v>
          </cell>
        </row>
        <row r="3448">
          <cell r="B3448" t="str">
            <v>509551</v>
          </cell>
          <cell r="C3448" t="str">
            <v>TUBOS, DIAMETRO 200 MM (C)</v>
          </cell>
          <cell r="D3448" t="str">
            <v>M</v>
          </cell>
          <cell r="E3448">
            <v>1.63</v>
          </cell>
        </row>
        <row r="3450">
          <cell r="B3450" t="str">
            <v>509600</v>
          </cell>
          <cell r="C3450" t="str">
            <v>MONTAGEM DE PECAS ESPECIAIS</v>
          </cell>
        </row>
        <row r="3451">
          <cell r="B3451" t="str">
            <v>509601</v>
          </cell>
          <cell r="C3451" t="str">
            <v>PECAS ESPECIAIS E TUBULACOES AEREAS</v>
          </cell>
          <cell r="D3451" t="str">
            <v>KG</v>
          </cell>
          <cell r="E3451">
            <v>1.51</v>
          </cell>
        </row>
        <row r="3453">
          <cell r="B3453" t="str">
            <v>509700</v>
          </cell>
          <cell r="C3453" t="str">
            <v>CARGA, TRANSPORTE ATE 10 KM E DESCARGA DE TUBOS E PECAS DE PVC RIGIDO E PVC RIGIDO DEFOFO</v>
          </cell>
        </row>
        <row r="3454">
          <cell r="B3454" t="str">
            <v>509701</v>
          </cell>
          <cell r="C3454" t="str">
            <v>TUBOS E PECAS, DIAM. 450 MM</v>
          </cell>
          <cell r="D3454" t="str">
            <v>KM</v>
          </cell>
          <cell r="E3454">
            <v>1377.33</v>
          </cell>
        </row>
        <row r="3456">
          <cell r="B3456" t="str">
            <v>509800</v>
          </cell>
          <cell r="C3456" t="str">
            <v>TRANSPORTE EXCEDENTE A 10 KM DE TUBOS E PECAS DE PVC RIGIDO E PVC RIGIDO DE FOFO</v>
          </cell>
        </row>
        <row r="3457">
          <cell r="B3457" t="str">
            <v>509810</v>
          </cell>
          <cell r="C3457" t="str">
            <v>TUBOS E PECAS, DIAM. 450 MM</v>
          </cell>
          <cell r="D3457" t="str">
            <v>KMXKM</v>
          </cell>
          <cell r="E3457">
            <v>13.45</v>
          </cell>
        </row>
        <row r="3459">
          <cell r="C3459" t="str">
            <v>RESERVADO PARA ASSENTAMENTO (510302 A 510399)</v>
          </cell>
        </row>
        <row r="3460">
          <cell r="B3460" t="str">
            <v>510301</v>
          </cell>
          <cell r="C3460" t="str">
            <v>TUBOS E PECAS PVC, DIAM. 25 MM (3/4")</v>
          </cell>
          <cell r="D3460" t="str">
            <v>M</v>
          </cell>
          <cell r="E3460">
            <v>5.47</v>
          </cell>
        </row>
        <row r="3462">
          <cell r="B3462" t="str">
            <v>511000</v>
          </cell>
          <cell r="C3462" t="str">
            <v>PAVIMENTACAO</v>
          </cell>
        </row>
        <row r="3463">
          <cell r="B3463" t="str">
            <v>511100</v>
          </cell>
          <cell r="C3463" t="str">
            <v>LEVANTAMENTO DE PAVIMENTACAO</v>
          </cell>
        </row>
        <row r="3464">
          <cell r="B3464" t="str">
            <v>511101</v>
          </cell>
          <cell r="C3464" t="str">
            <v>LEVANTAMENTO DE PASSEIO EM CACO CERAMICO (A)</v>
          </cell>
          <cell r="D3464" t="str">
            <v>M2</v>
          </cell>
          <cell r="E3464">
            <v>8.44</v>
          </cell>
        </row>
        <row r="3465">
          <cell r="B3465" t="str">
            <v>511102</v>
          </cell>
          <cell r="C3465" t="str">
            <v>LEVANTAMENTO DE PASSEIO EM ARDOSIA, ARENITO OU PEDRA LUMINARIA (A)</v>
          </cell>
          <cell r="D3465" t="str">
            <v>M2</v>
          </cell>
          <cell r="E3465">
            <v>9.2799999999999994</v>
          </cell>
        </row>
        <row r="3466">
          <cell r="B3466" t="str">
            <v>511103</v>
          </cell>
          <cell r="C3466" t="str">
            <v>LEVANTAMENTO DE PASSEIO EM GRANITO TIPO PARALELEPIPEDO (A)</v>
          </cell>
          <cell r="D3466" t="str">
            <v>M2</v>
          </cell>
          <cell r="E3466">
            <v>9.2799999999999994</v>
          </cell>
        </row>
        <row r="3467">
          <cell r="B3467" t="str">
            <v>511104</v>
          </cell>
          <cell r="C3467" t="str">
            <v>LEVANTAMENTO DE PASSEIO EM LAJOTAO COLONIAL CERAMICO (A)</v>
          </cell>
          <cell r="D3467" t="str">
            <v>M2</v>
          </cell>
          <cell r="E3467">
            <v>9.2799999999999994</v>
          </cell>
        </row>
        <row r="3468">
          <cell r="B3468" t="str">
            <v>511105</v>
          </cell>
          <cell r="C3468" t="str">
            <v>LEVANTAMENTO DE PAVIMENTACAO DE CONCRETO NAO ESTRUTURAL (A)</v>
          </cell>
          <cell r="D3468" t="str">
            <v>M2</v>
          </cell>
          <cell r="E3468">
            <v>12.82</v>
          </cell>
        </row>
        <row r="3469">
          <cell r="B3469" t="str">
            <v>511106</v>
          </cell>
          <cell r="C3469" t="str">
            <v>LEVANTAMENTO DE PARALELEPIPEDO COM CAPA ASFALTICA (A)</v>
          </cell>
          <cell r="D3469" t="str">
            <v>M2</v>
          </cell>
          <cell r="E3469">
            <v>11.09</v>
          </cell>
        </row>
        <row r="3470">
          <cell r="B3470" t="str">
            <v>511131</v>
          </cell>
          <cell r="C3470" t="str">
            <v>LEVANTAMENTO DE PASSEIO EM CACO CERAMICO (B)</v>
          </cell>
          <cell r="D3470" t="str">
            <v>M2</v>
          </cell>
          <cell r="E3470">
            <v>6.51</v>
          </cell>
        </row>
        <row r="3471">
          <cell r="B3471" t="str">
            <v>511132</v>
          </cell>
          <cell r="C3471" t="str">
            <v>LEVANTAMENTO DE PASSEIO EM ARDOSIA, ARENITO OU PEDRA LUMINARIA (B)</v>
          </cell>
          <cell r="D3471" t="str">
            <v>M2</v>
          </cell>
          <cell r="E3471">
            <v>7.42</v>
          </cell>
        </row>
        <row r="3472">
          <cell r="B3472" t="str">
            <v>511133</v>
          </cell>
          <cell r="C3472" t="str">
            <v>LEVANTAMENTO DE PASSEIO EM GRANITO TIPO PARALELEPIPEDO (B)</v>
          </cell>
          <cell r="D3472" t="str">
            <v>M2</v>
          </cell>
          <cell r="E3472">
            <v>7.42</v>
          </cell>
        </row>
        <row r="3473">
          <cell r="B3473" t="str">
            <v>511134</v>
          </cell>
          <cell r="C3473" t="str">
            <v>LEVANTAMENTO DE PASSEIO EM LAJOTAO COLONIAL CERAMICO (B)</v>
          </cell>
          <cell r="D3473" t="str">
            <v>M2</v>
          </cell>
          <cell r="E3473">
            <v>7.42</v>
          </cell>
        </row>
        <row r="3474">
          <cell r="B3474" t="str">
            <v>511135</v>
          </cell>
          <cell r="C3474" t="str">
            <v>LEVANTAMENTO DE PAVIMENTACAO DE CONCRETO NAO ESTRUTURAL (B)</v>
          </cell>
          <cell r="D3474" t="str">
            <v>M2</v>
          </cell>
          <cell r="E3474">
            <v>10.25</v>
          </cell>
        </row>
        <row r="3475">
          <cell r="B3475" t="str">
            <v>511136</v>
          </cell>
          <cell r="C3475" t="str">
            <v>LEVANTAMENTO DE PARALELEPIPEDO COM CAPA ASFALTICA (B)</v>
          </cell>
          <cell r="D3475" t="str">
            <v>M2</v>
          </cell>
          <cell r="E3475">
            <v>8.85</v>
          </cell>
        </row>
        <row r="3476">
          <cell r="B3476" t="str">
            <v>511151</v>
          </cell>
          <cell r="C3476" t="str">
            <v>LEVANTAMENTO DE PASSEIO EM CACO CERAMICO (C)</v>
          </cell>
          <cell r="D3476" t="str">
            <v>M2</v>
          </cell>
          <cell r="E3476">
            <v>4.0999999999999996</v>
          </cell>
        </row>
        <row r="3477">
          <cell r="B3477" t="str">
            <v>511152</v>
          </cell>
          <cell r="C3477" t="str">
            <v>LEVANTAMENTO DE PASSEIO EM ARDOSIA, ARENITO OU PEDRA LUMINARIA (C)</v>
          </cell>
          <cell r="D3477" t="str">
            <v>M2</v>
          </cell>
          <cell r="E3477">
            <v>4.9800000000000004</v>
          </cell>
        </row>
        <row r="3478">
          <cell r="B3478" t="str">
            <v>511153</v>
          </cell>
          <cell r="C3478" t="str">
            <v>LEVANTAMENTO DE PASSEIO EM GRANITO TIPO PARALELEPIPEDO (C)</v>
          </cell>
          <cell r="D3478" t="str">
            <v>M2</v>
          </cell>
          <cell r="E3478">
            <v>4.6100000000000003</v>
          </cell>
        </row>
        <row r="3479">
          <cell r="B3479" t="str">
            <v>511154</v>
          </cell>
          <cell r="C3479" t="str">
            <v>LEVANTAMENTO DE PASSEIO EM LAJOTAO COLONIAL CERAMICO (C)</v>
          </cell>
          <cell r="D3479" t="str">
            <v>M2</v>
          </cell>
          <cell r="E3479">
            <v>4.6100000000000003</v>
          </cell>
        </row>
        <row r="3480">
          <cell r="B3480" t="str">
            <v>511155</v>
          </cell>
          <cell r="C3480" t="str">
            <v>LEVANTAMENTO DE PAVIMENTACAO DE CONCRETO NAO ESTRUTURAL (C)</v>
          </cell>
          <cell r="D3480" t="str">
            <v>M2</v>
          </cell>
          <cell r="E3480">
            <v>6.3</v>
          </cell>
        </row>
        <row r="3481">
          <cell r="B3481" t="str">
            <v>511156</v>
          </cell>
          <cell r="C3481" t="str">
            <v>LEVANTAMENTO DE PARALELEPIPEDO COM CAPA ASFALTICA (C)</v>
          </cell>
          <cell r="D3481" t="str">
            <v>M2</v>
          </cell>
          <cell r="E3481">
            <v>5.5</v>
          </cell>
        </row>
        <row r="3483">
          <cell r="B3483" t="str">
            <v>511200</v>
          </cell>
          <cell r="C3483" t="str">
            <v>EXECUCAO DE PAVIMENTACAO</v>
          </cell>
        </row>
        <row r="3484">
          <cell r="B3484" t="str">
            <v>511211</v>
          </cell>
          <cell r="C3484" t="str">
            <v>EXECUCAO DE ASFALTO (A)</v>
          </cell>
          <cell r="D3484" t="str">
            <v>M2</v>
          </cell>
          <cell r="E3484">
            <v>32.69</v>
          </cell>
        </row>
        <row r="3485">
          <cell r="B3485" t="str">
            <v>511212</v>
          </cell>
          <cell r="C3485" t="str">
            <v>EXECUCAO DE PAVIMENTACAO DE CONCRETO NAO ESTRUTURAL (A)</v>
          </cell>
          <cell r="D3485" t="str">
            <v>M2</v>
          </cell>
          <cell r="E3485">
            <v>30.76</v>
          </cell>
        </row>
        <row r="3486">
          <cell r="B3486" t="str">
            <v>511213</v>
          </cell>
          <cell r="C3486" t="str">
            <v>REPOSICAO DE PARALELEPIPEDO COM CAPA ASFALTICA (A)</v>
          </cell>
          <cell r="D3486" t="str">
            <v>M2</v>
          </cell>
          <cell r="E3486">
            <v>48.67</v>
          </cell>
        </row>
        <row r="3487">
          <cell r="B3487" t="str">
            <v>511231</v>
          </cell>
          <cell r="C3487" t="str">
            <v>EXECUCAO DE ASFALTO (B)</v>
          </cell>
          <cell r="D3487" t="str">
            <v>M2</v>
          </cell>
          <cell r="E3487">
            <v>31.02</v>
          </cell>
        </row>
        <row r="3488">
          <cell r="B3488">
            <v>511232</v>
          </cell>
          <cell r="C3488" t="str">
            <v>EXECUCAO DE PAVIMENTACAO DE CONCRETO NAO ESTRUTURAL (B)</v>
          </cell>
          <cell r="D3488" t="str">
            <v>M2</v>
          </cell>
          <cell r="E3488">
            <v>30.19</v>
          </cell>
        </row>
        <row r="3489">
          <cell r="B3489" t="str">
            <v>511233</v>
          </cell>
          <cell r="C3489" t="str">
            <v>REPOSICAO DE PARALELEPIPEDO COM CAPA ASFALTICA (B)</v>
          </cell>
          <cell r="D3489" t="str">
            <v>M2</v>
          </cell>
          <cell r="E3489">
            <v>43.87</v>
          </cell>
        </row>
        <row r="3490">
          <cell r="B3490" t="str">
            <v>511251</v>
          </cell>
          <cell r="C3490" t="str">
            <v>EXECUCAO DE ASFALTO (C)</v>
          </cell>
          <cell r="D3490" t="str">
            <v>M2</v>
          </cell>
          <cell r="E3490">
            <v>28.52</v>
          </cell>
        </row>
        <row r="3491">
          <cell r="B3491" t="str">
            <v>511252</v>
          </cell>
          <cell r="C3491" t="str">
            <v>EXECUCAO DE PAVIMENTACAO DE CONCRETO NAO ESTRUTURAL (C)</v>
          </cell>
          <cell r="D3491" t="str">
            <v>M2</v>
          </cell>
          <cell r="E3491">
            <v>29.31</v>
          </cell>
        </row>
        <row r="3492">
          <cell r="B3492" t="str">
            <v>511253</v>
          </cell>
          <cell r="C3492" t="str">
            <v>REPOSICAO DE PARALELEPIPEDO COM CAPA ASFALTICA (C)</v>
          </cell>
          <cell r="D3492" t="str">
            <v>M2</v>
          </cell>
          <cell r="E3492">
            <v>37.42</v>
          </cell>
        </row>
        <row r="3494">
          <cell r="C3494" t="str">
            <v>RESERVADO PARA PAVIMENTACAO (511301 A 511399)</v>
          </cell>
        </row>
        <row r="3496">
          <cell r="B3496" t="str">
            <v>512000</v>
          </cell>
          <cell r="C3496" t="str">
            <v>LIGACOES PREDIAIS</v>
          </cell>
        </row>
        <row r="3497">
          <cell r="C3497" t="str">
            <v>RESERVADO PARA LIGACOES PREDIAIS (512101 A 512199)</v>
          </cell>
        </row>
        <row r="3499">
          <cell r="B3499" t="str">
            <v>512200</v>
          </cell>
          <cell r="C3499" t="str">
            <v>LIGACOES</v>
          </cell>
        </row>
        <row r="3501">
          <cell r="B3501" t="str">
            <v>513000</v>
          </cell>
          <cell r="C3501" t="str">
            <v>FECHAMENTO</v>
          </cell>
        </row>
        <row r="3502">
          <cell r="B3502" t="str">
            <v>513100</v>
          </cell>
          <cell r="C3502" t="str">
            <v>ALVENARIA</v>
          </cell>
        </row>
        <row r="3503">
          <cell r="B3503" t="str">
            <v>513101</v>
          </cell>
          <cell r="C3503" t="str">
            <v>ALVENARIA DE ELEV., EM CUTELO TIJOLO A VISTA</v>
          </cell>
          <cell r="D3503" t="str">
            <v>M2</v>
          </cell>
          <cell r="E3503">
            <v>43.82</v>
          </cell>
        </row>
        <row r="3504">
          <cell r="B3504" t="str">
            <v>513102</v>
          </cell>
          <cell r="C3504" t="str">
            <v>COLOCACAO DE TIJOLO COMUM NO LEITO DE SECAGEM</v>
          </cell>
          <cell r="D3504" t="str">
            <v>M2</v>
          </cell>
          <cell r="E3504">
            <v>5.89</v>
          </cell>
        </row>
        <row r="3505">
          <cell r="B3505" t="str">
            <v>513103</v>
          </cell>
          <cell r="C3505" t="str">
            <v>BLOCO DE VIDRO, DIMENSAO 6 X 20 X 20 CM (ELEMENTO VAZADO)</v>
          </cell>
          <cell r="D3505" t="str">
            <v>M2</v>
          </cell>
          <cell r="E3505">
            <v>404.43</v>
          </cell>
        </row>
        <row r="3507">
          <cell r="B3507" t="str">
            <v>513200</v>
          </cell>
          <cell r="C3507" t="str">
            <v>COBERTURA, MADEIRAMENTO, CONDUTOR, CALHAS E RUFOS</v>
          </cell>
        </row>
        <row r="3508">
          <cell r="B3508" t="str">
            <v>513201</v>
          </cell>
          <cell r="C3508" t="str">
            <v>COBERTURA COM TELHA COLONIAL</v>
          </cell>
          <cell r="D3508" t="str">
            <v>M2</v>
          </cell>
          <cell r="E3508">
            <v>53.37</v>
          </cell>
        </row>
        <row r="3510">
          <cell r="B3510" t="str">
            <v>513300</v>
          </cell>
          <cell r="C3510" t="str">
            <v>ESQUADRIAS: MADEIRA/METALICAS E FERRAGENS</v>
          </cell>
        </row>
        <row r="3511">
          <cell r="B3511" t="str">
            <v>513301</v>
          </cell>
          <cell r="C3511" t="str">
            <v>PORTA EXTERNA DE CEDRO, EXCETO O BATENTE, 1 FOLHA</v>
          </cell>
          <cell r="D3511" t="str">
            <v>M2</v>
          </cell>
          <cell r="E3511">
            <v>174.64</v>
          </cell>
        </row>
        <row r="3512">
          <cell r="B3512" t="str">
            <v>513302</v>
          </cell>
          <cell r="C3512" t="str">
            <v>PORTA INTERNA DE CEDRO, EXCETO O BATENTE, 1 FOLHA</v>
          </cell>
          <cell r="D3512" t="str">
            <v>M2</v>
          </cell>
          <cell r="E3512">
            <v>265.26</v>
          </cell>
        </row>
        <row r="3513">
          <cell r="B3513" t="str">
            <v>513303</v>
          </cell>
          <cell r="C3513" t="str">
            <v>BATENTE PEROBA</v>
          </cell>
          <cell r="D3513" t="str">
            <v>M</v>
          </cell>
          <cell r="E3513">
            <v>30.28</v>
          </cell>
        </row>
        <row r="3514">
          <cell r="B3514" t="str">
            <v>513304</v>
          </cell>
          <cell r="C3514" t="str">
            <v>PORTA DE ALUMINIO TIPO VENEZIANA</v>
          </cell>
          <cell r="D3514" t="str">
            <v>M2</v>
          </cell>
          <cell r="E3514">
            <v>433.15</v>
          </cell>
        </row>
        <row r="3516">
          <cell r="B3516" t="str">
            <v>513400</v>
          </cell>
          <cell r="C3516" t="str">
            <v>VIDROS</v>
          </cell>
        </row>
        <row r="3517">
          <cell r="B3517" t="str">
            <v>513401</v>
          </cell>
          <cell r="C3517" t="str">
            <v>VIDRO PLANO COMUM TRANSPARENTE 6 MM</v>
          </cell>
          <cell r="D3517" t="str">
            <v>M2</v>
          </cell>
          <cell r="E3517">
            <v>97.71</v>
          </cell>
        </row>
        <row r="3519">
          <cell r="B3519" t="str">
            <v>513500</v>
          </cell>
          <cell r="C3519" t="str">
            <v>GRELHAS/GUARDA-CORPO/GRADE/ESCADA</v>
          </cell>
        </row>
        <row r="3520">
          <cell r="B3520" t="str">
            <v>513501</v>
          </cell>
          <cell r="C3520" t="str">
            <v>GUARDA CORPO DIAMETRO 2"</v>
          </cell>
          <cell r="D3520" t="str">
            <v>M</v>
          </cell>
          <cell r="E3520">
            <v>214.28</v>
          </cell>
        </row>
        <row r="3521">
          <cell r="B3521" t="str">
            <v>513502</v>
          </cell>
          <cell r="C3521" t="str">
            <v>GRADE METALICA BARRA 2 X 3/8 POL. - ESPACAMENTO 5 CM</v>
          </cell>
          <cell r="D3521" t="str">
            <v>UN</v>
          </cell>
          <cell r="E3521">
            <v>568.29999999999995</v>
          </cell>
        </row>
        <row r="3522">
          <cell r="B3522" t="str">
            <v>513503</v>
          </cell>
          <cell r="C3522" t="str">
            <v>GRADE DIAM. 1/2 POL. E= 20 MM</v>
          </cell>
          <cell r="D3522" t="str">
            <v>M2</v>
          </cell>
          <cell r="E3522">
            <v>810.39</v>
          </cell>
        </row>
        <row r="3523">
          <cell r="B3523" t="str">
            <v>513504</v>
          </cell>
          <cell r="C3523" t="str">
            <v>GRELHA DIAM. 1/2 POL. (50 X 50) MM</v>
          </cell>
          <cell r="D3523" t="str">
            <v>UN</v>
          </cell>
          <cell r="E3523">
            <v>188.39</v>
          </cell>
        </row>
        <row r="3524">
          <cell r="B3524" t="str">
            <v>513505</v>
          </cell>
          <cell r="C3524" t="str">
            <v>ESCADA EM DURALUMINIO COM GUARDA CORPO</v>
          </cell>
          <cell r="D3524" t="str">
            <v>M</v>
          </cell>
          <cell r="E3524">
            <v>190.84</v>
          </cell>
        </row>
        <row r="3525">
          <cell r="B3525" t="str">
            <v>513506</v>
          </cell>
          <cell r="C3525" t="str">
            <v>GUARDA CORPO DIAM. 1" C/ RODAPE EM CHAPA GALVANIZADA</v>
          </cell>
          <cell r="D3525" t="str">
            <v>M</v>
          </cell>
          <cell r="E3525">
            <v>94.93</v>
          </cell>
        </row>
        <row r="3526">
          <cell r="B3526" t="str">
            <v>513507</v>
          </cell>
          <cell r="C3526" t="str">
            <v>GUARDA CORPO - NORMA NR-8, CONF. PROJ.011/90-SAT</v>
          </cell>
          <cell r="D3526" t="str">
            <v>M</v>
          </cell>
          <cell r="E3526">
            <v>167.51</v>
          </cell>
        </row>
        <row r="3528">
          <cell r="B3528" t="str">
            <v>513600</v>
          </cell>
          <cell r="C3528" t="str">
            <v>TAMPA DE INSPECAO METALICA</v>
          </cell>
        </row>
        <row r="3529">
          <cell r="B3529" t="str">
            <v>513601</v>
          </cell>
          <cell r="C3529" t="str">
            <v>TAMPA DE INSPECAO METALICA</v>
          </cell>
          <cell r="D3529" t="str">
            <v>M2</v>
          </cell>
          <cell r="E3529">
            <v>517.98</v>
          </cell>
        </row>
        <row r="3531">
          <cell r="C3531" t="str">
            <v>RESERVADO PARA FECHAMENTO (513701 A 513799)</v>
          </cell>
        </row>
        <row r="3533">
          <cell r="B3533" t="str">
            <v>514000</v>
          </cell>
          <cell r="C3533" t="str">
            <v>REVESTIMENTO E TRATAMENTO DE SUPERFICIE</v>
          </cell>
        </row>
        <row r="3534">
          <cell r="B3534" t="str">
            <v>514100</v>
          </cell>
          <cell r="C3534" t="str">
            <v>PISO, TETOS E PAREDES</v>
          </cell>
        </row>
        <row r="3535">
          <cell r="B3535" t="str">
            <v>514101</v>
          </cell>
          <cell r="C3535" t="str">
            <v>PISO EM GRANILITE</v>
          </cell>
          <cell r="D3535" t="str">
            <v>M2</v>
          </cell>
          <cell r="E3535">
            <v>53.87</v>
          </cell>
        </row>
        <row r="3537">
          <cell r="B3537" t="str">
            <v>514200</v>
          </cell>
          <cell r="C3537" t="str">
            <v>PINTURAS/IMPERMEABILIZACAO</v>
          </cell>
        </row>
        <row r="3538">
          <cell r="B3538" t="str">
            <v>514201</v>
          </cell>
          <cell r="C3538" t="str">
            <v>PINTURA PISO COM GRAFITE</v>
          </cell>
          <cell r="D3538" t="str">
            <v>M2</v>
          </cell>
          <cell r="E3538">
            <v>18.62</v>
          </cell>
        </row>
        <row r="3539">
          <cell r="B3539" t="str">
            <v>514202</v>
          </cell>
          <cell r="C3539" t="str">
            <v>APLICACAO DE SODA CAUSTICA - SOLO</v>
          </cell>
          <cell r="D3539" t="str">
            <v>M2</v>
          </cell>
          <cell r="E3539">
            <v>0.11</v>
          </cell>
        </row>
        <row r="3541">
          <cell r="C3541" t="str">
            <v>RESERVADO PARA REVESTIMENTO E TRATAMENTO DE SUPERFICIE (514301 A 514399)</v>
          </cell>
        </row>
        <row r="3543">
          <cell r="B3543" t="str">
            <v>515000</v>
          </cell>
          <cell r="C3543" t="str">
            <v>INSTALACOES PREDIAIS</v>
          </cell>
        </row>
        <row r="3544">
          <cell r="B3544" t="str">
            <v>515100</v>
          </cell>
          <cell r="C3544" t="str">
            <v>PECAS E APARELHOS ELETRICOS</v>
          </cell>
        </row>
        <row r="3545">
          <cell r="B3545" t="str">
            <v>515101</v>
          </cell>
          <cell r="C3545" t="str">
            <v>CABO DE COBRE NU 6,0 MM2</v>
          </cell>
          <cell r="D3545" t="str">
            <v>M</v>
          </cell>
          <cell r="E3545">
            <v>4.33</v>
          </cell>
        </row>
        <row r="3546">
          <cell r="B3546" t="str">
            <v>515102</v>
          </cell>
          <cell r="C3546" t="str">
            <v>CABO DE COBRE NU 16 MM2</v>
          </cell>
          <cell r="D3546" t="str">
            <v>M</v>
          </cell>
          <cell r="E3546">
            <v>10.95</v>
          </cell>
        </row>
        <row r="3547">
          <cell r="B3547" t="str">
            <v>515103</v>
          </cell>
          <cell r="C3547" t="str">
            <v>CABO DE COBRE NU 25 MM2</v>
          </cell>
          <cell r="D3547" t="str">
            <v>M</v>
          </cell>
          <cell r="E3547">
            <v>15.29</v>
          </cell>
        </row>
        <row r="3548">
          <cell r="B3548" t="str">
            <v>515104</v>
          </cell>
          <cell r="C3548" t="str">
            <v>CONECTOR TIPO SPLIT BOLT PARA CABO 16 MM2</v>
          </cell>
          <cell r="D3548" t="str">
            <v>UN</v>
          </cell>
          <cell r="E3548">
            <v>4.46</v>
          </cell>
        </row>
        <row r="3549">
          <cell r="B3549" t="str">
            <v>515105</v>
          </cell>
          <cell r="C3549" t="str">
            <v>POSTE DE CONCRETO : H = 7,00 M  P = 300 KG</v>
          </cell>
          <cell r="D3549" t="str">
            <v>UN</v>
          </cell>
          <cell r="E3549">
            <v>679.9</v>
          </cell>
        </row>
        <row r="3551">
          <cell r="B3551" t="str">
            <v>515200</v>
          </cell>
          <cell r="C3551" t="str">
            <v>ENVELOPAMENTO DE ELETRODUTO</v>
          </cell>
        </row>
        <row r="3552">
          <cell r="B3552" t="str">
            <v>515201</v>
          </cell>
          <cell r="C3552" t="str">
            <v>ENVELOPAMENTO DE ELETRODUTO PVC 1 DIAM. 3/4"</v>
          </cell>
          <cell r="D3552" t="str">
            <v>M</v>
          </cell>
          <cell r="E3552">
            <v>20.88</v>
          </cell>
        </row>
        <row r="3553">
          <cell r="B3553" t="str">
            <v>515202</v>
          </cell>
          <cell r="C3553" t="str">
            <v>ENVELOPAMENTO DE ELETRODUTO PVC 1 DIAM. 1"</v>
          </cell>
          <cell r="D3553" t="str">
            <v>M</v>
          </cell>
          <cell r="E3553">
            <v>25.84</v>
          </cell>
        </row>
        <row r="3554">
          <cell r="B3554" t="str">
            <v>515203</v>
          </cell>
          <cell r="C3554" t="str">
            <v>ENVELOPAMENTO DE ELETRODUTO PVC 1 DIAM. 1 1/4"</v>
          </cell>
          <cell r="D3554" t="str">
            <v>M</v>
          </cell>
          <cell r="E3554">
            <v>29.03</v>
          </cell>
        </row>
        <row r="3555">
          <cell r="B3555" t="str">
            <v>515204</v>
          </cell>
          <cell r="C3555" t="str">
            <v>ENVELOPAMENTO DE ELETRODUTO PVC 1 DIAM. 1 1/2"</v>
          </cell>
          <cell r="D3555" t="str">
            <v>M</v>
          </cell>
          <cell r="E3555">
            <v>32.18</v>
          </cell>
        </row>
        <row r="3556">
          <cell r="B3556" t="str">
            <v>515205</v>
          </cell>
          <cell r="C3556" t="str">
            <v>ENVELOPAMENTO DE ELETRODUTO PVC 1 DIAM. 2"</v>
          </cell>
          <cell r="D3556" t="str">
            <v>M</v>
          </cell>
          <cell r="E3556">
            <v>38.57</v>
          </cell>
        </row>
        <row r="3557">
          <cell r="B3557" t="str">
            <v>515206</v>
          </cell>
          <cell r="C3557" t="str">
            <v>ENVELOPAMENTO DE ELETRODUTOS PVC 1 DIAM. 2 1/2"</v>
          </cell>
          <cell r="D3557" t="str">
            <v>M</v>
          </cell>
          <cell r="E3557">
            <v>52.98</v>
          </cell>
        </row>
        <row r="3558">
          <cell r="B3558" t="str">
            <v>515207</v>
          </cell>
          <cell r="C3558" t="str">
            <v>ENVELOPAMENTO DE ELETRODUTOS PVC 1 DIAM. 3"</v>
          </cell>
          <cell r="D3558" t="str">
            <v>M</v>
          </cell>
          <cell r="E3558">
            <v>61.03</v>
          </cell>
        </row>
        <row r="3559">
          <cell r="B3559" t="str">
            <v>515208</v>
          </cell>
          <cell r="C3559" t="str">
            <v>ENVELOPAMENTO DE ELETRODUTOS PVC 1 DIAM. 4"</v>
          </cell>
          <cell r="D3559" t="str">
            <v>M</v>
          </cell>
          <cell r="E3559">
            <v>81.55</v>
          </cell>
        </row>
        <row r="3560">
          <cell r="B3560" t="str">
            <v>515209</v>
          </cell>
          <cell r="C3560" t="str">
            <v>ENVELOPAMENTO DE ELETRODUTOS PVC 2 DIAM. 3/4"</v>
          </cell>
          <cell r="D3560" t="str">
            <v>M</v>
          </cell>
          <cell r="E3560">
            <v>34.549999999999997</v>
          </cell>
        </row>
        <row r="3561">
          <cell r="B3561" t="str">
            <v>515210</v>
          </cell>
          <cell r="C3561" t="str">
            <v>ENVELOPAMENTO DE ELETRODUTOS PVC 2 DIAM. 1"</v>
          </cell>
          <cell r="D3561" t="str">
            <v>M</v>
          </cell>
          <cell r="E3561">
            <v>44.27</v>
          </cell>
        </row>
        <row r="3562">
          <cell r="B3562" t="str">
            <v>515211</v>
          </cell>
          <cell r="C3562" t="str">
            <v>ENVELOPAMENTO DE ELETRODUTOS PVC 2 DIAM. 1 1/4"</v>
          </cell>
          <cell r="D3562" t="str">
            <v>M</v>
          </cell>
          <cell r="E3562">
            <v>50.54</v>
          </cell>
        </row>
        <row r="3563">
          <cell r="B3563" t="str">
            <v>515212</v>
          </cell>
          <cell r="C3563" t="str">
            <v>ENVELOPAMENTO DE ELETRODUTOS PVC 2, DIAM. 1 1/2"</v>
          </cell>
          <cell r="D3563" t="str">
            <v>M</v>
          </cell>
          <cell r="E3563">
            <v>59.38</v>
          </cell>
        </row>
        <row r="3564">
          <cell r="B3564" t="str">
            <v>515213</v>
          </cell>
          <cell r="C3564" t="str">
            <v>ENVELOPAMENTO DE ELETRODUTOS PVC 2 DIAM. 2"</v>
          </cell>
          <cell r="D3564" t="str">
            <v>M</v>
          </cell>
          <cell r="E3564">
            <v>68.78</v>
          </cell>
        </row>
        <row r="3565">
          <cell r="B3565" t="str">
            <v>515214</v>
          </cell>
          <cell r="C3565" t="str">
            <v>ENVELOPAMENTO DE ELETRODUTOS PVC 2 DIAM. 2 1/2"</v>
          </cell>
          <cell r="D3565" t="str">
            <v>M</v>
          </cell>
          <cell r="E3565">
            <v>98.76</v>
          </cell>
        </row>
        <row r="3566">
          <cell r="B3566" t="str">
            <v>515215</v>
          </cell>
          <cell r="C3566" t="str">
            <v>ENVELOPAMENTO DE ELETRODUTOS PVC 2 DIAM. 3"</v>
          </cell>
          <cell r="D3566" t="str">
            <v>M</v>
          </cell>
          <cell r="E3566">
            <v>113.36</v>
          </cell>
        </row>
        <row r="3567">
          <cell r="B3567" t="str">
            <v>515216</v>
          </cell>
          <cell r="C3567" t="str">
            <v>ENVELOPAMENTO DE ELETRODUTOS PVC 2 DIAM. 4"</v>
          </cell>
          <cell r="D3567" t="str">
            <v>M</v>
          </cell>
          <cell r="E3567">
            <v>153.77000000000001</v>
          </cell>
        </row>
        <row r="3568">
          <cell r="B3568" t="str">
            <v>515217</v>
          </cell>
          <cell r="C3568" t="str">
            <v>ENVELOPAMENTO DE ELETRODUTOS PVC 1 DIAM. 1 1/4" + 1 DIAM. 1"</v>
          </cell>
          <cell r="D3568" t="str">
            <v>M</v>
          </cell>
          <cell r="E3568">
            <v>47.68</v>
          </cell>
        </row>
        <row r="3569">
          <cell r="B3569" t="str">
            <v>515218</v>
          </cell>
          <cell r="C3569" t="str">
            <v>ENVELOPAMENTO DE ELETRODUTOS PVC 1 DIAM. 4" + 1 DIAM. 3/4"</v>
          </cell>
          <cell r="D3569" t="str">
            <v>M</v>
          </cell>
          <cell r="E3569">
            <v>96.82</v>
          </cell>
        </row>
        <row r="3570">
          <cell r="B3570" t="str">
            <v>515219</v>
          </cell>
          <cell r="C3570" t="str">
            <v>ENVELOPAMENTO DE ELETRODUTOS PVC 2 DIAM. 2" + 1 DIAM. 1"</v>
          </cell>
          <cell r="D3570" t="str">
            <v>M</v>
          </cell>
          <cell r="E3570">
            <v>88.15</v>
          </cell>
        </row>
        <row r="3571">
          <cell r="B3571" t="str">
            <v>515220</v>
          </cell>
          <cell r="C3571" t="str">
            <v>ENVELOPAMENTO DE ELETRODUTOS PVC 1 DIAM. 3/4 POL. + 1 DIAM. 1 POL.</v>
          </cell>
          <cell r="D3571" t="str">
            <v>M</v>
          </cell>
          <cell r="E3571">
            <v>38.49</v>
          </cell>
        </row>
        <row r="3572">
          <cell r="B3572" t="str">
            <v>515221</v>
          </cell>
          <cell r="C3572" t="str">
            <v>ENVELOPAMENTO DE ELETRODUTOS PVC 1 DIAM. 3/4 POL. + 1 DIAM. 1 1/2 POL.</v>
          </cell>
          <cell r="D3572" t="str">
            <v>M</v>
          </cell>
          <cell r="E3572">
            <v>45.83</v>
          </cell>
        </row>
        <row r="3573">
          <cell r="B3573" t="str">
            <v>515222</v>
          </cell>
          <cell r="C3573" t="str">
            <v>ENVELOPAMENTO DE ELETRODUTOS PVC 3 DIAM. 3/4 POL. + 1 DIAM. 1 1/2 POL. + 2 DIAM. 1 POL.</v>
          </cell>
          <cell r="D3573" t="str">
            <v>M</v>
          </cell>
          <cell r="E3573">
            <v>99.35</v>
          </cell>
        </row>
        <row r="3574">
          <cell r="B3574" t="str">
            <v>515223</v>
          </cell>
          <cell r="C3574" t="str">
            <v>ENVELOPAMENTO DE ELETRODUTOS PVC 2 DIAM. 3/4 POL. + 1 DIAM. 1 POL.</v>
          </cell>
          <cell r="D3574" t="str">
            <v>M</v>
          </cell>
          <cell r="E3574">
            <v>51.71</v>
          </cell>
        </row>
        <row r="3575">
          <cell r="B3575" t="str">
            <v>515224</v>
          </cell>
          <cell r="C3575" t="str">
            <v>ENVELOPAMENTO DE ELETRODUTOS PVC 2 DIAM. 3/4 POL. + 1 DIAM. 1 1/2 POL.</v>
          </cell>
          <cell r="D3575" t="str">
            <v>M</v>
          </cell>
          <cell r="E3575">
            <v>59.22</v>
          </cell>
        </row>
        <row r="3576">
          <cell r="B3576" t="str">
            <v>515225</v>
          </cell>
          <cell r="C3576" t="str">
            <v>ENVELOPAMENTO DE ELETRODUTOS PVC 2 DIAM. 3/4 POL. + 1 DIAM. 1 1/2 POL. + 1 DIAM. 1 POL.</v>
          </cell>
          <cell r="D3576" t="str">
            <v>M</v>
          </cell>
          <cell r="E3576">
            <v>71.58</v>
          </cell>
        </row>
        <row r="3577">
          <cell r="B3577" t="str">
            <v>515226</v>
          </cell>
          <cell r="C3577" t="str">
            <v>ENVELOPAMENTO DE ELETRODUTOS PVC 2 DIAM. 1 POL. + 2 DIAM. 1 1/2 POL.</v>
          </cell>
          <cell r="D3577" t="str">
            <v>M</v>
          </cell>
          <cell r="E3577">
            <v>87.08</v>
          </cell>
        </row>
        <row r="3579">
          <cell r="C3579" t="str">
            <v>RESERVADO PARA INSTALACOES PREDIAIS (515301 A 515399)</v>
          </cell>
        </row>
        <row r="3581">
          <cell r="B3581" t="str">
            <v>516000</v>
          </cell>
          <cell r="C3581" t="str">
            <v>INSTALACOES</v>
          </cell>
        </row>
        <row r="3582">
          <cell r="C3582" t="str">
            <v>RESERVADO PARA INSTALACOES HIDRAULICAS/ELETRICAS (516101 A 516199)</v>
          </cell>
        </row>
        <row r="3583">
          <cell r="B3583" t="str">
            <v>516200</v>
          </cell>
          <cell r="C3583" t="str">
            <v>ENTRADA DE ENERGIA ELETRICA</v>
          </cell>
        </row>
        <row r="3585">
          <cell r="B3585" t="str">
            <v>517000</v>
          </cell>
          <cell r="C3585" t="str">
            <v>INSTALACOES DE PRODUCAO</v>
          </cell>
        </row>
        <row r="3586">
          <cell r="B3586" t="str">
            <v>517100</v>
          </cell>
          <cell r="C3586" t="str">
            <v>MONTAGEM EM GERAL</v>
          </cell>
        </row>
        <row r="3588">
          <cell r="C3588" t="str">
            <v>RESERVADO PARA INSTALACOES DE PRODUCAO (517201 A 517299)</v>
          </cell>
        </row>
        <row r="3590">
          <cell r="B3590" t="str">
            <v>518000</v>
          </cell>
          <cell r="C3590" t="str">
            <v>URBANIZACAO</v>
          </cell>
        </row>
        <row r="3592">
          <cell r="C3592" t="str">
            <v>RESERVADO PARA URBANIZACAO (518101 A 518199)</v>
          </cell>
        </row>
        <row r="3594">
          <cell r="B3594" t="str">
            <v>519000</v>
          </cell>
          <cell r="C3594" t="str">
            <v>SERVICOS DIVERSOS</v>
          </cell>
        </row>
        <row r="3595">
          <cell r="B3595" t="str">
            <v>519200</v>
          </cell>
          <cell r="C3595" t="str">
            <v>SECCIONAMENTO DE REDE EXISTENTE</v>
          </cell>
        </row>
        <row r="3596">
          <cell r="B3596" t="str">
            <v>519201</v>
          </cell>
          <cell r="C3596" t="str">
            <v>DIAMETRO 50 MM, FERRO GALVANIZADO</v>
          </cell>
          <cell r="D3596" t="str">
            <v>UN</v>
          </cell>
          <cell r="E3596">
            <v>120.69</v>
          </cell>
        </row>
        <row r="3597">
          <cell r="B3597" t="str">
            <v>519202</v>
          </cell>
          <cell r="C3597" t="str">
            <v>DIAMETRO 75 MM FERRO GALVANIZADO</v>
          </cell>
          <cell r="D3597" t="str">
            <v>UN</v>
          </cell>
          <cell r="E3597">
            <v>125.15</v>
          </cell>
        </row>
        <row r="3598">
          <cell r="B3598" t="str">
            <v>519203</v>
          </cell>
          <cell r="C3598" t="str">
            <v>DIAMETRO 100 MM, FERRO GALVANIZADO</v>
          </cell>
          <cell r="D3598" t="str">
            <v>UN</v>
          </cell>
          <cell r="E3598">
            <v>129.06</v>
          </cell>
        </row>
        <row r="3599">
          <cell r="B3599" t="str">
            <v>519204</v>
          </cell>
          <cell r="C3599" t="str">
            <v>DIAMETRO 50 MM, FERRO FUNDIDO</v>
          </cell>
          <cell r="D3599" t="str">
            <v>UN</v>
          </cell>
          <cell r="E3599">
            <v>139.44999999999999</v>
          </cell>
        </row>
        <row r="3600">
          <cell r="B3600" t="str">
            <v>519205</v>
          </cell>
          <cell r="C3600" t="str">
            <v>DIAMETRO 75 MM, FERRO FUNDIDO</v>
          </cell>
          <cell r="D3600" t="str">
            <v>UN</v>
          </cell>
          <cell r="E3600">
            <v>143.91</v>
          </cell>
        </row>
        <row r="3601">
          <cell r="B3601" t="str">
            <v>519206</v>
          </cell>
          <cell r="C3601" t="str">
            <v>DIAMETRO 100 MM, FERRO FUNDIDO</v>
          </cell>
          <cell r="D3601" t="str">
            <v>UN</v>
          </cell>
          <cell r="E3601">
            <v>147.82</v>
          </cell>
        </row>
        <row r="3602">
          <cell r="B3602" t="str">
            <v>519207</v>
          </cell>
          <cell r="C3602" t="str">
            <v>DIAMETRO 50 MM, PVC</v>
          </cell>
          <cell r="D3602" t="str">
            <v>UN</v>
          </cell>
          <cell r="E3602">
            <v>118.92</v>
          </cell>
        </row>
        <row r="3603">
          <cell r="B3603" t="str">
            <v>519208</v>
          </cell>
          <cell r="C3603" t="str">
            <v>DIAMETRO 75 MM, PVC</v>
          </cell>
          <cell r="D3603" t="str">
            <v>UN</v>
          </cell>
          <cell r="E3603">
            <v>123.39</v>
          </cell>
        </row>
        <row r="3604">
          <cell r="B3604" t="str">
            <v>519209</v>
          </cell>
          <cell r="C3604" t="str">
            <v>DIAMETRO 100 MM, PVC</v>
          </cell>
          <cell r="D3604" t="str">
            <v>UN</v>
          </cell>
          <cell r="E3604">
            <v>127.29</v>
          </cell>
        </row>
        <row r="3605">
          <cell r="B3605" t="str">
            <v>519210</v>
          </cell>
          <cell r="C3605" t="str">
            <v>DIAMETRO 50 MM, FIBRO-CIMENTO</v>
          </cell>
          <cell r="D3605" t="str">
            <v>UN</v>
          </cell>
          <cell r="E3605">
            <v>122.36</v>
          </cell>
        </row>
        <row r="3606">
          <cell r="B3606" t="str">
            <v>519211</v>
          </cell>
          <cell r="C3606" t="str">
            <v>DIAMETRO 100 MM, FIBRO-CIMENTO</v>
          </cell>
          <cell r="D3606" t="str">
            <v>UN</v>
          </cell>
          <cell r="E3606">
            <v>130.72999999999999</v>
          </cell>
        </row>
        <row r="3607">
          <cell r="B3607" t="str">
            <v>519212</v>
          </cell>
          <cell r="C3607" t="str">
            <v>DIAMETRO 150 MM, FIBRO-CIMENTO</v>
          </cell>
          <cell r="D3607" t="str">
            <v>UN</v>
          </cell>
          <cell r="E3607">
            <v>153.16999999999999</v>
          </cell>
        </row>
        <row r="3608">
          <cell r="B3608" t="str">
            <v>519213</v>
          </cell>
          <cell r="C3608" t="str">
            <v>DIAMETRO 200 MM, FIBRO-CIMENTO</v>
          </cell>
          <cell r="D3608" t="str">
            <v>UN</v>
          </cell>
          <cell r="E3608">
            <v>164.25</v>
          </cell>
        </row>
        <row r="3609">
          <cell r="B3609" t="str">
            <v>519214</v>
          </cell>
          <cell r="C3609" t="str">
            <v>DIAMETRO 150 MM, FERRO FUNDIDO</v>
          </cell>
          <cell r="D3609" t="str">
            <v>UN</v>
          </cell>
          <cell r="E3609">
            <v>173.95</v>
          </cell>
        </row>
        <row r="3610">
          <cell r="B3610" t="str">
            <v>519215</v>
          </cell>
          <cell r="C3610" t="str">
            <v>DIAMETRO 200 MM, FERRO FUNDIDO</v>
          </cell>
          <cell r="D3610" t="str">
            <v>UN</v>
          </cell>
          <cell r="E3610">
            <v>185.14</v>
          </cell>
        </row>
        <row r="3611">
          <cell r="B3611" t="str">
            <v>519216</v>
          </cell>
          <cell r="C3611" t="str">
            <v>DIAMETRO 250 MM, FERRO FUNDIDO</v>
          </cell>
          <cell r="D3611" t="str">
            <v>UN</v>
          </cell>
          <cell r="E3611">
            <v>223.89</v>
          </cell>
        </row>
        <row r="3612">
          <cell r="B3612" t="str">
            <v>519217</v>
          </cell>
          <cell r="C3612" t="str">
            <v>DIAMETRO 150 MM, PVC</v>
          </cell>
          <cell r="D3612" t="str">
            <v>UN</v>
          </cell>
          <cell r="E3612">
            <v>132.61000000000001</v>
          </cell>
        </row>
        <row r="3614">
          <cell r="C3614" t="str">
            <v>RESERVADO PARA SERVICOS DIVERSOS (519301 A 519399)</v>
          </cell>
        </row>
        <row r="3616">
          <cell r="B3616" t="str">
            <v>521000</v>
          </cell>
          <cell r="C3616" t="str">
            <v>SERVICOS REFERENTES A POCOS TUBULARES PROFUNDOS</v>
          </cell>
        </row>
        <row r="3618">
          <cell r="C3618" t="str">
            <v>RESERVADO PARA SERVICOS REFERENTES A POCOS TUBULARES PROFUNDOS (521101 A 521999)</v>
          </cell>
        </row>
        <row r="3620">
          <cell r="C3620" t="str">
            <v>TRAVESSIA - RESERVADO PARA TRAVESSIA (522501 A 522599)</v>
          </cell>
        </row>
        <row r="3622">
          <cell r="B3622" t="str">
            <v>522000</v>
          </cell>
          <cell r="C3622" t="str">
            <v>SERVICOS ESPECIAIS</v>
          </cell>
        </row>
        <row r="3623">
          <cell r="B3623" t="str">
            <v>522600</v>
          </cell>
          <cell r="C3623" t="str">
            <v>MAO DE OBRA</v>
          </cell>
        </row>
        <row r="3624">
          <cell r="B3624" t="str">
            <v>522601</v>
          </cell>
          <cell r="C3624" t="str">
            <v>MAO DE OBRA - BROCA DE CONCRETO, DIAM. 15 CM</v>
          </cell>
          <cell r="D3624" t="str">
            <v>M</v>
          </cell>
          <cell r="E3624">
            <v>19.27</v>
          </cell>
        </row>
        <row r="3625">
          <cell r="B3625" t="str">
            <v>522602</v>
          </cell>
          <cell r="C3625" t="str">
            <v>MAO DE OBRA - BROCA DE CONCRETO, DIAMETRO 20 CM</v>
          </cell>
          <cell r="D3625" t="str">
            <v>M</v>
          </cell>
          <cell r="E3625">
            <v>21.13</v>
          </cell>
        </row>
        <row r="3626">
          <cell r="B3626" t="str">
            <v>522603</v>
          </cell>
          <cell r="C3626" t="str">
            <v>MAO DE OBRA - BROCA DE CONCRETO, DIAM. 25 CM</v>
          </cell>
          <cell r="D3626" t="str">
            <v>M</v>
          </cell>
          <cell r="E3626">
            <v>23.31</v>
          </cell>
        </row>
        <row r="3627">
          <cell r="B3627" t="str">
            <v>522604</v>
          </cell>
          <cell r="C3627" t="str">
            <v>MAO DE OBRA - FORMA DE MADEIRA COMUM</v>
          </cell>
          <cell r="D3627" t="str">
            <v>M2</v>
          </cell>
          <cell r="E3627">
            <v>23.55</v>
          </cell>
        </row>
        <row r="3628">
          <cell r="B3628" t="str">
            <v>522605</v>
          </cell>
          <cell r="C3628" t="str">
            <v>MAO DE OBRA - FORMA PLANA DE MADEIRA ESTRUTURA</v>
          </cell>
          <cell r="D3628" t="str">
            <v>M2</v>
          </cell>
          <cell r="E3628">
            <v>20.28</v>
          </cell>
        </row>
        <row r="3629">
          <cell r="B3629" t="str">
            <v>522606</v>
          </cell>
          <cell r="C3629" t="str">
            <v>MAO DE OBRA - FORMA PLANA DE MADEIRA APARENTE</v>
          </cell>
          <cell r="D3629" t="str">
            <v>M2</v>
          </cell>
          <cell r="E3629">
            <v>20.28</v>
          </cell>
        </row>
        <row r="3630">
          <cell r="B3630" t="str">
            <v>522607</v>
          </cell>
          <cell r="C3630" t="str">
            <v>MAO DE OBRA - ARMACAO ACO CA-50/CA-60</v>
          </cell>
          <cell r="D3630" t="str">
            <v>KG</v>
          </cell>
          <cell r="E3630">
            <v>1.79</v>
          </cell>
        </row>
        <row r="3631">
          <cell r="B3631" t="str">
            <v>522608</v>
          </cell>
          <cell r="C3631" t="str">
            <v>MAO DE OBRA - CONCRETO ESTRUTURAL</v>
          </cell>
          <cell r="D3631" t="str">
            <v>M3</v>
          </cell>
          <cell r="E3631">
            <v>22.29</v>
          </cell>
        </row>
        <row r="3632">
          <cell r="B3632" t="str">
            <v>522609</v>
          </cell>
          <cell r="C3632" t="str">
            <v>MAO DE OBRA - ALVENARIA ELEV., 1/2 TIJOLO COMUM</v>
          </cell>
          <cell r="D3632" t="str">
            <v>M2</v>
          </cell>
          <cell r="E3632">
            <v>29.31</v>
          </cell>
        </row>
        <row r="3633">
          <cell r="B3633" t="str">
            <v>522610</v>
          </cell>
          <cell r="C3633" t="str">
            <v>MAO DE OBRA - ALVENARIA ELEV., 1 TIJOLO COMUM</v>
          </cell>
          <cell r="D3633" t="str">
            <v>M2</v>
          </cell>
          <cell r="E3633">
            <v>48.7</v>
          </cell>
        </row>
        <row r="3634">
          <cell r="B3634" t="str">
            <v>522611</v>
          </cell>
          <cell r="C3634" t="str">
            <v>MAO DE OBRA - ALVENARIA ELEV, 1/2 TIJOLO A VISTA</v>
          </cell>
          <cell r="D3634" t="str">
            <v>M2</v>
          </cell>
          <cell r="E3634">
            <v>39.11</v>
          </cell>
        </row>
        <row r="3635">
          <cell r="B3635" t="str">
            <v>522612</v>
          </cell>
          <cell r="C3635" t="str">
            <v>MAO DE OBRA - ALVENARIA ELEV., 1 TIJOLO A VISTA</v>
          </cell>
          <cell r="D3635" t="str">
            <v>M2</v>
          </cell>
          <cell r="E3635">
            <v>58.52</v>
          </cell>
        </row>
        <row r="3636">
          <cell r="B3636" t="str">
            <v>522613</v>
          </cell>
          <cell r="C3636" t="str">
            <v>MAO DE OBRA - ALVENARIA DE ELEVACAO,TIJOLO CERAMICA,8 FUROS,ESPELHO</v>
          </cell>
          <cell r="D3636" t="str">
            <v>M2</v>
          </cell>
          <cell r="E3636">
            <v>18.88</v>
          </cell>
        </row>
        <row r="3637">
          <cell r="B3637" t="str">
            <v>522614</v>
          </cell>
          <cell r="C3637" t="str">
            <v>MAO DE OBRA - ALVENARIA DE ELEVACAO,TIJOLO CERAMICA,8 FUROS,CHATO</v>
          </cell>
          <cell r="D3637" t="str">
            <v>M2</v>
          </cell>
          <cell r="E3637">
            <v>31.52</v>
          </cell>
        </row>
        <row r="3638">
          <cell r="B3638" t="str">
            <v>522615</v>
          </cell>
          <cell r="C3638" t="str">
            <v>MAO DE OBRA - COBERTURA COM TELHA FRANCESA</v>
          </cell>
          <cell r="D3638" t="str">
            <v>M2</v>
          </cell>
          <cell r="E3638">
            <v>36.93</v>
          </cell>
        </row>
        <row r="3639">
          <cell r="B3639" t="str">
            <v>522616</v>
          </cell>
          <cell r="C3639" t="str">
            <v>MAO DE OBRA - COBERTURA COM TELHA FIBRO CIMENTO ONDULADO</v>
          </cell>
          <cell r="D3639" t="str">
            <v>M2</v>
          </cell>
          <cell r="E3639">
            <v>29.02</v>
          </cell>
        </row>
        <row r="3640">
          <cell r="B3640" t="str">
            <v>522617</v>
          </cell>
          <cell r="C3640" t="str">
            <v>MAO DE OBRA - COBERTURA COM TELHA FIBRO CIMENTO ESTR. L = 49 CM</v>
          </cell>
          <cell r="D3640" t="str">
            <v>M2</v>
          </cell>
          <cell r="E3640">
            <v>12.75</v>
          </cell>
        </row>
        <row r="3641">
          <cell r="B3641" t="str">
            <v>522618</v>
          </cell>
          <cell r="C3641" t="str">
            <v>MAO DE OBRA - COBERTURA COM TELHA FIBRO CIMENTO ESTR. L = 90 CM</v>
          </cell>
          <cell r="D3641" t="str">
            <v>M2</v>
          </cell>
          <cell r="E3641">
            <v>14.07</v>
          </cell>
        </row>
        <row r="3642">
          <cell r="B3642" t="str">
            <v>522619</v>
          </cell>
          <cell r="C3642" t="str">
            <v>MAO DE OBRA - LAJE PRE FABRICADA H-8 PARA FORRO COM CAPA DE 3 CM</v>
          </cell>
          <cell r="D3642" t="str">
            <v>M2</v>
          </cell>
          <cell r="E3642">
            <v>23.52</v>
          </cell>
        </row>
        <row r="3643">
          <cell r="B3643" t="str">
            <v>522620</v>
          </cell>
          <cell r="C3643" t="str">
            <v>MAO DE OBRA - PORTA EXTERNA DE CEDRO, 1 FOLHA</v>
          </cell>
          <cell r="D3643" t="str">
            <v>M2</v>
          </cell>
          <cell r="E3643">
            <v>49.32</v>
          </cell>
        </row>
        <row r="3644">
          <cell r="B3644" t="str">
            <v>522621</v>
          </cell>
          <cell r="C3644" t="str">
            <v>MAO DE OBRA - PORTA INTERNA DE CEDRO, 1 FOLHA</v>
          </cell>
          <cell r="D3644" t="str">
            <v>M2</v>
          </cell>
          <cell r="E3644">
            <v>74.22</v>
          </cell>
        </row>
        <row r="3645">
          <cell r="B3645" t="str">
            <v>522622</v>
          </cell>
          <cell r="C3645" t="str">
            <v>MAO DE OBRA - JANELA BASCULANTE DE FERRO</v>
          </cell>
          <cell r="D3645" t="str">
            <v>M2</v>
          </cell>
          <cell r="E3645">
            <v>30.2</v>
          </cell>
        </row>
        <row r="3646">
          <cell r="B3646" t="str">
            <v>522623</v>
          </cell>
          <cell r="C3646" t="str">
            <v>MAO DE OBRA - JANELA CORRER OU MAXIM AIR DE FERRO</v>
          </cell>
          <cell r="D3646" t="str">
            <v>M2</v>
          </cell>
          <cell r="E3646">
            <v>37.42</v>
          </cell>
        </row>
        <row r="3647">
          <cell r="B3647" t="str">
            <v>522624</v>
          </cell>
          <cell r="C3647" t="str">
            <v>MAO DE OBRA - JANELA BASCULANTE DE ALUMINIO</v>
          </cell>
          <cell r="D3647" t="str">
            <v>M2</v>
          </cell>
          <cell r="E3647">
            <v>40.47</v>
          </cell>
        </row>
        <row r="3648">
          <cell r="B3648" t="str">
            <v>522625</v>
          </cell>
          <cell r="C3648" t="str">
            <v>MAO DE OBRA - JANELA DE CORRER OU MAXIM AIR DE ALUMINIO</v>
          </cell>
          <cell r="D3648" t="str">
            <v>M2</v>
          </cell>
          <cell r="E3648">
            <v>46.76</v>
          </cell>
        </row>
        <row r="3649">
          <cell r="B3649" t="str">
            <v>522626</v>
          </cell>
          <cell r="C3649" t="str">
            <v>MAO DE OBRA - PORTA DE ENTRADA DE ALUMINIO COM 1 FOLHA ABRIR</v>
          </cell>
          <cell r="D3649" t="str">
            <v>M2</v>
          </cell>
          <cell r="E3649">
            <v>41.7</v>
          </cell>
        </row>
        <row r="3650">
          <cell r="B3650" t="str">
            <v>522627</v>
          </cell>
          <cell r="C3650" t="str">
            <v>MAO DE OBRA - FECHADURA PARA PORTA</v>
          </cell>
          <cell r="D3650" t="str">
            <v>UN</v>
          </cell>
          <cell r="E3650">
            <v>2.64</v>
          </cell>
        </row>
        <row r="3651">
          <cell r="B3651" t="str">
            <v>522628</v>
          </cell>
          <cell r="C3651" t="str">
            <v>MAO DE OBRA - VIDRO PLANO DUPLO/TRIPLO</v>
          </cell>
          <cell r="D3651" t="str">
            <v>M2</v>
          </cell>
          <cell r="E3651">
            <v>24.4</v>
          </cell>
        </row>
        <row r="3652">
          <cell r="B3652" t="str">
            <v>522629</v>
          </cell>
          <cell r="C3652" t="str">
            <v>MAO DE OBRA - CHAPISCO</v>
          </cell>
          <cell r="D3652" t="str">
            <v>M2</v>
          </cell>
          <cell r="E3652">
            <v>4.09</v>
          </cell>
        </row>
        <row r="3653">
          <cell r="B3653" t="str">
            <v>522630</v>
          </cell>
          <cell r="C3653" t="str">
            <v>MAO DE OBRA - EMBOCO</v>
          </cell>
          <cell r="D3653" t="str">
            <v>M2</v>
          </cell>
          <cell r="E3653">
            <v>15.32</v>
          </cell>
        </row>
        <row r="3654">
          <cell r="B3654" t="str">
            <v>522631</v>
          </cell>
          <cell r="C3654" t="str">
            <v>MAO DE OBRA - REBOCO</v>
          </cell>
          <cell r="D3654" t="str">
            <v>M2</v>
          </cell>
          <cell r="E3654">
            <v>10.24</v>
          </cell>
        </row>
        <row r="3655">
          <cell r="B3655" t="str">
            <v>522632</v>
          </cell>
          <cell r="C3655" t="str">
            <v>MAO DE OBRA - REVESTIMENTO COM AZULEJO</v>
          </cell>
          <cell r="D3655" t="str">
            <v>M2</v>
          </cell>
          <cell r="E3655">
            <v>40.76</v>
          </cell>
        </row>
        <row r="3656">
          <cell r="B3656" t="str">
            <v>522633</v>
          </cell>
          <cell r="C3656" t="str">
            <v>MAO DE OBRA - EXECUCAO PASSEIO CIMENTADO</v>
          </cell>
          <cell r="D3656" t="str">
            <v>M2</v>
          </cell>
          <cell r="E3656">
            <v>6.37</v>
          </cell>
        </row>
        <row r="3657">
          <cell r="B3657" t="str">
            <v>522634</v>
          </cell>
          <cell r="C3657" t="str">
            <v>MAO DE OBRA - CONTRAPISO DE CONCRETO NAO ESTRUTURAL</v>
          </cell>
          <cell r="D3657" t="str">
            <v>M3</v>
          </cell>
          <cell r="E3657">
            <v>22.29</v>
          </cell>
        </row>
        <row r="3658">
          <cell r="B3658" t="str">
            <v>522635</v>
          </cell>
          <cell r="C3658" t="str">
            <v>MAO DE OBRA - PISO EXTERNO DE CONCRETO NAO ESTRUTURAL</v>
          </cell>
          <cell r="D3658" t="str">
            <v>M3</v>
          </cell>
          <cell r="E3658">
            <v>34.85</v>
          </cell>
        </row>
        <row r="3659">
          <cell r="B3659" t="str">
            <v>522636</v>
          </cell>
          <cell r="C3659" t="str">
            <v>MAO DE OBRA - PISO CIMENTADO LISO</v>
          </cell>
          <cell r="D3659" t="str">
            <v>M2</v>
          </cell>
          <cell r="E3659">
            <v>16.309999999999999</v>
          </cell>
        </row>
        <row r="3660">
          <cell r="B3660" t="str">
            <v>522637</v>
          </cell>
          <cell r="C3660" t="str">
            <v>MAO DE OBRA - PISO CERAMICO</v>
          </cell>
          <cell r="D3660" t="str">
            <v>M2</v>
          </cell>
          <cell r="E3660">
            <v>26.14</v>
          </cell>
        </row>
        <row r="3661">
          <cell r="B3661" t="str">
            <v>522638</v>
          </cell>
          <cell r="C3661" t="str">
            <v>MAO DE OBRA - PISO VINILICO</v>
          </cell>
          <cell r="D3661" t="str">
            <v>M2</v>
          </cell>
          <cell r="E3661">
            <v>15.99</v>
          </cell>
        </row>
        <row r="3662">
          <cell r="B3662" t="str">
            <v>522639</v>
          </cell>
          <cell r="C3662" t="str">
            <v>MAO DE OBRA - PISO DE BORRACHA</v>
          </cell>
          <cell r="D3662" t="str">
            <v>M2</v>
          </cell>
          <cell r="E3662">
            <v>26.91</v>
          </cell>
        </row>
        <row r="3663">
          <cell r="B3663" t="str">
            <v>522640</v>
          </cell>
          <cell r="C3663" t="str">
            <v>MAO DE OBRA - IMPERMEABILIZACAO RIGIDA COM ARGAMASSA</v>
          </cell>
          <cell r="D3663" t="str">
            <v>M2</v>
          </cell>
          <cell r="E3663">
            <v>30.66</v>
          </cell>
        </row>
        <row r="3664">
          <cell r="B3664" t="str">
            <v>522641</v>
          </cell>
          <cell r="C3664" t="str">
            <v>MAO DE OBRA - IMPERMEABILIZACAO BETUMINOSA</v>
          </cell>
          <cell r="D3664" t="str">
            <v>M2</v>
          </cell>
          <cell r="E3664">
            <v>2.4700000000000002</v>
          </cell>
        </row>
        <row r="3665">
          <cell r="B3665" t="str">
            <v>522642</v>
          </cell>
          <cell r="C3665" t="str">
            <v>MAO DE OBRA - PINTURA A CAL</v>
          </cell>
          <cell r="D3665" t="str">
            <v>M2</v>
          </cell>
          <cell r="E3665">
            <v>3.95</v>
          </cell>
        </row>
        <row r="3666">
          <cell r="B3666" t="str">
            <v>522643</v>
          </cell>
          <cell r="C3666" t="str">
            <v>MAO DE OBRA - PINTURA LATEX, SEM MASSA CORRIDA</v>
          </cell>
          <cell r="D3666" t="str">
            <v>M2</v>
          </cell>
          <cell r="E3666">
            <v>8.35</v>
          </cell>
        </row>
        <row r="3667">
          <cell r="B3667" t="str">
            <v>522644</v>
          </cell>
          <cell r="C3667" t="str">
            <v>MAO DE OBRA - PINTURA LATEX, COM MASSA CORRIDA</v>
          </cell>
          <cell r="D3667" t="str">
            <v>M2</v>
          </cell>
          <cell r="E3667">
            <v>11.59</v>
          </cell>
        </row>
        <row r="3668">
          <cell r="B3668" t="str">
            <v>522645</v>
          </cell>
          <cell r="C3668" t="str">
            <v>MAO DE OBRA - PINTURA A OLEO, SEM MASSA CORRIDA</v>
          </cell>
          <cell r="D3668" t="str">
            <v>M2</v>
          </cell>
          <cell r="E3668">
            <v>6.92</v>
          </cell>
        </row>
        <row r="3669">
          <cell r="B3669" t="str">
            <v>522646</v>
          </cell>
          <cell r="C3669" t="str">
            <v>MAO DE OBRA - PINTURA A OLEO, COM MASSA CORRIDA</v>
          </cell>
          <cell r="D3669" t="str">
            <v>M2</v>
          </cell>
          <cell r="E3669">
            <v>12.51</v>
          </cell>
        </row>
        <row r="3670">
          <cell r="B3670" t="str">
            <v>522647</v>
          </cell>
          <cell r="C3670" t="str">
            <v>MAO DE OBRA - PINTURA ESMALTE, SEM MASSA CORRIDA</v>
          </cell>
          <cell r="D3670" t="str">
            <v>M2</v>
          </cell>
          <cell r="E3670">
            <v>6.92</v>
          </cell>
        </row>
        <row r="3671">
          <cell r="B3671" t="str">
            <v>522648</v>
          </cell>
          <cell r="C3671" t="str">
            <v>MAO DE OBRA - PINTURA ESMALTE, COM MASSA CORRIDA</v>
          </cell>
          <cell r="D3671" t="str">
            <v>M2</v>
          </cell>
          <cell r="E3671">
            <v>12.92</v>
          </cell>
        </row>
        <row r="3672">
          <cell r="B3672" t="str">
            <v>522649</v>
          </cell>
          <cell r="C3672" t="str">
            <v>MAO DE OBRA - PINTURA EM METAL</v>
          </cell>
          <cell r="D3672" t="str">
            <v>M2</v>
          </cell>
          <cell r="E3672">
            <v>14.69</v>
          </cell>
        </row>
        <row r="3674">
          <cell r="B3674" t="str">
            <v>522700</v>
          </cell>
          <cell r="C3674" t="str">
            <v>DIVERSOS</v>
          </cell>
        </row>
        <row r="3676">
          <cell r="B3676" t="str">
            <v>522800</v>
          </cell>
          <cell r="C3676" t="str">
            <v>OBRAS PADRAO</v>
          </cell>
        </row>
        <row r="3677">
          <cell r="B3677" t="str">
            <v>522801</v>
          </cell>
          <cell r="C3677" t="str">
            <v>CONSTRUCAO DO RESERVATORIO APOIADO DE ALVENARIA 09 M3 - CORPO PADRAO</v>
          </cell>
          <cell r="D3677" t="str">
            <v>GB</v>
          </cell>
          <cell r="E3677">
            <v>13133.86</v>
          </cell>
        </row>
        <row r="3678">
          <cell r="B3678" t="str">
            <v>522802</v>
          </cell>
          <cell r="C3678" t="str">
            <v>CONSTRUCAO DO RESERVATORIO APOIADO DE ALVENARIA 16 M3 - CORPO PADRAO</v>
          </cell>
          <cell r="D3678" t="str">
            <v>GB</v>
          </cell>
          <cell r="E3678">
            <v>15139.16</v>
          </cell>
        </row>
        <row r="3679">
          <cell r="B3679" t="str">
            <v>522803</v>
          </cell>
          <cell r="C3679" t="str">
            <v>CONSTRUCAO DO RESERVATORIO APOIADO DE ALVENARIA 30 M3 - CORPO PADRAO</v>
          </cell>
          <cell r="D3679" t="str">
            <v>GB</v>
          </cell>
          <cell r="E3679">
            <v>36486.720000000001</v>
          </cell>
        </row>
        <row r="3680">
          <cell r="B3680" t="str">
            <v>522804</v>
          </cell>
          <cell r="C3680" t="str">
            <v>CONSTRUCAO DO RESERVATORIO APOIADO DE ALVENARIA 50 M3 - CORPO PADRAO</v>
          </cell>
          <cell r="D3680" t="str">
            <v>GB</v>
          </cell>
          <cell r="E3680">
            <v>49946.54</v>
          </cell>
        </row>
        <row r="3681">
          <cell r="B3681" t="str">
            <v>522805</v>
          </cell>
          <cell r="C3681" t="str">
            <v>CONSTRUCAO DO RESERVATORIO APOIADO DE CONCRETO 50 M3 - CORPO PADRAO</v>
          </cell>
          <cell r="D3681" t="str">
            <v>GB</v>
          </cell>
          <cell r="E3681">
            <v>38789.050000000003</v>
          </cell>
        </row>
        <row r="3682">
          <cell r="B3682" t="str">
            <v>522806</v>
          </cell>
          <cell r="C3682" t="str">
            <v>CONSTRUCAO DO RESERVATORIO APOIADO DE CONCRETO 75 M3 - CORPO PADRAO</v>
          </cell>
          <cell r="D3682" t="str">
            <v>GB</v>
          </cell>
          <cell r="E3682">
            <v>46369.26</v>
          </cell>
        </row>
        <row r="3683">
          <cell r="B3683" t="str">
            <v>522807</v>
          </cell>
          <cell r="C3683" t="str">
            <v>CONSTRUCAO DO RESERVATORIO APOIADO DE CONCRETO 100 M3 - CORPO PADRAO</v>
          </cell>
          <cell r="D3683" t="str">
            <v>GB</v>
          </cell>
          <cell r="E3683">
            <v>54886.33</v>
          </cell>
        </row>
        <row r="3684">
          <cell r="B3684" t="str">
            <v>522808</v>
          </cell>
          <cell r="C3684" t="str">
            <v>CONSTRUCAO DO RESERVATORIO APOIADO DE CONCRETO 150 M3 - CORPO PADRAO</v>
          </cell>
          <cell r="D3684" t="str">
            <v>GB</v>
          </cell>
          <cell r="E3684">
            <v>69293.02</v>
          </cell>
        </row>
        <row r="3685">
          <cell r="B3685" t="str">
            <v>522809</v>
          </cell>
          <cell r="C3685" t="str">
            <v>CONSTRUCAO DO RESERVATORIO APOIADO DE CONCRETO 200 M3 - CORPO PADRAO</v>
          </cell>
          <cell r="D3685" t="str">
            <v>GB</v>
          </cell>
          <cell r="E3685">
            <v>83035.75</v>
          </cell>
        </row>
        <row r="3686">
          <cell r="B3686" t="str">
            <v>522810</v>
          </cell>
          <cell r="C3686" t="str">
            <v>CONSTRUCAO DO RESERVATORIO APOIADO DE CONCRETO 250 M3 - CORPO PADRAO</v>
          </cell>
          <cell r="D3686" t="str">
            <v>GB</v>
          </cell>
          <cell r="E3686">
            <v>100705.59</v>
          </cell>
        </row>
        <row r="3687">
          <cell r="B3687" t="str">
            <v>522811</v>
          </cell>
          <cell r="C3687" t="str">
            <v>CONSTRUCAO DO RESERVATORIO APOIADO DE CONCRETO 300 M3 - CORPO PADRAO</v>
          </cell>
          <cell r="D3687" t="str">
            <v>GB</v>
          </cell>
          <cell r="E3687">
            <v>109992.11</v>
          </cell>
        </row>
        <row r="3688">
          <cell r="B3688" t="str">
            <v>522812</v>
          </cell>
          <cell r="C3688" t="str">
            <v>CONSTRUCAO DO RESERVATORIO APOIADO DE CONCRETO 350 M3 - CORPO PADRAO</v>
          </cell>
          <cell r="D3688" t="str">
            <v>GB</v>
          </cell>
          <cell r="E3688">
            <v>119857.4</v>
          </cell>
        </row>
        <row r="3689">
          <cell r="B3689" t="str">
            <v>522813</v>
          </cell>
          <cell r="C3689" t="str">
            <v>CONSTRUCAO DO RESERVATORIO APOIADO DE CONCRETO 400 M3 - CORPO PADRAO</v>
          </cell>
          <cell r="D3689" t="str">
            <v>GB</v>
          </cell>
          <cell r="E3689">
            <v>133039.19</v>
          </cell>
        </row>
        <row r="3690">
          <cell r="B3690" t="str">
            <v>522814</v>
          </cell>
          <cell r="C3690" t="str">
            <v>CONSTRUCAO DO RESERVATORIO APOIADO DE CONCRETO 450 M3 - CORPO PADRAO</v>
          </cell>
          <cell r="D3690" t="str">
            <v>GB</v>
          </cell>
          <cell r="E3690">
            <v>143767.99</v>
          </cell>
        </row>
        <row r="3691">
          <cell r="B3691" t="str">
            <v>522815</v>
          </cell>
          <cell r="C3691" t="str">
            <v>CONSTRUCAO DO RESERVATORIO APOIADO DE CONCRETO 500 M3 - CORPO PADRAO</v>
          </cell>
          <cell r="D3691" t="str">
            <v>GB</v>
          </cell>
          <cell r="E3691">
            <v>158305.28</v>
          </cell>
        </row>
        <row r="3692">
          <cell r="B3692" t="str">
            <v>522816</v>
          </cell>
          <cell r="C3692" t="str">
            <v>CONSTRUCAO DO RESERVATORIO APOIADO DE CONCRETO 600 M3 - CORPO PADRAO</v>
          </cell>
          <cell r="D3692" t="str">
            <v>GB</v>
          </cell>
          <cell r="E3692">
            <v>177519.55</v>
          </cell>
        </row>
        <row r="3693">
          <cell r="B3693" t="str">
            <v>522817</v>
          </cell>
          <cell r="C3693" t="str">
            <v>CONSTRUCAO DO RESERVATORIO APOIADO DE CONCRETO 700 M3 - CORPO PADRAO</v>
          </cell>
          <cell r="D3693" t="str">
            <v>GB</v>
          </cell>
          <cell r="E3693">
            <v>199622.82</v>
          </cell>
        </row>
        <row r="3694">
          <cell r="B3694" t="str">
            <v>522818</v>
          </cell>
          <cell r="C3694" t="str">
            <v>CONSTRUCAO DO RESERVATORIO APOIADO DE CONCRETO 750 M3 - CORPO PADRAO</v>
          </cell>
          <cell r="D3694" t="str">
            <v>GB</v>
          </cell>
          <cell r="E3694">
            <v>212249.27</v>
          </cell>
        </row>
        <row r="3695">
          <cell r="B3695" t="str">
            <v>522819</v>
          </cell>
          <cell r="C3695" t="str">
            <v>CONSTRUCAO DO RESERVATORIO APOIADO DE CONCRETO 1.000 M3 - CORPO PADRAO</v>
          </cell>
          <cell r="D3695" t="str">
            <v>GB</v>
          </cell>
          <cell r="E3695">
            <v>270838.40000000002</v>
          </cell>
        </row>
        <row r="3696">
          <cell r="B3696" t="str">
            <v>522820</v>
          </cell>
          <cell r="C3696" t="str">
            <v>CONSTRUCAO DO RESERVATORIO APOIADO DE CONCRETO 1.500 M3 - CORPO PADRAO</v>
          </cell>
          <cell r="D3696" t="str">
            <v>GB</v>
          </cell>
          <cell r="E3696">
            <v>365413.88</v>
          </cell>
        </row>
        <row r="3697">
          <cell r="B3697" t="str">
            <v>522821</v>
          </cell>
          <cell r="C3697" t="str">
            <v>CONSTRUCAO DO RESERVATORIO APOIADO DE CONCRETO 2.000 M3 - CORPO PADRAO</v>
          </cell>
          <cell r="D3697" t="str">
            <v>GB</v>
          </cell>
          <cell r="E3697">
            <v>435840.86</v>
          </cell>
        </row>
        <row r="3698">
          <cell r="B3698" t="str">
            <v>522822</v>
          </cell>
          <cell r="C3698" t="str">
            <v>CONSTRUCAO DA ETA 12 L/S - 1 MODULO - CORPO PADRAO</v>
          </cell>
          <cell r="D3698" t="str">
            <v>GB</v>
          </cell>
          <cell r="E3698">
            <v>142779.54999999999</v>
          </cell>
        </row>
        <row r="3699">
          <cell r="B3699" t="str">
            <v>522823</v>
          </cell>
          <cell r="C3699" t="str">
            <v>CONSTRUCAO DA ETA 16 L/S - 1 MODULO - CORPO PADRAO</v>
          </cell>
          <cell r="D3699" t="str">
            <v>GB</v>
          </cell>
          <cell r="E3699">
            <v>166504.79999999999</v>
          </cell>
        </row>
        <row r="3700">
          <cell r="B3700" t="str">
            <v>522824</v>
          </cell>
          <cell r="C3700" t="str">
            <v>CONSTRUCAO DA ETA 20 L/S - 1 MODULO - CORPO PADRAO</v>
          </cell>
          <cell r="D3700" t="str">
            <v>GB</v>
          </cell>
          <cell r="E3700">
            <v>190155.53</v>
          </cell>
        </row>
        <row r="3701">
          <cell r="B3701" t="str">
            <v>522825</v>
          </cell>
          <cell r="C3701" t="str">
            <v>CONSTRUCAO DA ETA 25 L/S - 1 MODULO - CORPO PADRAO</v>
          </cell>
          <cell r="D3701" t="str">
            <v>GB</v>
          </cell>
          <cell r="E3701">
            <v>222905.16</v>
          </cell>
        </row>
        <row r="3702">
          <cell r="B3702" t="str">
            <v>522826</v>
          </cell>
          <cell r="C3702" t="str">
            <v>CONSTRUCAO DA CASA QUIMICA TIPO A - CORPO PADRAO</v>
          </cell>
          <cell r="D3702" t="str">
            <v>GB</v>
          </cell>
          <cell r="E3702">
            <v>114192.77</v>
          </cell>
        </row>
        <row r="3703">
          <cell r="B3703" t="str">
            <v>522827</v>
          </cell>
          <cell r="C3703" t="str">
            <v>CONSTRUCAO DA CASA DE QUIMICA TIPO "B" - CORPO PADRAO</v>
          </cell>
          <cell r="D3703" t="str">
            <v>GB</v>
          </cell>
          <cell r="E3703">
            <v>123895.05</v>
          </cell>
        </row>
        <row r="3704">
          <cell r="B3704" t="str">
            <v>522828</v>
          </cell>
          <cell r="C3704" t="str">
            <v>CONSTRUCAO DO ESCRITORIO TIPO "B" - CORPO PADRAO</v>
          </cell>
          <cell r="D3704" t="str">
            <v>GB</v>
          </cell>
          <cell r="E3704">
            <v>75261.240000000005</v>
          </cell>
        </row>
        <row r="3705">
          <cell r="B3705" t="str">
            <v>522829</v>
          </cell>
          <cell r="C3705" t="str">
            <v>CONSTRUCAO DO ESCRITORIO TIPO "C" - CORPO PADRAO</v>
          </cell>
          <cell r="D3705" t="str">
            <v>GB</v>
          </cell>
          <cell r="E3705">
            <v>70757.350000000006</v>
          </cell>
        </row>
        <row r="3706">
          <cell r="B3706" t="str">
            <v>522830</v>
          </cell>
          <cell r="C3706" t="str">
            <v>CONSTRUCAO DO ESCRITORIO TIPO "J" - CORPO PADRAO</v>
          </cell>
          <cell r="D3706" t="str">
            <v>GB</v>
          </cell>
          <cell r="E3706">
            <v>94030.3</v>
          </cell>
        </row>
        <row r="3707">
          <cell r="B3707" t="str">
            <v>522831</v>
          </cell>
          <cell r="C3707" t="str">
            <v>CONSTRUCAO DA EEA TIPO "A" COM SALA DE HIPOCLORACAO E FLUORETACAO - CORPO PADRAO</v>
          </cell>
          <cell r="D3707" t="str">
            <v>GB</v>
          </cell>
          <cell r="E3707">
            <v>44884.57</v>
          </cell>
        </row>
        <row r="3708">
          <cell r="B3708" t="str">
            <v>522832</v>
          </cell>
          <cell r="C3708" t="str">
            <v>CONSTRUCAO DA EEA TIPO "Q1" - PROF. 2,95 M - CORPO PADRAO</v>
          </cell>
          <cell r="D3708" t="str">
            <v>GB</v>
          </cell>
          <cell r="E3708">
            <v>15668.14</v>
          </cell>
        </row>
        <row r="3709">
          <cell r="B3709" t="str">
            <v>522833</v>
          </cell>
          <cell r="C3709" t="str">
            <v>CONSTRUCAO DA EEE TIPO "AO", PROF. 4,00 M - CORPO PADRAO</v>
          </cell>
          <cell r="D3709" t="str">
            <v>GB</v>
          </cell>
          <cell r="E3709">
            <v>17949.78</v>
          </cell>
        </row>
        <row r="3710">
          <cell r="B3710" t="str">
            <v>522834</v>
          </cell>
          <cell r="C3710" t="str">
            <v>CONSTRUCAO DA EEE TIPO "A1" PROF. 4,50 M - CORPO PADRAO</v>
          </cell>
          <cell r="D3710" t="str">
            <v>GB</v>
          </cell>
          <cell r="E3710">
            <v>24369.66</v>
          </cell>
        </row>
        <row r="3711">
          <cell r="B3711" t="str">
            <v>522835</v>
          </cell>
          <cell r="C3711" t="str">
            <v>CONSTRUCAO DA EEE TIPO "A2" PROF. 5,00 M - CORPO PADRAO</v>
          </cell>
          <cell r="D3711" t="str">
            <v>GB</v>
          </cell>
          <cell r="E3711">
            <v>32429.94</v>
          </cell>
        </row>
        <row r="3712">
          <cell r="B3712" t="str">
            <v>522836</v>
          </cell>
          <cell r="C3712" t="str">
            <v>CONSTRUCAO DA EEE TIPO "A3" PROF. 5,50 M - CORPO PADRAO</v>
          </cell>
          <cell r="D3712" t="str">
            <v>GB</v>
          </cell>
          <cell r="E3712">
            <v>41755.129999999997</v>
          </cell>
        </row>
        <row r="3713">
          <cell r="B3713" t="str">
            <v>522837</v>
          </cell>
          <cell r="C3713" t="str">
            <v>CONSTRUCAO DA EEE TIPO "A4" PROF. 7,50 M - CORPO PADRAO</v>
          </cell>
          <cell r="D3713" t="str">
            <v>GB</v>
          </cell>
          <cell r="E3713">
            <v>69990.929999999993</v>
          </cell>
        </row>
        <row r="3714">
          <cell r="B3714" t="str">
            <v>522838</v>
          </cell>
          <cell r="C3714" t="str">
            <v>CONSTRUCAO DA ETE - FOSSA FILTRO 100 LIGACOES - CORPO PADRAO</v>
          </cell>
          <cell r="D3714" t="str">
            <v>GB</v>
          </cell>
          <cell r="E3714">
            <v>0</v>
          </cell>
        </row>
        <row r="3715">
          <cell r="B3715" t="str">
            <v>522839</v>
          </cell>
          <cell r="C3715" t="str">
            <v>CONSTRUCAO DA ETE - FOSSA FILTRO 150 LIGACOES - CORPO PADRAO</v>
          </cell>
          <cell r="D3715" t="str">
            <v>GB</v>
          </cell>
          <cell r="E3715">
            <v>0</v>
          </cell>
        </row>
        <row r="3716">
          <cell r="B3716" t="str">
            <v>522840</v>
          </cell>
          <cell r="C3716" t="str">
            <v>CONSTRUCAO DA ETE - FOSSA FILTRO 200 LIGACOES - CORPO PADRAO</v>
          </cell>
          <cell r="D3716" t="str">
            <v>GB</v>
          </cell>
          <cell r="E3716">
            <v>0</v>
          </cell>
        </row>
        <row r="3718">
          <cell r="C3718" t="str">
            <v>RESERVADO PARA SERVICOS ESPECIAIS (522901 A 522999)</v>
          </cell>
        </row>
        <row r="3720">
          <cell r="B3720" t="str">
            <v>523000</v>
          </cell>
          <cell r="C3720" t="str">
            <v>FORNECIMENTO DE MATERIAIS</v>
          </cell>
        </row>
        <row r="3721">
          <cell r="B3721" t="str">
            <v>523200</v>
          </cell>
          <cell r="C3721" t="str">
            <v>ADUFAS EM FOFO (C31 - METALURGICA 100%)</v>
          </cell>
        </row>
        <row r="3722">
          <cell r="B3722" t="str">
            <v>523201</v>
          </cell>
          <cell r="C3722" t="str">
            <v>ADUFA DE PAREDE, D= 75MM ( 12KG)</v>
          </cell>
          <cell r="D3722" t="str">
            <v>UN</v>
          </cell>
          <cell r="E3722">
            <v>0</v>
          </cell>
        </row>
        <row r="3723">
          <cell r="B3723" t="str">
            <v>523202</v>
          </cell>
          <cell r="C3723" t="str">
            <v>ADUFA DE PAREDE, D=100MM ( 15KG)</v>
          </cell>
          <cell r="D3723" t="str">
            <v>UN</v>
          </cell>
          <cell r="E3723">
            <v>0</v>
          </cell>
        </row>
        <row r="3724">
          <cell r="B3724" t="str">
            <v>523203</v>
          </cell>
          <cell r="C3724" t="str">
            <v>ADUFA DE PAREDE, D=150MM ( 22KG)</v>
          </cell>
          <cell r="D3724" t="str">
            <v>UN</v>
          </cell>
          <cell r="E3724">
            <v>0</v>
          </cell>
        </row>
        <row r="3725">
          <cell r="B3725" t="str">
            <v>523204</v>
          </cell>
          <cell r="C3725" t="str">
            <v>ADUFA DE PAREDE, D=200MM ( 39KG)</v>
          </cell>
          <cell r="D3725" t="str">
            <v>UN</v>
          </cell>
          <cell r="E3725">
            <v>0</v>
          </cell>
        </row>
        <row r="3726">
          <cell r="B3726" t="str">
            <v>523205</v>
          </cell>
          <cell r="C3726" t="str">
            <v>ADUFA DE PAREDE, D=250MM (103KG)</v>
          </cell>
          <cell r="D3726" t="str">
            <v>UN</v>
          </cell>
          <cell r="E3726">
            <v>0</v>
          </cell>
        </row>
        <row r="3727">
          <cell r="B3727" t="str">
            <v>523206</v>
          </cell>
          <cell r="C3727" t="str">
            <v>ADUFA DE PAREDE, D=300MM (133KG)</v>
          </cell>
          <cell r="D3727" t="str">
            <v>UN</v>
          </cell>
          <cell r="E3727">
            <v>0</v>
          </cell>
        </row>
        <row r="3728">
          <cell r="B3728" t="str">
            <v>523207</v>
          </cell>
          <cell r="C3728" t="str">
            <v>ADUFA DE PAREDE, D=400MM (183KG)</v>
          </cell>
          <cell r="D3728" t="str">
            <v>UN</v>
          </cell>
          <cell r="E3728">
            <v>0</v>
          </cell>
        </row>
        <row r="3729">
          <cell r="B3729" t="str">
            <v>523208</v>
          </cell>
          <cell r="C3729" t="str">
            <v>ADUFA DE PAREDE, D=500MM (334KG)</v>
          </cell>
          <cell r="D3729" t="str">
            <v>UN</v>
          </cell>
          <cell r="E3729">
            <v>0</v>
          </cell>
        </row>
        <row r="3730">
          <cell r="B3730" t="str">
            <v>523209</v>
          </cell>
          <cell r="C3730" t="str">
            <v>ADUFA DE PAREDE, D=600MM (462KG)</v>
          </cell>
          <cell r="D3730" t="str">
            <v>UN</v>
          </cell>
          <cell r="E3730">
            <v>0</v>
          </cell>
        </row>
        <row r="3732">
          <cell r="B3732" t="str">
            <v>523300</v>
          </cell>
          <cell r="C3732" t="str">
            <v>ANEIS DE BORRACHA (C51 - BORRACHA)</v>
          </cell>
        </row>
        <row r="3733">
          <cell r="B3733" t="str">
            <v>523301</v>
          </cell>
          <cell r="C3733" t="str">
            <v>ANEL JUNTA ELASTICA, D=  50MM</v>
          </cell>
          <cell r="D3733" t="str">
            <v>UN</v>
          </cell>
          <cell r="E3733">
            <v>0</v>
          </cell>
        </row>
        <row r="3734">
          <cell r="B3734" t="str">
            <v>523302</v>
          </cell>
          <cell r="C3734" t="str">
            <v>ANEL JUNTA ELASTICA, D=  75MM</v>
          </cell>
          <cell r="D3734" t="str">
            <v>UN</v>
          </cell>
          <cell r="E3734">
            <v>0</v>
          </cell>
        </row>
        <row r="3735">
          <cell r="B3735" t="str">
            <v>523303</v>
          </cell>
          <cell r="C3735" t="str">
            <v>ANEL JUNTA ELASTICA, D= 100MM</v>
          </cell>
          <cell r="D3735" t="str">
            <v>UN</v>
          </cell>
          <cell r="E3735">
            <v>0</v>
          </cell>
        </row>
        <row r="3736">
          <cell r="B3736" t="str">
            <v>523304</v>
          </cell>
          <cell r="C3736" t="str">
            <v>ANEL JUNTA ELASTICA, D= 150MM</v>
          </cell>
          <cell r="D3736" t="str">
            <v>UN</v>
          </cell>
          <cell r="E3736">
            <v>0</v>
          </cell>
        </row>
        <row r="3737">
          <cell r="B3737" t="str">
            <v>523305</v>
          </cell>
          <cell r="C3737" t="str">
            <v>ANEL JUNTA ELASTICA, D= 200MM</v>
          </cell>
          <cell r="D3737" t="str">
            <v>UN</v>
          </cell>
          <cell r="E3737">
            <v>0</v>
          </cell>
        </row>
        <row r="3738">
          <cell r="B3738" t="str">
            <v>523306</v>
          </cell>
          <cell r="C3738" t="str">
            <v>ANEL JUNTA ELASTICA, D= 250MM</v>
          </cell>
          <cell r="D3738" t="str">
            <v>UN</v>
          </cell>
          <cell r="E3738">
            <v>0</v>
          </cell>
        </row>
        <row r="3739">
          <cell r="B3739" t="str">
            <v>523307</v>
          </cell>
          <cell r="C3739" t="str">
            <v>ANEL JUNTA ELASTICA, D= 300MM</v>
          </cell>
          <cell r="D3739" t="str">
            <v>UN</v>
          </cell>
          <cell r="E3739">
            <v>0</v>
          </cell>
        </row>
        <row r="3740">
          <cell r="B3740" t="str">
            <v>523308</v>
          </cell>
          <cell r="C3740" t="str">
            <v>ANEL JUNTA ELASTICA, D= 350MM</v>
          </cell>
          <cell r="D3740" t="str">
            <v>UN</v>
          </cell>
          <cell r="E3740">
            <v>0</v>
          </cell>
        </row>
        <row r="3741">
          <cell r="B3741" t="str">
            <v>523309</v>
          </cell>
          <cell r="C3741" t="str">
            <v>ANEL JUNTA ELASTICA, D= 400MM</v>
          </cell>
          <cell r="D3741" t="str">
            <v>UN</v>
          </cell>
          <cell r="E3741">
            <v>0</v>
          </cell>
        </row>
        <row r="3742">
          <cell r="B3742" t="str">
            <v>523310</v>
          </cell>
          <cell r="C3742" t="str">
            <v>ANEL JUNTA ELASTICA, D= 450MM</v>
          </cell>
          <cell r="D3742" t="str">
            <v>UN</v>
          </cell>
          <cell r="E3742">
            <v>0</v>
          </cell>
        </row>
        <row r="3743">
          <cell r="B3743" t="str">
            <v>523311</v>
          </cell>
          <cell r="C3743" t="str">
            <v>ANEL JUNTA ELASTICA, D= 500MM</v>
          </cell>
          <cell r="D3743" t="str">
            <v>UN</v>
          </cell>
          <cell r="E3743">
            <v>0</v>
          </cell>
        </row>
        <row r="3744">
          <cell r="B3744" t="str">
            <v>523312</v>
          </cell>
          <cell r="C3744" t="str">
            <v>ANEL JUNTA ELASTICA, D= 600MM</v>
          </cell>
          <cell r="D3744" t="str">
            <v>UN</v>
          </cell>
          <cell r="E3744">
            <v>0</v>
          </cell>
        </row>
        <row r="3745">
          <cell r="B3745" t="str">
            <v>523313</v>
          </cell>
          <cell r="C3745" t="str">
            <v>ANEL JUNTA ELASTICA, D= 700MM</v>
          </cell>
          <cell r="D3745" t="str">
            <v>UN</v>
          </cell>
          <cell r="E3745">
            <v>0</v>
          </cell>
        </row>
        <row r="3746">
          <cell r="B3746" t="str">
            <v>523314</v>
          </cell>
          <cell r="C3746" t="str">
            <v>ANEL JUNTA ELASTICA, D= 800MM</v>
          </cell>
          <cell r="D3746" t="str">
            <v>UN</v>
          </cell>
          <cell r="E3746">
            <v>0</v>
          </cell>
        </row>
        <row r="3747">
          <cell r="B3747" t="str">
            <v>523315</v>
          </cell>
          <cell r="C3747" t="str">
            <v>ANEL JUNTA ELASTICA, D= 900MM</v>
          </cell>
          <cell r="D3747" t="str">
            <v>UN</v>
          </cell>
          <cell r="E3747">
            <v>0</v>
          </cell>
        </row>
        <row r="3748">
          <cell r="B3748" t="str">
            <v>523316</v>
          </cell>
          <cell r="C3748" t="str">
            <v>ANEL JUNTA ELASTICA, D=1000MM</v>
          </cell>
          <cell r="D3748" t="str">
            <v>UN</v>
          </cell>
          <cell r="E3748">
            <v>0</v>
          </cell>
        </row>
        <row r="3749">
          <cell r="B3749" t="str">
            <v>523317</v>
          </cell>
          <cell r="C3749" t="str">
            <v>ANEL JUNTA ELASTICA, D=1200MM</v>
          </cell>
          <cell r="D3749" t="str">
            <v>UN</v>
          </cell>
          <cell r="E3749">
            <v>0</v>
          </cell>
        </row>
        <row r="3750">
          <cell r="B3750" t="str">
            <v>523318</v>
          </cell>
          <cell r="C3750" t="str">
            <v>ANEL JUNTA ELASTICA NITRILICA, D=  50MM</v>
          </cell>
          <cell r="D3750" t="str">
            <v>UN</v>
          </cell>
          <cell r="E3750">
            <v>0</v>
          </cell>
        </row>
        <row r="3751">
          <cell r="B3751" t="str">
            <v>523319</v>
          </cell>
          <cell r="C3751" t="str">
            <v>ANEL JUNTA ELASTICA NITRILICA, D=  75MM</v>
          </cell>
          <cell r="D3751" t="str">
            <v>UN</v>
          </cell>
          <cell r="E3751">
            <v>0</v>
          </cell>
        </row>
        <row r="3752">
          <cell r="B3752" t="str">
            <v>523320</v>
          </cell>
          <cell r="C3752" t="str">
            <v>ANEL JUNTA ELASTICA NITRILICA, D= 100MM</v>
          </cell>
          <cell r="D3752" t="str">
            <v>UN</v>
          </cell>
          <cell r="E3752">
            <v>0</v>
          </cell>
        </row>
        <row r="3753">
          <cell r="B3753" t="str">
            <v>523321</v>
          </cell>
          <cell r="C3753" t="str">
            <v>ANEL JUNTA ELASTICA NITRILICA, D= 150MM</v>
          </cell>
          <cell r="D3753" t="str">
            <v>UN</v>
          </cell>
          <cell r="E3753">
            <v>0</v>
          </cell>
        </row>
        <row r="3754">
          <cell r="B3754" t="str">
            <v>523322</v>
          </cell>
          <cell r="C3754" t="str">
            <v>ANEL JUNTA ELASTICA NITRILICA, D= 200MM</v>
          </cell>
          <cell r="D3754" t="str">
            <v>UN</v>
          </cell>
          <cell r="E3754">
            <v>0</v>
          </cell>
        </row>
        <row r="3755">
          <cell r="B3755" t="str">
            <v>523323</v>
          </cell>
          <cell r="C3755" t="str">
            <v>ANEL JUNTA ELASTICA NITRILICA, D= 250MM</v>
          </cell>
          <cell r="D3755" t="str">
            <v>UN</v>
          </cell>
          <cell r="E3755">
            <v>0</v>
          </cell>
        </row>
        <row r="3756">
          <cell r="B3756" t="str">
            <v>523324</v>
          </cell>
          <cell r="C3756" t="str">
            <v>ANEL JUNTA ELASTICA NITRILICA, D= 300MM</v>
          </cell>
          <cell r="D3756" t="str">
            <v>UN</v>
          </cell>
          <cell r="E3756">
            <v>0</v>
          </cell>
        </row>
        <row r="3757">
          <cell r="B3757" t="str">
            <v>523325</v>
          </cell>
          <cell r="C3757" t="str">
            <v>ANEL JUNTA ELASTICA NITRILICA, D= 350MM</v>
          </cell>
          <cell r="D3757" t="str">
            <v>UN</v>
          </cell>
          <cell r="E3757">
            <v>0</v>
          </cell>
        </row>
        <row r="3758">
          <cell r="B3758" t="str">
            <v>523326</v>
          </cell>
          <cell r="C3758" t="str">
            <v>ANEL JUNTA ELASTICA NITRILICA, D= 400MM</v>
          </cell>
          <cell r="D3758" t="str">
            <v>UN</v>
          </cell>
          <cell r="E3758">
            <v>0</v>
          </cell>
        </row>
        <row r="3759">
          <cell r="B3759" t="str">
            <v>523327</v>
          </cell>
          <cell r="C3759" t="str">
            <v>ANEL JUNTA ELASTICA NITRILICA, D= 450MM</v>
          </cell>
          <cell r="D3759" t="str">
            <v>UN</v>
          </cell>
          <cell r="E3759">
            <v>0</v>
          </cell>
        </row>
        <row r="3760">
          <cell r="B3760" t="str">
            <v>523328</v>
          </cell>
          <cell r="C3760" t="str">
            <v>ANEL JUNTA ELASTICA NITRILICA, D= 500MM</v>
          </cell>
          <cell r="D3760" t="str">
            <v>UN</v>
          </cell>
          <cell r="E3760">
            <v>0</v>
          </cell>
        </row>
        <row r="3761">
          <cell r="B3761" t="str">
            <v>523329</v>
          </cell>
          <cell r="C3761" t="str">
            <v>ANEL JUNTA ELASTICA NITRILICA, D= 600MM</v>
          </cell>
          <cell r="D3761" t="str">
            <v>UN</v>
          </cell>
          <cell r="E3761">
            <v>0</v>
          </cell>
        </row>
        <row r="3762">
          <cell r="B3762" t="str">
            <v>523330</v>
          </cell>
          <cell r="C3762" t="str">
            <v>ANEL JUNTA ELASTICA NITRILICA, D= 700MM</v>
          </cell>
          <cell r="D3762" t="str">
            <v>UN</v>
          </cell>
          <cell r="E3762">
            <v>0</v>
          </cell>
        </row>
        <row r="3763">
          <cell r="B3763" t="str">
            <v>523331</v>
          </cell>
          <cell r="C3763" t="str">
            <v>ANEL JUNTA ELASTICA NITRILICA, D= 800MM</v>
          </cell>
          <cell r="D3763" t="str">
            <v>UN</v>
          </cell>
          <cell r="E3763">
            <v>0</v>
          </cell>
        </row>
        <row r="3764">
          <cell r="B3764" t="str">
            <v>523332</v>
          </cell>
          <cell r="C3764" t="str">
            <v>ANEL JUNTA ELASTICA NITRILICA, D= 900MM</v>
          </cell>
          <cell r="D3764" t="str">
            <v>UN</v>
          </cell>
          <cell r="E3764">
            <v>0</v>
          </cell>
        </row>
        <row r="3765">
          <cell r="B3765" t="str">
            <v>523333</v>
          </cell>
          <cell r="C3765" t="str">
            <v>ANEL JUNTA ELASTICA NITRILICA, D=1000MM</v>
          </cell>
          <cell r="D3765" t="str">
            <v>UN</v>
          </cell>
          <cell r="E3765">
            <v>0</v>
          </cell>
        </row>
        <row r="3766">
          <cell r="B3766" t="str">
            <v>523334</v>
          </cell>
          <cell r="C3766" t="str">
            <v>ANEL JUNTA ELASTICA NITRILICA, D=1200MM</v>
          </cell>
          <cell r="D3766" t="str">
            <v>UN</v>
          </cell>
          <cell r="E3766">
            <v>0</v>
          </cell>
        </row>
        <row r="3767">
          <cell r="B3767" t="str">
            <v>523335</v>
          </cell>
          <cell r="C3767" t="str">
            <v>ANEL JUNTA ELASTICA 2GS, D= 80MM</v>
          </cell>
          <cell r="D3767" t="str">
            <v>UN</v>
          </cell>
          <cell r="E3767">
            <v>0</v>
          </cell>
        </row>
        <row r="3768">
          <cell r="B3768" t="str">
            <v>523336</v>
          </cell>
          <cell r="C3768" t="str">
            <v>ANEL JUNTA ELASTICA 2GS, D= 100MM</v>
          </cell>
          <cell r="D3768" t="str">
            <v>UN</v>
          </cell>
          <cell r="E3768">
            <v>0</v>
          </cell>
        </row>
        <row r="3769">
          <cell r="B3769" t="str">
            <v>523337</v>
          </cell>
          <cell r="C3769" t="str">
            <v>ANEL JUNTA ELASTICA 2GS, D= 150MM</v>
          </cell>
          <cell r="D3769" t="str">
            <v>UN</v>
          </cell>
          <cell r="E3769">
            <v>0</v>
          </cell>
        </row>
        <row r="3770">
          <cell r="B3770" t="str">
            <v>523338</v>
          </cell>
          <cell r="C3770" t="str">
            <v>ANEL JUNTA ELASTICA 2GS, D= 200MM</v>
          </cell>
          <cell r="D3770" t="str">
            <v>UN</v>
          </cell>
          <cell r="E3770">
            <v>0</v>
          </cell>
        </row>
        <row r="3771">
          <cell r="B3771" t="str">
            <v>523339</v>
          </cell>
          <cell r="C3771" t="str">
            <v>ANEL JUNTA ELASTICA 2GS, D= 250MM</v>
          </cell>
          <cell r="D3771" t="str">
            <v>UN</v>
          </cell>
          <cell r="E3771">
            <v>0</v>
          </cell>
        </row>
        <row r="3772">
          <cell r="B3772" t="str">
            <v>523340</v>
          </cell>
          <cell r="C3772" t="str">
            <v>ANEL JUNTA ELASTICA 2GS, D= 300MM</v>
          </cell>
          <cell r="D3772" t="str">
            <v>UN</v>
          </cell>
          <cell r="E3772">
            <v>0</v>
          </cell>
        </row>
        <row r="3773">
          <cell r="B3773" t="str">
            <v>523341</v>
          </cell>
          <cell r="C3773" t="str">
            <v>ANEL JUNTA ELASTICA 2GS, D= 350MM</v>
          </cell>
          <cell r="D3773" t="str">
            <v>UN</v>
          </cell>
          <cell r="E3773">
            <v>0</v>
          </cell>
        </row>
        <row r="3774">
          <cell r="B3774" t="str">
            <v>523342</v>
          </cell>
          <cell r="C3774" t="str">
            <v>ANEL JUNTA ELASTICA 2GS, D= 400MM</v>
          </cell>
          <cell r="D3774" t="str">
            <v>UN</v>
          </cell>
          <cell r="E3774">
            <v>0</v>
          </cell>
        </row>
        <row r="3775">
          <cell r="B3775" t="str">
            <v>523343</v>
          </cell>
          <cell r="C3775" t="str">
            <v>ANEL JUNTA ELASTICA 2GS, D= 450MM</v>
          </cell>
          <cell r="D3775" t="str">
            <v>UN</v>
          </cell>
          <cell r="E3775">
            <v>0</v>
          </cell>
        </row>
        <row r="3776">
          <cell r="B3776" t="str">
            <v>523344</v>
          </cell>
          <cell r="C3776" t="str">
            <v>ANEL JUNTA ELASTICA 2GS, D= 500MM</v>
          </cell>
          <cell r="D3776" t="str">
            <v>UN</v>
          </cell>
          <cell r="E3776">
            <v>0</v>
          </cell>
        </row>
        <row r="3777">
          <cell r="B3777" t="str">
            <v>523345</v>
          </cell>
          <cell r="C3777" t="str">
            <v>ANEL JUNTA ELASTICA 2GS, D= 600MM</v>
          </cell>
          <cell r="D3777" t="str">
            <v>UN</v>
          </cell>
          <cell r="E3777">
            <v>0</v>
          </cell>
        </row>
        <row r="3778">
          <cell r="B3778" t="str">
            <v>523346</v>
          </cell>
          <cell r="C3778" t="str">
            <v>ANEL JUNTA ELASTICA 2GS, D= 700MM</v>
          </cell>
          <cell r="D3778" t="str">
            <v>UN</v>
          </cell>
          <cell r="E3778">
            <v>0</v>
          </cell>
        </row>
        <row r="3779">
          <cell r="B3779" t="str">
            <v>523347</v>
          </cell>
          <cell r="C3779" t="str">
            <v>ANEL JUNTA ELASTICA 2GS, D= 800MM</v>
          </cell>
          <cell r="D3779" t="str">
            <v>UN</v>
          </cell>
          <cell r="E3779">
            <v>0</v>
          </cell>
        </row>
        <row r="3780">
          <cell r="B3780" t="str">
            <v>523348</v>
          </cell>
          <cell r="C3780" t="str">
            <v>ANEL JUNTA ELASTICA 2GS, D= 900MM</v>
          </cell>
          <cell r="D3780" t="str">
            <v>UN</v>
          </cell>
          <cell r="E3780">
            <v>0</v>
          </cell>
        </row>
        <row r="3781">
          <cell r="B3781" t="str">
            <v>523349</v>
          </cell>
          <cell r="C3781" t="str">
            <v>ANEL JUNTA ELASTICA 2GS, D=1000MM</v>
          </cell>
          <cell r="D3781" t="str">
            <v>UN</v>
          </cell>
          <cell r="E3781">
            <v>0</v>
          </cell>
        </row>
        <row r="3782">
          <cell r="B3782" t="str">
            <v>523350</v>
          </cell>
          <cell r="C3782" t="str">
            <v>ANEL JUNTA ELASTICA 2GS, D=1200MM</v>
          </cell>
          <cell r="D3782" t="str">
            <v>UN</v>
          </cell>
          <cell r="E3782">
            <v>0</v>
          </cell>
        </row>
        <row r="3783">
          <cell r="B3783" t="str">
            <v>523351</v>
          </cell>
          <cell r="C3783" t="str">
            <v>ANEL JUNTA ELASTICA 2GS NITRILICO, D= 80MM</v>
          </cell>
          <cell r="D3783" t="str">
            <v>UN</v>
          </cell>
          <cell r="E3783">
            <v>0</v>
          </cell>
        </row>
        <row r="3784">
          <cell r="B3784" t="str">
            <v>523352</v>
          </cell>
          <cell r="C3784" t="str">
            <v>ANEL JUNTA ELASTICA 2GS NITRILICO, D= 100MM</v>
          </cell>
          <cell r="D3784" t="str">
            <v>UN</v>
          </cell>
          <cell r="E3784">
            <v>0</v>
          </cell>
        </row>
        <row r="3785">
          <cell r="B3785" t="str">
            <v>523353</v>
          </cell>
          <cell r="C3785" t="str">
            <v>ANEL JUNTA ELASTICA 2GS NITRILICO, D= 150MM</v>
          </cell>
          <cell r="D3785" t="str">
            <v>UN</v>
          </cell>
          <cell r="E3785">
            <v>0</v>
          </cell>
        </row>
        <row r="3786">
          <cell r="B3786" t="str">
            <v>523354</v>
          </cell>
          <cell r="C3786" t="str">
            <v>ANEL JUNTA ELASTICA 2GS NITRILICO, D= 200MM</v>
          </cell>
          <cell r="D3786" t="str">
            <v>UN</v>
          </cell>
          <cell r="E3786">
            <v>0</v>
          </cell>
        </row>
        <row r="3787">
          <cell r="B3787" t="str">
            <v>523355</v>
          </cell>
          <cell r="C3787" t="str">
            <v>ANEL JUNTA ELASTICA 2GS NITRILICO, D= 250MM</v>
          </cell>
          <cell r="D3787" t="str">
            <v>UN</v>
          </cell>
          <cell r="E3787">
            <v>0</v>
          </cell>
        </row>
        <row r="3788">
          <cell r="B3788" t="str">
            <v>523356</v>
          </cell>
          <cell r="C3788" t="str">
            <v>ANEL JUNTA ELASTICA 2GS NITRILICO, D= 300MM</v>
          </cell>
          <cell r="D3788" t="str">
            <v>UN</v>
          </cell>
          <cell r="E3788">
            <v>0</v>
          </cell>
        </row>
        <row r="3789">
          <cell r="B3789" t="str">
            <v>523357</v>
          </cell>
          <cell r="C3789" t="str">
            <v>ANEL JUNTA ELASTICA 2GS NITRILICO, D= 350MM</v>
          </cell>
          <cell r="D3789" t="str">
            <v>UN</v>
          </cell>
          <cell r="E3789">
            <v>0</v>
          </cell>
        </row>
        <row r="3790">
          <cell r="B3790" t="str">
            <v>523358</v>
          </cell>
          <cell r="C3790" t="str">
            <v>ANEL JUNTA ELASTICA 2GS NITRILICO, D= 400MM</v>
          </cell>
          <cell r="D3790" t="str">
            <v>UN</v>
          </cell>
          <cell r="E3790">
            <v>0</v>
          </cell>
        </row>
        <row r="3791">
          <cell r="B3791" t="str">
            <v>523359</v>
          </cell>
          <cell r="C3791" t="str">
            <v>ANEL JUNTA ELASTICA 2GS NITRILICO, D= 450MM</v>
          </cell>
          <cell r="D3791" t="str">
            <v>UN</v>
          </cell>
          <cell r="E3791">
            <v>0</v>
          </cell>
        </row>
        <row r="3792">
          <cell r="B3792" t="str">
            <v>523360</v>
          </cell>
          <cell r="C3792" t="str">
            <v>ANEL JUNTA ELASTICA 2GS NITRILICO, D= 500MM</v>
          </cell>
          <cell r="D3792" t="str">
            <v>UN</v>
          </cell>
          <cell r="E3792">
            <v>0</v>
          </cell>
        </row>
        <row r="3793">
          <cell r="B3793" t="str">
            <v>523361</v>
          </cell>
          <cell r="C3793" t="str">
            <v>ANEL JUNTA ELASTICA 2GS NITRILICO, D= 600MM</v>
          </cell>
          <cell r="D3793" t="str">
            <v>UN</v>
          </cell>
          <cell r="E3793">
            <v>0</v>
          </cell>
        </row>
        <row r="3794">
          <cell r="B3794" t="str">
            <v>523362</v>
          </cell>
          <cell r="C3794" t="str">
            <v>ANEL JUNTA ELASTICA 2GS NITRILICO, D= 700MM</v>
          </cell>
          <cell r="D3794" t="str">
            <v>UN</v>
          </cell>
          <cell r="E3794">
            <v>0</v>
          </cell>
        </row>
        <row r="3795">
          <cell r="B3795" t="str">
            <v>523363</v>
          </cell>
          <cell r="C3795" t="str">
            <v>ANEL JUNTA ELASTICA 2GS NITRILICO, D= 800MM</v>
          </cell>
          <cell r="D3795" t="str">
            <v>UN</v>
          </cell>
          <cell r="E3795">
            <v>0</v>
          </cell>
        </row>
        <row r="3796">
          <cell r="B3796" t="str">
            <v>523364</v>
          </cell>
          <cell r="C3796" t="str">
            <v>ANEL JUNTA ELASTICA 2GS NITRILICO, D= 900MM</v>
          </cell>
          <cell r="D3796" t="str">
            <v>UN</v>
          </cell>
          <cell r="E3796">
            <v>0</v>
          </cell>
        </row>
        <row r="3797">
          <cell r="B3797" t="str">
            <v>523365</v>
          </cell>
          <cell r="C3797" t="str">
            <v>ANEL JUNTA ELASTICA 2GS NITRILICO, D=1000MM</v>
          </cell>
          <cell r="D3797" t="str">
            <v>UN</v>
          </cell>
          <cell r="E3797">
            <v>0</v>
          </cell>
        </row>
        <row r="3798">
          <cell r="B3798" t="str">
            <v>523366</v>
          </cell>
          <cell r="C3798" t="str">
            <v>ANEL JUNTA ELASTICA 2GS NITRILICO, D=1200MM</v>
          </cell>
          <cell r="D3798" t="str">
            <v>UN</v>
          </cell>
          <cell r="E3798">
            <v>0</v>
          </cell>
        </row>
        <row r="3799">
          <cell r="B3799" t="str">
            <v>523367</v>
          </cell>
          <cell r="C3799" t="str">
            <v>ANEL JUNTA GIBAUT, D= 50MM</v>
          </cell>
          <cell r="D3799" t="str">
            <v>UN</v>
          </cell>
          <cell r="E3799">
            <v>0</v>
          </cell>
        </row>
        <row r="3800">
          <cell r="B3800" t="str">
            <v>523368</v>
          </cell>
          <cell r="C3800" t="str">
            <v>ANEL JUNTA GIBAUT, D= 80MM</v>
          </cell>
          <cell r="D3800" t="str">
            <v>UN</v>
          </cell>
          <cell r="E3800">
            <v>0</v>
          </cell>
        </row>
        <row r="3801">
          <cell r="B3801" t="str">
            <v>523369</v>
          </cell>
          <cell r="C3801" t="str">
            <v>ANEL JUNTA GIBAUT, D=100MM</v>
          </cell>
          <cell r="D3801" t="str">
            <v>UN</v>
          </cell>
          <cell r="E3801">
            <v>0</v>
          </cell>
        </row>
        <row r="3802">
          <cell r="B3802" t="str">
            <v>523370</v>
          </cell>
          <cell r="C3802" t="str">
            <v>ANEL JUNTA GIBAUT, D=150MM</v>
          </cell>
          <cell r="D3802" t="str">
            <v>UN</v>
          </cell>
          <cell r="E3802">
            <v>0</v>
          </cell>
        </row>
        <row r="3803">
          <cell r="B3803" t="str">
            <v>523371</v>
          </cell>
          <cell r="C3803" t="str">
            <v>ANEL JUNTA GIBAUT, D=200MM</v>
          </cell>
          <cell r="D3803" t="str">
            <v>UN</v>
          </cell>
          <cell r="E3803">
            <v>0</v>
          </cell>
        </row>
        <row r="3804">
          <cell r="B3804" t="str">
            <v>523372</v>
          </cell>
          <cell r="C3804" t="str">
            <v>ANEL JUNTA GIBAUT, D=250MM</v>
          </cell>
          <cell r="D3804" t="str">
            <v>UN</v>
          </cell>
          <cell r="E3804">
            <v>0</v>
          </cell>
        </row>
        <row r="3805">
          <cell r="B3805" t="str">
            <v>523373</v>
          </cell>
          <cell r="C3805" t="str">
            <v>ANEL JUNTA GIBAUT, D=300MM</v>
          </cell>
          <cell r="D3805" t="str">
            <v>UN</v>
          </cell>
          <cell r="E3805">
            <v>0</v>
          </cell>
        </row>
        <row r="3806">
          <cell r="B3806" t="str">
            <v>523374</v>
          </cell>
          <cell r="C3806" t="str">
            <v>ANEL JUNTA GIBAUT, D=350MM</v>
          </cell>
          <cell r="D3806" t="str">
            <v>UN</v>
          </cell>
          <cell r="E3806">
            <v>0</v>
          </cell>
        </row>
        <row r="3807">
          <cell r="B3807" t="str">
            <v>523375</v>
          </cell>
          <cell r="C3807" t="str">
            <v>ANEL JUNTA GIBAUT, D=400MM</v>
          </cell>
          <cell r="D3807" t="str">
            <v>UN</v>
          </cell>
          <cell r="E3807">
            <v>0</v>
          </cell>
        </row>
        <row r="3808">
          <cell r="B3808" t="str">
            <v>523376</v>
          </cell>
          <cell r="C3808" t="str">
            <v>ANEL JUNTA GIBAUT, D=450MM</v>
          </cell>
          <cell r="D3808" t="str">
            <v>UN</v>
          </cell>
          <cell r="E3808">
            <v>0</v>
          </cell>
        </row>
        <row r="3809">
          <cell r="B3809" t="str">
            <v>523377</v>
          </cell>
          <cell r="C3809" t="str">
            <v>ANEL JUNTA GIBAUT, D=500MM</v>
          </cell>
          <cell r="D3809" t="str">
            <v>UN</v>
          </cell>
          <cell r="E3809">
            <v>0</v>
          </cell>
        </row>
        <row r="3810">
          <cell r="B3810" t="str">
            <v>523378</v>
          </cell>
          <cell r="C3810" t="str">
            <v>ANEL JUNTA GIBAUT, D=600MM</v>
          </cell>
          <cell r="D3810" t="str">
            <v>UN</v>
          </cell>
          <cell r="E3810">
            <v>0</v>
          </cell>
        </row>
        <row r="3811">
          <cell r="B3811" t="str">
            <v>523379</v>
          </cell>
          <cell r="C3811" t="str">
            <v>ANEL JUNTA GIBAUT NITRILICO, D= 50MM</v>
          </cell>
          <cell r="D3811" t="str">
            <v>UN</v>
          </cell>
          <cell r="E3811">
            <v>0</v>
          </cell>
        </row>
        <row r="3812">
          <cell r="B3812" t="str">
            <v>523380</v>
          </cell>
          <cell r="C3812" t="str">
            <v>ANEL JUNTA GIBAUT NITRILICO, D= 80MM</v>
          </cell>
          <cell r="D3812" t="str">
            <v>UN</v>
          </cell>
          <cell r="E3812">
            <v>0</v>
          </cell>
        </row>
        <row r="3813">
          <cell r="B3813" t="str">
            <v>523381</v>
          </cell>
          <cell r="C3813" t="str">
            <v>ANEL JUNTA GIBAUT NITRILICO, D=100MM</v>
          </cell>
          <cell r="D3813" t="str">
            <v>UN</v>
          </cell>
          <cell r="E3813">
            <v>0</v>
          </cell>
        </row>
        <row r="3814">
          <cell r="B3814" t="str">
            <v>523382</v>
          </cell>
          <cell r="C3814" t="str">
            <v>ANEL JUNTA GIBAUT NITRILICO, D=150MM</v>
          </cell>
          <cell r="D3814" t="str">
            <v>UN</v>
          </cell>
          <cell r="E3814">
            <v>0</v>
          </cell>
        </row>
        <row r="3815">
          <cell r="B3815" t="str">
            <v>523383</v>
          </cell>
          <cell r="C3815" t="str">
            <v>ANEL JUNTA GIBAUT NITRILICO, D=200MM</v>
          </cell>
          <cell r="D3815" t="str">
            <v>UN</v>
          </cell>
          <cell r="E3815">
            <v>0</v>
          </cell>
        </row>
        <row r="3816">
          <cell r="B3816" t="str">
            <v>523384</v>
          </cell>
          <cell r="C3816" t="str">
            <v>ANEL JUNTA GIBAUT NITRILICO, D=250MM</v>
          </cell>
          <cell r="D3816" t="str">
            <v>UN</v>
          </cell>
          <cell r="E3816">
            <v>0</v>
          </cell>
        </row>
        <row r="3817">
          <cell r="B3817" t="str">
            <v>523385</v>
          </cell>
          <cell r="C3817" t="str">
            <v>ANEL JUNTA GIBAUT NITRILICO, D=300MM</v>
          </cell>
          <cell r="D3817" t="str">
            <v>UN</v>
          </cell>
          <cell r="E3817">
            <v>0</v>
          </cell>
        </row>
        <row r="3818">
          <cell r="B3818" t="str">
            <v>523386</v>
          </cell>
          <cell r="C3818" t="str">
            <v>ANEL JUNTA GIBAUT NITRILICO, D=350MM</v>
          </cell>
          <cell r="D3818" t="str">
            <v>UN</v>
          </cell>
          <cell r="E3818">
            <v>0</v>
          </cell>
        </row>
        <row r="3819">
          <cell r="B3819" t="str">
            <v>523387</v>
          </cell>
          <cell r="C3819" t="str">
            <v>ANEL JUNTA GIBAUT NITRILICO, D=400MM</v>
          </cell>
          <cell r="D3819" t="str">
            <v>UN</v>
          </cell>
          <cell r="E3819">
            <v>0</v>
          </cell>
        </row>
        <row r="3820">
          <cell r="B3820" t="str">
            <v>523388</v>
          </cell>
          <cell r="C3820" t="str">
            <v>ANEL JUNTA GIBAUT NITRILICO, D=450MM</v>
          </cell>
          <cell r="D3820" t="str">
            <v>UN</v>
          </cell>
          <cell r="E3820">
            <v>0</v>
          </cell>
        </row>
        <row r="3821">
          <cell r="B3821" t="str">
            <v>523389</v>
          </cell>
          <cell r="C3821" t="str">
            <v>ANEL JUNTA GIBAUT NITRILICO, D=500MM</v>
          </cell>
          <cell r="D3821" t="str">
            <v>UN</v>
          </cell>
          <cell r="E3821">
            <v>0</v>
          </cell>
        </row>
        <row r="3822">
          <cell r="B3822" t="str">
            <v>523390</v>
          </cell>
          <cell r="C3822" t="str">
            <v>ANEL JUNTA GIBAUT NITRILICO, D=600MM</v>
          </cell>
          <cell r="D3822" t="str">
            <v>UN</v>
          </cell>
          <cell r="E3822">
            <v>0</v>
          </cell>
        </row>
        <row r="3823">
          <cell r="B3823" t="str">
            <v>523391</v>
          </cell>
          <cell r="C3823" t="str">
            <v>ARRUELA DE BORRACHA P/ FLANGE PN-10, D=  50MM</v>
          </cell>
          <cell r="D3823" t="str">
            <v>UN</v>
          </cell>
          <cell r="E3823">
            <v>1.07</v>
          </cell>
        </row>
        <row r="3824">
          <cell r="B3824" t="str">
            <v>523392</v>
          </cell>
          <cell r="C3824" t="str">
            <v>ARRUELA DE BORRACHA P/ FLANGE PN-10, D=  75MM</v>
          </cell>
          <cell r="D3824" t="str">
            <v>UN</v>
          </cell>
          <cell r="E3824">
            <v>0</v>
          </cell>
        </row>
        <row r="3825">
          <cell r="B3825" t="str">
            <v>523393</v>
          </cell>
          <cell r="C3825" t="str">
            <v>ARRUELA DE BORRACHA P/ FLANGE PN-10, D= 100MM</v>
          </cell>
          <cell r="D3825" t="str">
            <v>UN</v>
          </cell>
          <cell r="E3825">
            <v>0</v>
          </cell>
        </row>
        <row r="3826">
          <cell r="B3826" t="str">
            <v>523394</v>
          </cell>
          <cell r="C3826" t="str">
            <v>ARRUELA DE BORRACHA P/ FLANGE PN-10, D= 150MM</v>
          </cell>
          <cell r="D3826" t="str">
            <v>UN</v>
          </cell>
          <cell r="E3826">
            <v>3.72</v>
          </cell>
        </row>
        <row r="3827">
          <cell r="B3827" t="str">
            <v>523395</v>
          </cell>
          <cell r="C3827" t="str">
            <v>ARRUELA DE BORRACHA P/ FLANGE PN-10, D= 200MM</v>
          </cell>
          <cell r="D3827" t="str">
            <v>UN</v>
          </cell>
          <cell r="E3827">
            <v>0</v>
          </cell>
        </row>
        <row r="3828">
          <cell r="B3828" t="str">
            <v>523396</v>
          </cell>
          <cell r="C3828" t="str">
            <v>ARRUELA DE BORRACHA P/ FLANGE PN-10, D= 250MM</v>
          </cell>
          <cell r="D3828" t="str">
            <v>UN</v>
          </cell>
          <cell r="E3828">
            <v>0</v>
          </cell>
        </row>
        <row r="3829">
          <cell r="B3829" t="str">
            <v>523397</v>
          </cell>
          <cell r="C3829" t="str">
            <v>ARRUELA DE BORRACHA P/ FLANGE PN-10, D= 300MM</v>
          </cell>
          <cell r="D3829" t="str">
            <v>UN</v>
          </cell>
          <cell r="E3829">
            <v>0</v>
          </cell>
        </row>
        <row r="3830">
          <cell r="B3830" t="str">
            <v>523398</v>
          </cell>
          <cell r="C3830" t="str">
            <v>ARRUELA DE BORRACHA P/ FLANGE PN-10, D= 350MM</v>
          </cell>
          <cell r="D3830" t="str">
            <v>UN</v>
          </cell>
          <cell r="E3830">
            <v>0</v>
          </cell>
        </row>
        <row r="3831">
          <cell r="B3831" t="str">
            <v>523399</v>
          </cell>
          <cell r="C3831" t="str">
            <v>ARRUELA DE BORRACHA P/ FLANGE PN-10, D= 400MM</v>
          </cell>
          <cell r="D3831" t="str">
            <v>UN</v>
          </cell>
          <cell r="E3831">
            <v>0</v>
          </cell>
        </row>
        <row r="3832">
          <cell r="B3832" t="str">
            <v>523401</v>
          </cell>
          <cell r="C3832" t="str">
            <v>ARRUELA DE BORRACHA P/ FLANGE PN-10, D= 450MM</v>
          </cell>
          <cell r="D3832" t="str">
            <v>UN</v>
          </cell>
          <cell r="E3832">
            <v>0</v>
          </cell>
        </row>
        <row r="3833">
          <cell r="B3833" t="str">
            <v>523402</v>
          </cell>
          <cell r="C3833" t="str">
            <v>ARRUELA DE BORRACHA P/ FLANGE PN-10, D= 500MM</v>
          </cell>
          <cell r="D3833" t="str">
            <v>UN</v>
          </cell>
          <cell r="E3833">
            <v>0</v>
          </cell>
        </row>
        <row r="3834">
          <cell r="B3834" t="str">
            <v>523403</v>
          </cell>
          <cell r="C3834" t="str">
            <v>ARRUELA DE BORRACHA P/ FLANGE PN-10, D= 600MM</v>
          </cell>
          <cell r="D3834" t="str">
            <v>UN</v>
          </cell>
          <cell r="E3834">
            <v>0</v>
          </cell>
        </row>
        <row r="3835">
          <cell r="B3835" t="str">
            <v>523404</v>
          </cell>
          <cell r="C3835" t="str">
            <v>ARRUELA DE BORRACHA P/ FLANGE PN-10, D= 700MM</v>
          </cell>
          <cell r="D3835" t="str">
            <v>UN</v>
          </cell>
          <cell r="E3835">
            <v>0</v>
          </cell>
        </row>
        <row r="3836">
          <cell r="B3836" t="str">
            <v>523405</v>
          </cell>
          <cell r="C3836" t="str">
            <v>ARRUELA DE BORRACHA P/ FLANGE PN-10, D= 800MM</v>
          </cell>
          <cell r="D3836" t="str">
            <v>UN</v>
          </cell>
          <cell r="E3836">
            <v>0</v>
          </cell>
        </row>
        <row r="3837">
          <cell r="B3837" t="str">
            <v>523406</v>
          </cell>
          <cell r="C3837" t="str">
            <v>ARRUELA DE BORRACHA P/ FLANGE PN-10, D= 900MM</v>
          </cell>
          <cell r="D3837" t="str">
            <v>UN</v>
          </cell>
          <cell r="E3837">
            <v>0</v>
          </cell>
        </row>
        <row r="3838">
          <cell r="B3838" t="str">
            <v>523407</v>
          </cell>
          <cell r="C3838" t="str">
            <v>ARRUELA DE BORRACHA P/ FLANGE PN-10, D=1000MM</v>
          </cell>
          <cell r="D3838" t="str">
            <v>UN</v>
          </cell>
          <cell r="E3838">
            <v>0</v>
          </cell>
        </row>
        <row r="3839">
          <cell r="B3839" t="str">
            <v>523408</v>
          </cell>
          <cell r="C3839" t="str">
            <v>ARRUELA DE BORRACHA P/ FLANGE PN-10, D=1200MM</v>
          </cell>
          <cell r="D3839" t="str">
            <v>UN</v>
          </cell>
          <cell r="E3839">
            <v>0</v>
          </cell>
        </row>
        <row r="3840">
          <cell r="B3840" t="str">
            <v>523409</v>
          </cell>
          <cell r="C3840" t="str">
            <v>ARRUELA DE BORRACHA P/ FLANGE PN-10 NITR. D=  50MM</v>
          </cell>
          <cell r="D3840" t="str">
            <v>UN</v>
          </cell>
          <cell r="E3840">
            <v>0</v>
          </cell>
        </row>
        <row r="3841">
          <cell r="B3841" t="str">
            <v>523410</v>
          </cell>
          <cell r="C3841" t="str">
            <v>ARRUELA DE BORRACHA P/ FLANGE PN-10 NITR. D=  75MM</v>
          </cell>
          <cell r="D3841" t="str">
            <v>UN</v>
          </cell>
          <cell r="E3841">
            <v>0</v>
          </cell>
        </row>
        <row r="3842">
          <cell r="B3842" t="str">
            <v>523411</v>
          </cell>
          <cell r="C3842" t="str">
            <v>ARRUELA DE BORRACHA P/ FLANGE PN-10 NITR. D= 100MM</v>
          </cell>
          <cell r="D3842" t="str">
            <v>UN</v>
          </cell>
          <cell r="E3842">
            <v>0</v>
          </cell>
        </row>
        <row r="3843">
          <cell r="B3843" t="str">
            <v>523412</v>
          </cell>
          <cell r="C3843" t="str">
            <v>ARRUELA DE BORRACHA P/ FLANGE PN-10 NITR. D= 150MM</v>
          </cell>
          <cell r="D3843" t="str">
            <v>UN</v>
          </cell>
          <cell r="E3843">
            <v>0</v>
          </cell>
        </row>
        <row r="3844">
          <cell r="B3844" t="str">
            <v>523413</v>
          </cell>
          <cell r="C3844" t="str">
            <v>ARRUELA DE BORRACHA P/ FLANGE PN-10 NITR. D= 200MM</v>
          </cell>
          <cell r="D3844" t="str">
            <v>UN</v>
          </cell>
          <cell r="E3844">
            <v>0</v>
          </cell>
        </row>
        <row r="3845">
          <cell r="B3845" t="str">
            <v>523414</v>
          </cell>
          <cell r="C3845" t="str">
            <v>ARRUELA DE BORRACHA P/ FLANGE PN-10 NITR. D= 250MM</v>
          </cell>
          <cell r="D3845" t="str">
            <v>UN</v>
          </cell>
          <cell r="E3845">
            <v>0</v>
          </cell>
        </row>
        <row r="3846">
          <cell r="B3846" t="str">
            <v>523415</v>
          </cell>
          <cell r="C3846" t="str">
            <v>ARRUELA DE BORRACHA P/ FLANGE PN-10 NITR. D= 300MM</v>
          </cell>
          <cell r="D3846" t="str">
            <v>UN</v>
          </cell>
          <cell r="E3846">
            <v>0</v>
          </cell>
        </row>
        <row r="3847">
          <cell r="B3847" t="str">
            <v>523416</v>
          </cell>
          <cell r="C3847" t="str">
            <v>ARRUELA DE BORRACHA P/ FLANGE PN-10 NITR. D= 350MM</v>
          </cell>
          <cell r="D3847" t="str">
            <v>UN</v>
          </cell>
          <cell r="E3847">
            <v>0</v>
          </cell>
        </row>
        <row r="3848">
          <cell r="B3848" t="str">
            <v>523417</v>
          </cell>
          <cell r="C3848" t="str">
            <v>ARRUELA DE BORRACHA P/ FLANGE PN-10 NITR. D= 400MM</v>
          </cell>
          <cell r="D3848" t="str">
            <v>UN</v>
          </cell>
          <cell r="E3848">
            <v>0</v>
          </cell>
        </row>
        <row r="3849">
          <cell r="B3849" t="str">
            <v>523418</v>
          </cell>
          <cell r="C3849" t="str">
            <v>ARRUELA DE BORRACHA P/ FLANGE PN-10 NITR. D= 450MM</v>
          </cell>
          <cell r="D3849" t="str">
            <v>UN</v>
          </cell>
          <cell r="E3849">
            <v>0</v>
          </cell>
        </row>
        <row r="3850">
          <cell r="B3850" t="str">
            <v>523419</v>
          </cell>
          <cell r="C3850" t="str">
            <v>ARRUELA DE BORRACHA P/ FLANGE PN-10 NITR. D= 500MM</v>
          </cell>
          <cell r="D3850" t="str">
            <v>UN</v>
          </cell>
          <cell r="E3850">
            <v>0</v>
          </cell>
        </row>
        <row r="3851">
          <cell r="B3851" t="str">
            <v>523420</v>
          </cell>
          <cell r="C3851" t="str">
            <v>ARRUELA DE BORRACHA P/ FLANGE PN-10 NITR. D= 600MM</v>
          </cell>
          <cell r="D3851" t="str">
            <v>UN</v>
          </cell>
          <cell r="E3851">
            <v>0</v>
          </cell>
        </row>
        <row r="3852">
          <cell r="B3852" t="str">
            <v>523421</v>
          </cell>
          <cell r="C3852" t="str">
            <v>ARRUELA DE BORRACHA P/ FLANGE PN-10 NITR. D= 700MM</v>
          </cell>
          <cell r="D3852" t="str">
            <v>UN</v>
          </cell>
          <cell r="E3852">
            <v>0</v>
          </cell>
        </row>
        <row r="3853">
          <cell r="B3853" t="str">
            <v>523422</v>
          </cell>
          <cell r="C3853" t="str">
            <v>ARRUELA DE BORRACHA P/ FLANGE PN-10 NITR. D= 800MM</v>
          </cell>
          <cell r="D3853" t="str">
            <v>UN</v>
          </cell>
          <cell r="E3853">
            <v>0</v>
          </cell>
        </row>
        <row r="3854">
          <cell r="B3854" t="str">
            <v>523423</v>
          </cell>
          <cell r="C3854" t="str">
            <v>ARRUELA DE BORRACHA P/ FLANGE PN-10 NITR. D= 900MM</v>
          </cell>
          <cell r="D3854" t="str">
            <v>UN</v>
          </cell>
          <cell r="E3854">
            <v>0</v>
          </cell>
        </row>
        <row r="3855">
          <cell r="B3855" t="str">
            <v>523424</v>
          </cell>
          <cell r="C3855" t="str">
            <v>ARRUELA DE BORRACHA P/ FLANGE PN-10 NITR. D=1000MM</v>
          </cell>
          <cell r="D3855" t="str">
            <v>UN</v>
          </cell>
          <cell r="E3855">
            <v>0</v>
          </cell>
        </row>
        <row r="3856">
          <cell r="B3856" t="str">
            <v>523425</v>
          </cell>
          <cell r="C3856" t="str">
            <v>ARRUELA DE BORRACHA P/ FLANGE PN-10 NITR. D=1200MM</v>
          </cell>
          <cell r="D3856" t="str">
            <v>UN</v>
          </cell>
          <cell r="E3856">
            <v>0</v>
          </cell>
        </row>
        <row r="3857">
          <cell r="B3857" t="str">
            <v>523426</v>
          </cell>
          <cell r="C3857" t="str">
            <v>ARRUELA DE AMIANTO GRAFITADO PN-16, D=  50MM</v>
          </cell>
          <cell r="D3857" t="str">
            <v>UN</v>
          </cell>
          <cell r="E3857">
            <v>0</v>
          </cell>
        </row>
        <row r="3858">
          <cell r="B3858" t="str">
            <v>523427</v>
          </cell>
          <cell r="C3858" t="str">
            <v>ARRUELA DE AMIANTO GRAFITADO PN-16, D= 80MM</v>
          </cell>
          <cell r="D3858" t="str">
            <v>UN</v>
          </cell>
          <cell r="E3858">
            <v>0</v>
          </cell>
        </row>
        <row r="3859">
          <cell r="B3859" t="str">
            <v>523428</v>
          </cell>
          <cell r="C3859" t="str">
            <v>ARRUELA DE AMIANTO GRAFITADO PN-16, D= 100MM</v>
          </cell>
          <cell r="D3859" t="str">
            <v>UN</v>
          </cell>
          <cell r="E3859">
            <v>0</v>
          </cell>
        </row>
        <row r="3860">
          <cell r="B3860" t="str">
            <v>523429</v>
          </cell>
          <cell r="C3860" t="str">
            <v>ARRUELA DE AMIANTO GRAFITADO PN-16, D= 150MM</v>
          </cell>
          <cell r="D3860" t="str">
            <v>UN</v>
          </cell>
          <cell r="E3860">
            <v>0</v>
          </cell>
        </row>
        <row r="3861">
          <cell r="B3861" t="str">
            <v>523430</v>
          </cell>
          <cell r="C3861" t="str">
            <v>ARRUELA DE AMIANTO GRAFITADO PN-16, D= 200MM</v>
          </cell>
          <cell r="D3861" t="str">
            <v>UN</v>
          </cell>
          <cell r="E3861">
            <v>0</v>
          </cell>
        </row>
        <row r="3862">
          <cell r="B3862" t="str">
            <v>523431</v>
          </cell>
          <cell r="C3862" t="str">
            <v>ARRUELA DE AMIANTO GRAFITADO PN-16, D= 250MM</v>
          </cell>
          <cell r="D3862" t="str">
            <v>UN</v>
          </cell>
          <cell r="E3862">
            <v>0</v>
          </cell>
        </row>
        <row r="3863">
          <cell r="B3863" t="str">
            <v>523432</v>
          </cell>
          <cell r="C3863" t="str">
            <v>ARRUELA DE AMIANTO GRAFITADO PN-16, D= 300MM</v>
          </cell>
          <cell r="D3863" t="str">
            <v>UN</v>
          </cell>
          <cell r="E3863">
            <v>0</v>
          </cell>
        </row>
        <row r="3864">
          <cell r="B3864" t="str">
            <v>523433</v>
          </cell>
          <cell r="C3864" t="str">
            <v>ARRUELA DE AMIANTO GRAFITADO PN-16, D= 350MM</v>
          </cell>
          <cell r="D3864" t="str">
            <v>UN</v>
          </cell>
          <cell r="E3864">
            <v>0</v>
          </cell>
        </row>
        <row r="3865">
          <cell r="B3865" t="str">
            <v>523434</v>
          </cell>
          <cell r="C3865" t="str">
            <v>ARRUELA DE AMIANTO GRAFITADO PN-16, D= 400MM</v>
          </cell>
          <cell r="D3865" t="str">
            <v>UN</v>
          </cell>
          <cell r="E3865">
            <v>0</v>
          </cell>
        </row>
        <row r="3866">
          <cell r="B3866" t="str">
            <v>523435</v>
          </cell>
          <cell r="C3866" t="str">
            <v>ARRUELA DE AMIANTO GRAFITADO PN-16, D= 450MM</v>
          </cell>
          <cell r="D3866" t="str">
            <v>UN</v>
          </cell>
          <cell r="E3866">
            <v>0</v>
          </cell>
        </row>
        <row r="3867">
          <cell r="B3867" t="str">
            <v>523436</v>
          </cell>
          <cell r="C3867" t="str">
            <v>ARRUELA DE AMIANTO GRAFITADO PN-16, D= 500MM</v>
          </cell>
          <cell r="D3867" t="str">
            <v>UN</v>
          </cell>
          <cell r="E3867">
            <v>0</v>
          </cell>
        </row>
        <row r="3868">
          <cell r="B3868" t="str">
            <v>523437</v>
          </cell>
          <cell r="C3868" t="str">
            <v>ARRUELA DE AMIANTO GRAFITADO PN-16, D= 600MM</v>
          </cell>
          <cell r="D3868" t="str">
            <v>UN</v>
          </cell>
          <cell r="E3868">
            <v>0</v>
          </cell>
        </row>
        <row r="3869">
          <cell r="B3869" t="str">
            <v>523438</v>
          </cell>
          <cell r="C3869" t="str">
            <v>ARRUELA DE AMIANTO GRAFITADO PN-16, D= 700MM</v>
          </cell>
          <cell r="D3869" t="str">
            <v>UN</v>
          </cell>
          <cell r="E3869">
            <v>0</v>
          </cell>
        </row>
        <row r="3870">
          <cell r="B3870" t="str">
            <v>523439</v>
          </cell>
          <cell r="C3870" t="str">
            <v>ARRUELA DE AMIANTO GRAFITADO PN-16, D= 800MM</v>
          </cell>
          <cell r="D3870" t="str">
            <v>UN</v>
          </cell>
          <cell r="E3870">
            <v>0</v>
          </cell>
        </row>
        <row r="3871">
          <cell r="B3871" t="str">
            <v>523440</v>
          </cell>
          <cell r="C3871" t="str">
            <v>ARRUELA DE AMIANTO GRAFITADO PN-16, D= 900MM</v>
          </cell>
          <cell r="D3871" t="str">
            <v>UN</v>
          </cell>
          <cell r="E3871">
            <v>0</v>
          </cell>
        </row>
        <row r="3872">
          <cell r="B3872" t="str">
            <v>523441</v>
          </cell>
          <cell r="C3872" t="str">
            <v>ARRUELA DE AMIANTO GRAFITADO PN-16, D=1000MM</v>
          </cell>
          <cell r="D3872" t="str">
            <v>UN</v>
          </cell>
          <cell r="E3872">
            <v>0</v>
          </cell>
        </row>
        <row r="3873">
          <cell r="B3873" t="str">
            <v>523442</v>
          </cell>
          <cell r="C3873" t="str">
            <v>ARRUELA DE AMIANTO GRAFITADO PN-16, D=1200MM</v>
          </cell>
          <cell r="D3873" t="str">
            <v>UN</v>
          </cell>
          <cell r="E3873">
            <v>0</v>
          </cell>
        </row>
        <row r="3874">
          <cell r="B3874" t="str">
            <v>523443</v>
          </cell>
          <cell r="C3874" t="str">
            <v>ARRUELA DE AMIANTO GRAFITADO PN-25, D= 100MM</v>
          </cell>
          <cell r="D3874" t="str">
            <v>UN</v>
          </cell>
          <cell r="E3874">
            <v>0</v>
          </cell>
        </row>
        <row r="3875">
          <cell r="B3875" t="str">
            <v>523444</v>
          </cell>
          <cell r="C3875" t="str">
            <v>ARRUELA DE AMIANTO GRAFITADO PN-25, D= 150MM</v>
          </cell>
          <cell r="D3875" t="str">
            <v>UN</v>
          </cell>
          <cell r="E3875">
            <v>0</v>
          </cell>
        </row>
        <row r="3876">
          <cell r="B3876" t="str">
            <v>523445</v>
          </cell>
          <cell r="C3876" t="str">
            <v>ARRUELA DE AMIANTO GRAFITADO PN-25, D= 200MM</v>
          </cell>
          <cell r="D3876" t="str">
            <v>UN</v>
          </cell>
          <cell r="E3876">
            <v>0</v>
          </cell>
        </row>
        <row r="3877">
          <cell r="B3877" t="str">
            <v>523446</v>
          </cell>
          <cell r="C3877" t="str">
            <v>ARRUELA DE AMIANTO GRAFITADO PN-25, D= 250MM</v>
          </cell>
          <cell r="D3877" t="str">
            <v>UN</v>
          </cell>
          <cell r="E3877">
            <v>0</v>
          </cell>
        </row>
        <row r="3878">
          <cell r="B3878" t="str">
            <v>523447</v>
          </cell>
          <cell r="C3878" t="str">
            <v>ARRUELA DE AMIANTO GRAFITADO PN-25, D= 300MM</v>
          </cell>
          <cell r="D3878" t="str">
            <v>UN</v>
          </cell>
          <cell r="E3878">
            <v>0</v>
          </cell>
        </row>
        <row r="3879">
          <cell r="B3879" t="str">
            <v>523448</v>
          </cell>
          <cell r="C3879" t="str">
            <v>ARRUELA DE AMIANTO GRAFITADO PN-25, D= 350MM</v>
          </cell>
          <cell r="D3879" t="str">
            <v>UN</v>
          </cell>
          <cell r="E3879">
            <v>0</v>
          </cell>
        </row>
        <row r="3880">
          <cell r="B3880" t="str">
            <v>523449</v>
          </cell>
          <cell r="C3880" t="str">
            <v>ARRUELA DE AMIANTO GRAFITADO PN-25, D= 400MM</v>
          </cell>
          <cell r="D3880" t="str">
            <v>UN</v>
          </cell>
          <cell r="E3880">
            <v>0</v>
          </cell>
        </row>
        <row r="3881">
          <cell r="B3881" t="str">
            <v>523450</v>
          </cell>
          <cell r="C3881" t="str">
            <v>ARRUELA DE AMIANTO GRAFITADO PN-25, D= 450MM</v>
          </cell>
          <cell r="D3881" t="str">
            <v>UN</v>
          </cell>
          <cell r="E3881">
            <v>0</v>
          </cell>
        </row>
        <row r="3882">
          <cell r="B3882" t="str">
            <v>523451</v>
          </cell>
          <cell r="C3882" t="str">
            <v>ARRUELA DE AMIANTO GRAFITADO PN-25, D= 500MM</v>
          </cell>
          <cell r="D3882" t="str">
            <v>UN</v>
          </cell>
          <cell r="E3882">
            <v>0</v>
          </cell>
        </row>
        <row r="3883">
          <cell r="B3883" t="str">
            <v>523452</v>
          </cell>
          <cell r="C3883" t="str">
            <v>ARRUELA DE AMIANTO GRAFITADO PN-25, D= 600MM</v>
          </cell>
          <cell r="D3883" t="str">
            <v>UN</v>
          </cell>
          <cell r="E3883">
            <v>0</v>
          </cell>
        </row>
        <row r="3884">
          <cell r="B3884" t="str">
            <v>523453</v>
          </cell>
          <cell r="C3884" t="str">
            <v>ARRUELA DE AMIANTO GRAFITADO PN-25, D= 700MM</v>
          </cell>
          <cell r="D3884" t="str">
            <v>UN</v>
          </cell>
          <cell r="E3884">
            <v>0</v>
          </cell>
        </row>
        <row r="3885">
          <cell r="B3885" t="str">
            <v>523454</v>
          </cell>
          <cell r="C3885" t="str">
            <v>ARRUELA DE AMIANTO GRAFITADO PN-25, D= 800MM</v>
          </cell>
          <cell r="D3885" t="str">
            <v>UN</v>
          </cell>
          <cell r="E3885">
            <v>0</v>
          </cell>
        </row>
        <row r="3886">
          <cell r="B3886" t="str">
            <v>523455</v>
          </cell>
          <cell r="C3886" t="str">
            <v>ARRUELA DE AMIANTO GRAFITADO PN-25, D= 900MM</v>
          </cell>
          <cell r="D3886" t="str">
            <v>UN</v>
          </cell>
          <cell r="E3886">
            <v>0</v>
          </cell>
        </row>
        <row r="3887">
          <cell r="B3887" t="str">
            <v>523456</v>
          </cell>
          <cell r="C3887" t="str">
            <v>ARRUELA DE AMIANTO GRAFITADO PN-25, D=1000MM</v>
          </cell>
          <cell r="D3887" t="str">
            <v>UN</v>
          </cell>
          <cell r="E3887">
            <v>0</v>
          </cell>
        </row>
        <row r="3888">
          <cell r="B3888" t="str">
            <v>523457</v>
          </cell>
          <cell r="C3888" t="str">
            <v>ARRUELA DE AMIANTO GRAFITADO PN-25, D=1200MM</v>
          </cell>
          <cell r="D3888" t="str">
            <v>UN</v>
          </cell>
          <cell r="E3888">
            <v>0</v>
          </cell>
        </row>
        <row r="3889">
          <cell r="B3889" t="str">
            <v>523458</v>
          </cell>
          <cell r="C3889" t="str">
            <v>CONJ.PARAFUSO COMPLETO P/FLANGES PN10 DN 100 MM</v>
          </cell>
          <cell r="D3889" t="str">
            <v>UN</v>
          </cell>
          <cell r="E3889">
            <v>32.44</v>
          </cell>
        </row>
        <row r="3890">
          <cell r="B3890" t="str">
            <v>523459</v>
          </cell>
          <cell r="C3890" t="str">
            <v>CONJ.PARAFUSO COMPLETO P/FLANGES PN10 DN 150 MM</v>
          </cell>
          <cell r="D3890" t="str">
            <v>UN</v>
          </cell>
          <cell r="E3890">
            <v>51</v>
          </cell>
        </row>
        <row r="3891">
          <cell r="B3891" t="str">
            <v>523460</v>
          </cell>
          <cell r="C3891" t="str">
            <v>CONJ.PARAFUSO COMPLETO P/FLANGES PN10 DN 200 MM</v>
          </cell>
          <cell r="D3891" t="str">
            <v>UN</v>
          </cell>
          <cell r="E3891">
            <v>51</v>
          </cell>
        </row>
        <row r="3892">
          <cell r="B3892" t="str">
            <v>523461</v>
          </cell>
          <cell r="C3892" t="str">
            <v>CONJ.PARAFUSO COMPLETO P/FLANGES PN10 DN 250 MM</v>
          </cell>
          <cell r="D3892" t="str">
            <v>UN</v>
          </cell>
          <cell r="E3892">
            <v>76.510000000000005</v>
          </cell>
        </row>
        <row r="3893">
          <cell r="B3893" t="str">
            <v>523462</v>
          </cell>
          <cell r="C3893" t="str">
            <v>CONJ.PARAFUSO COMPLETO P/FLANGES PN10 DN 300 MM</v>
          </cell>
          <cell r="D3893" t="str">
            <v>UN</v>
          </cell>
          <cell r="E3893">
            <v>76.510000000000005</v>
          </cell>
        </row>
        <row r="3894">
          <cell r="B3894" t="str">
            <v>523463</v>
          </cell>
          <cell r="C3894" t="str">
            <v>CONJ.PARAFUSO COMPLETO P/FLANGES PN10 DN 350 MM</v>
          </cell>
          <cell r="D3894" t="str">
            <v>UN</v>
          </cell>
          <cell r="E3894">
            <v>102.01</v>
          </cell>
        </row>
        <row r="3895">
          <cell r="B3895" t="str">
            <v>523464</v>
          </cell>
          <cell r="C3895" t="str">
            <v>CONJ.PARAFUSO COMPLETO P/FLANGES PN10 DN 400 MM</v>
          </cell>
          <cell r="D3895" t="str">
            <v>UN</v>
          </cell>
          <cell r="E3895">
            <v>164.1</v>
          </cell>
        </row>
        <row r="3896">
          <cell r="B3896" t="str">
            <v>523465</v>
          </cell>
          <cell r="C3896" t="str">
            <v>CONJ.PARAFUSO COMPLETO P/FLANGES PN10 DN 50 MM</v>
          </cell>
          <cell r="D3896" t="str">
            <v>UN</v>
          </cell>
          <cell r="E3896">
            <v>16.22</v>
          </cell>
        </row>
        <row r="3897">
          <cell r="B3897" t="str">
            <v>523466</v>
          </cell>
          <cell r="C3897" t="str">
            <v>CONJ.PARAFUSO COMPLETO P/FLANGES PN10 DN 80 MM</v>
          </cell>
          <cell r="D3897" t="str">
            <v>UN</v>
          </cell>
          <cell r="E3897">
            <v>32.44</v>
          </cell>
        </row>
        <row r="3899">
          <cell r="B3899" t="str">
            <v>523500</v>
          </cell>
          <cell r="C3899" t="str">
            <v>CAP EM FOFO (C31 - METALURGICA 100%)</v>
          </cell>
        </row>
        <row r="3900">
          <cell r="B3900" t="str">
            <v>523501</v>
          </cell>
          <cell r="C3900" t="str">
            <v>CAP FOFO JE2GS D=80MM (4,5KG)</v>
          </cell>
          <cell r="D3900" t="str">
            <v>UN</v>
          </cell>
          <cell r="E3900">
            <v>56.27</v>
          </cell>
        </row>
        <row r="3901">
          <cell r="B3901" t="str">
            <v>523502</v>
          </cell>
          <cell r="C3901" t="str">
            <v>CAP FOFO JE2GS D=100MM (4,7KG)</v>
          </cell>
          <cell r="D3901" t="str">
            <v>UN</v>
          </cell>
          <cell r="E3901">
            <v>62.81</v>
          </cell>
        </row>
        <row r="3902">
          <cell r="B3902" t="str">
            <v>523503</v>
          </cell>
          <cell r="C3902" t="str">
            <v>CAP FOFO JE2GS D=150MM (8,7KG)</v>
          </cell>
          <cell r="D3902" t="str">
            <v>UN</v>
          </cell>
          <cell r="E3902">
            <v>111.36</v>
          </cell>
        </row>
        <row r="3903">
          <cell r="B3903" t="str">
            <v>523504</v>
          </cell>
          <cell r="C3903" t="str">
            <v>CAP FOFO JE2GS D=2000MM (15KG)</v>
          </cell>
          <cell r="D3903" t="str">
            <v>UN</v>
          </cell>
          <cell r="E3903">
            <v>0</v>
          </cell>
        </row>
        <row r="3904">
          <cell r="B3904" t="str">
            <v>523505</v>
          </cell>
          <cell r="C3904" t="str">
            <v>CAP FOFO-JE D=250MM ( 18KG)</v>
          </cell>
          <cell r="D3904" t="str">
            <v>UN</v>
          </cell>
          <cell r="E3904">
            <v>0</v>
          </cell>
        </row>
        <row r="3905">
          <cell r="B3905" t="str">
            <v>523506</v>
          </cell>
          <cell r="C3905" t="str">
            <v>CAP FOFO-JE D=300MM ( 31KG)</v>
          </cell>
          <cell r="D3905" t="str">
            <v>UN</v>
          </cell>
          <cell r="E3905">
            <v>0</v>
          </cell>
        </row>
        <row r="3906">
          <cell r="B3906" t="str">
            <v>523507</v>
          </cell>
          <cell r="C3906" t="str">
            <v>CAP FOFO-JE D=350MM ( 39KG)</v>
          </cell>
          <cell r="D3906" t="str">
            <v>UN</v>
          </cell>
          <cell r="E3906">
            <v>0</v>
          </cell>
        </row>
        <row r="3907">
          <cell r="B3907" t="str">
            <v>523508</v>
          </cell>
          <cell r="C3907" t="str">
            <v>CAP FOFO-JE D=400MM ( 50KG)</v>
          </cell>
          <cell r="D3907" t="str">
            <v>UN</v>
          </cell>
          <cell r="E3907">
            <v>0</v>
          </cell>
        </row>
        <row r="3908">
          <cell r="B3908" t="str">
            <v>523509</v>
          </cell>
          <cell r="C3908" t="str">
            <v>CAP FOFO-JE D=450MM ( 50KG)</v>
          </cell>
          <cell r="D3908" t="str">
            <v>UN</v>
          </cell>
          <cell r="E3908">
            <v>0</v>
          </cell>
        </row>
        <row r="3909">
          <cell r="B3909" t="str">
            <v>523510</v>
          </cell>
          <cell r="C3909" t="str">
            <v>CAP FOFO-JE D=500MM ( 77KG)</v>
          </cell>
          <cell r="D3909" t="str">
            <v>UN</v>
          </cell>
          <cell r="E3909">
            <v>0</v>
          </cell>
        </row>
        <row r="3910">
          <cell r="B3910" t="str">
            <v>523511</v>
          </cell>
          <cell r="C3910" t="str">
            <v>CAP FOFO-JE D=600MM ( 112KG)</v>
          </cell>
          <cell r="D3910" t="str">
            <v>UN</v>
          </cell>
          <cell r="E3910">
            <v>0</v>
          </cell>
        </row>
        <row r="3912">
          <cell r="B3912" t="str">
            <v>523600</v>
          </cell>
          <cell r="C3912" t="str">
            <v>CARRETEL EM FOFO (C31 - METALURGICA 100%)</v>
          </cell>
        </row>
        <row r="3913">
          <cell r="B3913" t="str">
            <v>523601</v>
          </cell>
          <cell r="C3913" t="str">
            <v>CARRETEL SIMPLES PN10 D=  80MM (15,5KG)</v>
          </cell>
          <cell r="D3913" t="str">
            <v>UN</v>
          </cell>
          <cell r="E3913">
            <v>0</v>
          </cell>
        </row>
        <row r="3914">
          <cell r="B3914" t="str">
            <v>523602</v>
          </cell>
          <cell r="C3914" t="str">
            <v>CARRETEL SIMPLES PN10 D= 100MM( 19KG)</v>
          </cell>
          <cell r="D3914" t="str">
            <v>UN</v>
          </cell>
          <cell r="E3914">
            <v>0</v>
          </cell>
        </row>
        <row r="3915">
          <cell r="B3915" t="str">
            <v>523603</v>
          </cell>
          <cell r="C3915" t="str">
            <v>CARRETEL SIMPLES PN10 D= 150MM( 30KG)</v>
          </cell>
          <cell r="D3915" t="str">
            <v>UN</v>
          </cell>
          <cell r="E3915">
            <v>0</v>
          </cell>
        </row>
        <row r="3916">
          <cell r="B3916" t="str">
            <v>523604</v>
          </cell>
          <cell r="C3916" t="str">
            <v>CARRETEL SIMPLES PN10 D= 200MM( 42KG)</v>
          </cell>
          <cell r="D3916" t="str">
            <v>UN</v>
          </cell>
          <cell r="E3916">
            <v>0</v>
          </cell>
        </row>
        <row r="3917">
          <cell r="B3917" t="str">
            <v>523605</v>
          </cell>
          <cell r="C3917" t="str">
            <v>CARRETEL SIMPLES PN10 D= 250MM( 55KG)</v>
          </cell>
          <cell r="D3917" t="str">
            <v>UN</v>
          </cell>
          <cell r="E3917">
            <v>0</v>
          </cell>
        </row>
        <row r="3918">
          <cell r="B3918" t="str">
            <v>523606</v>
          </cell>
          <cell r="C3918" t="str">
            <v>CARRETEL SIMPLES PN10 D= 300MM( 62KG)</v>
          </cell>
          <cell r="D3918" t="str">
            <v>UN</v>
          </cell>
          <cell r="E3918">
            <v>0</v>
          </cell>
        </row>
        <row r="3919">
          <cell r="B3919" t="str">
            <v>523607</v>
          </cell>
          <cell r="C3919" t="str">
            <v>CARRETEL SIMPLES PN10 D= 350MM (84KG)</v>
          </cell>
          <cell r="D3919" t="str">
            <v>UN</v>
          </cell>
          <cell r="E3919">
            <v>0</v>
          </cell>
        </row>
        <row r="3920">
          <cell r="B3920" t="str">
            <v>523608</v>
          </cell>
          <cell r="C3920" t="str">
            <v>CARRETEL SIMPLES PN10 D= 400MM( 95KG)</v>
          </cell>
          <cell r="D3920" t="str">
            <v>UN</v>
          </cell>
          <cell r="E3920">
            <v>0</v>
          </cell>
        </row>
        <row r="3921">
          <cell r="B3921" t="str">
            <v>523609</v>
          </cell>
          <cell r="C3921" t="str">
            <v>CARRETEL SIMPLES PN10 D= 450MM(110KG)</v>
          </cell>
          <cell r="D3921" t="str">
            <v>UN</v>
          </cell>
          <cell r="E3921">
            <v>0</v>
          </cell>
        </row>
        <row r="3922">
          <cell r="B3922" t="str">
            <v>523610</v>
          </cell>
          <cell r="C3922" t="str">
            <v>CARRETEL SIMPLES PN10 D= 500MM(125KG)</v>
          </cell>
          <cell r="D3922" t="str">
            <v>UN</v>
          </cell>
          <cell r="E3922">
            <v>0</v>
          </cell>
        </row>
        <row r="3923">
          <cell r="B3923" t="str">
            <v>523611</v>
          </cell>
          <cell r="C3923" t="str">
            <v>CARRETEL SIMPLES PN10 D= 600MM(148KG)</v>
          </cell>
          <cell r="D3923" t="str">
            <v>UN</v>
          </cell>
          <cell r="E3923">
            <v>0</v>
          </cell>
        </row>
        <row r="3924">
          <cell r="B3924" t="str">
            <v>523612</v>
          </cell>
          <cell r="C3924" t="str">
            <v>CARRETEL SIMPLES PN10 D= 700MM(204KG)</v>
          </cell>
          <cell r="D3924" t="str">
            <v>UN</v>
          </cell>
          <cell r="E3924">
            <v>0</v>
          </cell>
        </row>
        <row r="3925">
          <cell r="B3925" t="str">
            <v>523613</v>
          </cell>
          <cell r="C3925" t="str">
            <v>CARRETEL SIMPLES PN10 D= 800MM(249KG)</v>
          </cell>
          <cell r="D3925" t="str">
            <v>UN</v>
          </cell>
          <cell r="E3925">
            <v>0</v>
          </cell>
        </row>
        <row r="3926">
          <cell r="B3926" t="str">
            <v>523614</v>
          </cell>
          <cell r="C3926" t="str">
            <v>CARRETEL SIMPLES PN10 D= 900MM(278KG)</v>
          </cell>
          <cell r="D3926" t="str">
            <v>UN</v>
          </cell>
          <cell r="E3926">
            <v>0</v>
          </cell>
        </row>
        <row r="3927">
          <cell r="B3927" t="str">
            <v>523615</v>
          </cell>
          <cell r="C3927" t="str">
            <v>CARRETEL SIMPLES PN10 D=1000MM(329KG)</v>
          </cell>
          <cell r="D3927" t="str">
            <v>UN</v>
          </cell>
          <cell r="E3927">
            <v>0</v>
          </cell>
        </row>
        <row r="3928">
          <cell r="B3928" t="str">
            <v>523616</v>
          </cell>
          <cell r="C3928" t="str">
            <v>CARRETEL SIMPLES PN10 D=1200MM(424KG)</v>
          </cell>
          <cell r="D3928" t="str">
            <v>UN</v>
          </cell>
          <cell r="E3928">
            <v>0</v>
          </cell>
        </row>
        <row r="3930">
          <cell r="B3930" t="str">
            <v>523700</v>
          </cell>
          <cell r="C3930" t="str">
            <v>COMPORTAS EM FOFO (SETOR ABDIB GLOBAL 40%; C32 - FERRO/ACO/DERIV. 60%)</v>
          </cell>
        </row>
        <row r="3931">
          <cell r="B3931" t="str">
            <v>523701</v>
          </cell>
          <cell r="C3931" t="str">
            <v>COMPORTA CIRCULAR SENTIDO DUPLO D= 200MM( 110KG)</v>
          </cell>
          <cell r="D3931" t="str">
            <v>UN</v>
          </cell>
          <cell r="E3931">
            <v>0</v>
          </cell>
        </row>
        <row r="3932">
          <cell r="B3932" t="str">
            <v>523702</v>
          </cell>
          <cell r="C3932" t="str">
            <v>COMPORTA CIRCULAR SENTIDO DUPLO D= 300MM( 170KG)</v>
          </cell>
          <cell r="D3932" t="str">
            <v>UN</v>
          </cell>
          <cell r="E3932">
            <v>0</v>
          </cell>
        </row>
        <row r="3933">
          <cell r="B3933" t="str">
            <v>523703</v>
          </cell>
          <cell r="C3933" t="str">
            <v>COMPORTA CIRCULAR SENTIDO DUPLO D= 400MM( 225KG)</v>
          </cell>
          <cell r="D3933" t="str">
            <v>UN</v>
          </cell>
          <cell r="E3933">
            <v>0</v>
          </cell>
        </row>
        <row r="3934">
          <cell r="B3934" t="str">
            <v>523704</v>
          </cell>
          <cell r="C3934" t="str">
            <v>COMPORTA CIRCULAR SENTIDO DUPLO D= 500MM( 310KG)</v>
          </cell>
          <cell r="D3934" t="str">
            <v>UN</v>
          </cell>
          <cell r="E3934">
            <v>0</v>
          </cell>
        </row>
        <row r="3935">
          <cell r="B3935" t="str">
            <v>523705</v>
          </cell>
          <cell r="C3935" t="str">
            <v>COMPORTA CIRCULAR SENTIDO DUPLO D= 600MM( 460KG)</v>
          </cell>
          <cell r="D3935" t="str">
            <v>UN</v>
          </cell>
          <cell r="E3935">
            <v>0</v>
          </cell>
        </row>
        <row r="3936">
          <cell r="B3936" t="str">
            <v>523706</v>
          </cell>
          <cell r="C3936" t="str">
            <v>COMPORTA CIRCULAR SENTIDO DUPLO D=700MM (630KG)</v>
          </cell>
          <cell r="D3936" t="str">
            <v>UN</v>
          </cell>
          <cell r="E3936">
            <v>0</v>
          </cell>
        </row>
        <row r="3937">
          <cell r="B3937" t="str">
            <v>523707</v>
          </cell>
          <cell r="C3937" t="str">
            <v>COMPORTA CIRCULAR SENTIDO DUPLO D=800MM (970KG)</v>
          </cell>
          <cell r="D3937" t="str">
            <v>UN</v>
          </cell>
          <cell r="E3937">
            <v>0</v>
          </cell>
        </row>
        <row r="3938">
          <cell r="B3938" t="str">
            <v>523708</v>
          </cell>
          <cell r="C3938" t="str">
            <v>COMPORTA CIRCULAR SENTIDO DUPLO D=900MM (1300KG)</v>
          </cell>
          <cell r="D3938" t="str">
            <v>UN</v>
          </cell>
          <cell r="E3938">
            <v>0</v>
          </cell>
        </row>
        <row r="3939">
          <cell r="B3939" t="str">
            <v>523709</v>
          </cell>
          <cell r="C3939" t="str">
            <v>COMPORTA CIRCULAR SENTIDO DUPLO D=1000MM (1385 KG)</v>
          </cell>
          <cell r="D3939" t="str">
            <v>UN</v>
          </cell>
          <cell r="E3939">
            <v>0</v>
          </cell>
        </row>
        <row r="3940">
          <cell r="B3940" t="str">
            <v>523710</v>
          </cell>
          <cell r="C3940" t="str">
            <v>COMPORTA CIRCULAR SENTIDO DUPLO D=1200MM (1810KG)</v>
          </cell>
          <cell r="D3940" t="str">
            <v>UN</v>
          </cell>
          <cell r="E3940">
            <v>0</v>
          </cell>
        </row>
        <row r="3941">
          <cell r="B3941" t="str">
            <v>523711</v>
          </cell>
          <cell r="C3941" t="str">
            <v>COMPORTA CIRCULAR SENTIDO DUPLO D=1400MM (2500KG)</v>
          </cell>
          <cell r="D3941" t="str">
            <v>UN</v>
          </cell>
          <cell r="E3941">
            <v>0</v>
          </cell>
        </row>
        <row r="3942">
          <cell r="B3942" t="str">
            <v>523712</v>
          </cell>
          <cell r="C3942" t="str">
            <v>COMPORTA CIRCULAR SENTIDO DUPLO D=1500MM (3035KG)</v>
          </cell>
          <cell r="D3942" t="str">
            <v>UN</v>
          </cell>
          <cell r="E3942">
            <v>0</v>
          </cell>
        </row>
        <row r="3943">
          <cell r="B3943" t="str">
            <v>523713</v>
          </cell>
          <cell r="C3943" t="str">
            <v>COMPORTA QUADRADA SENTIDO DUPLO D= 200MM( 100KG)</v>
          </cell>
          <cell r="D3943" t="str">
            <v>UN</v>
          </cell>
          <cell r="E3943">
            <v>0</v>
          </cell>
        </row>
        <row r="3944">
          <cell r="B3944" t="str">
            <v>523714</v>
          </cell>
          <cell r="C3944" t="str">
            <v>COMPORTA QUADRADA SENTIDO DUPLO D= 300MM( 150KG)</v>
          </cell>
          <cell r="D3944" t="str">
            <v>UN</v>
          </cell>
          <cell r="E3944">
            <v>0</v>
          </cell>
        </row>
        <row r="3945">
          <cell r="B3945" t="str">
            <v>523715</v>
          </cell>
          <cell r="C3945" t="str">
            <v>COMPORTA QUADRADA SENTIDO DUPLO D= 400MM( 195KG)</v>
          </cell>
          <cell r="D3945" t="str">
            <v>UN</v>
          </cell>
          <cell r="E3945">
            <v>0</v>
          </cell>
        </row>
        <row r="3946">
          <cell r="B3946" t="str">
            <v>523716</v>
          </cell>
          <cell r="C3946" t="str">
            <v>COMPORTA QUADRADA SENTIDO DUPLO D= 500MM( 280KG)</v>
          </cell>
          <cell r="D3946" t="str">
            <v>UN</v>
          </cell>
          <cell r="E3946">
            <v>0</v>
          </cell>
        </row>
        <row r="3947">
          <cell r="B3947" t="str">
            <v>523717</v>
          </cell>
          <cell r="C3947" t="str">
            <v>COMPORTA QUADRADA SENTIDO DUPLO D= 600MM( 350KG)</v>
          </cell>
          <cell r="D3947" t="str">
            <v>UN</v>
          </cell>
          <cell r="E3947">
            <v>0</v>
          </cell>
        </row>
        <row r="3948">
          <cell r="B3948" t="str">
            <v>523718</v>
          </cell>
          <cell r="C3948" t="str">
            <v>COMPORTA QUADRADA SENTIDO DUPLO D=700MM (550 KG)</v>
          </cell>
          <cell r="D3948" t="str">
            <v>UN</v>
          </cell>
          <cell r="E3948">
            <v>0</v>
          </cell>
        </row>
        <row r="3949">
          <cell r="B3949" t="str">
            <v>523719</v>
          </cell>
          <cell r="C3949" t="str">
            <v>COMPORTA QUADRADA SENTIDO DUPLO D=800MM (810 KG)</v>
          </cell>
          <cell r="D3949" t="str">
            <v>UN</v>
          </cell>
          <cell r="E3949">
            <v>0</v>
          </cell>
        </row>
        <row r="3950">
          <cell r="B3950" t="str">
            <v>523720</v>
          </cell>
          <cell r="C3950" t="str">
            <v>COMPORTA QUADRADA SENTIDO DUPLO D=900MM (1050 KG)</v>
          </cell>
          <cell r="D3950" t="str">
            <v>UN</v>
          </cell>
          <cell r="E3950">
            <v>0</v>
          </cell>
        </row>
        <row r="3951">
          <cell r="B3951" t="str">
            <v>523721</v>
          </cell>
          <cell r="C3951" t="str">
            <v>COMPORTA QUADRADA SENTIDO DUPLO D=1000MM (1154 KG)</v>
          </cell>
          <cell r="D3951" t="str">
            <v>UN</v>
          </cell>
          <cell r="E3951">
            <v>0</v>
          </cell>
        </row>
        <row r="3952">
          <cell r="B3952" t="str">
            <v>523722</v>
          </cell>
          <cell r="C3952" t="str">
            <v>COMPORTA QUADRADA SENTIDO DUPLO D=1200MM (1535 KG)</v>
          </cell>
          <cell r="D3952" t="str">
            <v>UN</v>
          </cell>
          <cell r="E3952">
            <v>0</v>
          </cell>
        </row>
        <row r="3953">
          <cell r="B3953" t="str">
            <v>523723</v>
          </cell>
          <cell r="C3953" t="str">
            <v>COMPORTA QUADRADA SENTIDO DUPLO D=1400MM (2150 KG)</v>
          </cell>
          <cell r="D3953" t="str">
            <v>UN</v>
          </cell>
          <cell r="E3953">
            <v>0</v>
          </cell>
        </row>
        <row r="3954">
          <cell r="B3954" t="str">
            <v>523724</v>
          </cell>
          <cell r="C3954" t="str">
            <v>COMPORTA QUADRADA SENTIDO DUPLO D=1500MM (2530 KG)</v>
          </cell>
          <cell r="D3954" t="str">
            <v>UN</v>
          </cell>
          <cell r="E3954">
            <v>0</v>
          </cell>
        </row>
        <row r="3956">
          <cell r="B3956" t="str">
            <v>523800</v>
          </cell>
          <cell r="C3956" t="str">
            <v>CURVAS EM FOFO (C31 - METALURGICA 100%)</v>
          </cell>
        </row>
        <row r="3957">
          <cell r="B3957" t="str">
            <v>523801</v>
          </cell>
          <cell r="C3957" t="str">
            <v>CURVA FOFO JE2GS 11º15 D=  80MM(  8,7KG)</v>
          </cell>
          <cell r="D3957" t="str">
            <v>UN</v>
          </cell>
          <cell r="E3957">
            <v>110.04</v>
          </cell>
        </row>
        <row r="3958">
          <cell r="B3958" t="str">
            <v>523802</v>
          </cell>
          <cell r="C3958" t="str">
            <v>CURVA FOFO JE 11º15 D= 100MM (  9KG)</v>
          </cell>
          <cell r="D3958" t="str">
            <v>UN</v>
          </cell>
          <cell r="E3958">
            <v>127.46</v>
          </cell>
        </row>
        <row r="3959">
          <cell r="B3959" t="str">
            <v>523803</v>
          </cell>
          <cell r="C3959" t="str">
            <v>CURVA FOFO JE 11º15 D= 150MM ( 15KG)</v>
          </cell>
          <cell r="D3959" t="str">
            <v>UN</v>
          </cell>
          <cell r="E3959">
            <v>236</v>
          </cell>
        </row>
        <row r="3960">
          <cell r="B3960" t="str">
            <v>523804</v>
          </cell>
          <cell r="C3960" t="str">
            <v>CURVA FOFO JE 11º15 D= 200MM ( 22KG)</v>
          </cell>
          <cell r="D3960" t="str">
            <v>UN</v>
          </cell>
          <cell r="E3960">
            <v>463.6</v>
          </cell>
        </row>
        <row r="3961">
          <cell r="B3961" t="str">
            <v>523805</v>
          </cell>
          <cell r="C3961" t="str">
            <v>CURVA FOFO JE 11º15 D= 250MM ( 30KG)</v>
          </cell>
          <cell r="D3961" t="str">
            <v>UN</v>
          </cell>
          <cell r="E3961">
            <v>525.85</v>
          </cell>
        </row>
        <row r="3962">
          <cell r="B3962" t="str">
            <v>523806</v>
          </cell>
          <cell r="C3962" t="str">
            <v>CURVA FOFO JE 11º15 D= 300MM ( 38KG)</v>
          </cell>
          <cell r="D3962" t="str">
            <v>UN</v>
          </cell>
          <cell r="E3962">
            <v>604.55999999999995</v>
          </cell>
        </row>
        <row r="3963">
          <cell r="B3963" t="str">
            <v>523807</v>
          </cell>
          <cell r="C3963" t="str">
            <v>CURVA FOFO JE 11º15 D= 350MM ( 48KG)</v>
          </cell>
          <cell r="D3963" t="str">
            <v>UN</v>
          </cell>
          <cell r="E3963">
            <v>740.66</v>
          </cell>
        </row>
        <row r="3964">
          <cell r="B3964" t="str">
            <v>523808</v>
          </cell>
          <cell r="C3964" t="str">
            <v>CURVA FOFO JE 11º15 D= 400MM ( 60KG)</v>
          </cell>
          <cell r="D3964" t="str">
            <v>UN</v>
          </cell>
          <cell r="E3964">
            <v>922.24</v>
          </cell>
        </row>
        <row r="3965">
          <cell r="B3965" t="str">
            <v>523809</v>
          </cell>
          <cell r="C3965" t="str">
            <v>CURVA FOFO JE 11º15 D= 450MM (71KG)</v>
          </cell>
          <cell r="D3965" t="str">
            <v>UN</v>
          </cell>
          <cell r="E3965">
            <v>1130.78</v>
          </cell>
        </row>
        <row r="3966">
          <cell r="B3966" t="str">
            <v>523810</v>
          </cell>
          <cell r="C3966" t="str">
            <v>CURVA FOFO JE 11º15 D= 500MM ( 89KG)</v>
          </cell>
          <cell r="D3966" t="str">
            <v>UN</v>
          </cell>
          <cell r="E3966">
            <v>1249.8499999999999</v>
          </cell>
        </row>
        <row r="3967">
          <cell r="B3967" t="str">
            <v>523811</v>
          </cell>
          <cell r="C3967" t="str">
            <v>CURVA FOFO JE 11º15 D= 600MM (125KG)</v>
          </cell>
          <cell r="D3967" t="str">
            <v>UN</v>
          </cell>
          <cell r="E3967">
            <v>0</v>
          </cell>
        </row>
        <row r="3968">
          <cell r="B3968" t="str">
            <v>523812</v>
          </cell>
          <cell r="C3968" t="str">
            <v>CURVA FOFO JE 11º15 D= 700MM (181,8KG)</v>
          </cell>
          <cell r="D3968" t="str">
            <v>UN</v>
          </cell>
          <cell r="E3968">
            <v>0</v>
          </cell>
        </row>
        <row r="3969">
          <cell r="B3969" t="str">
            <v>523813</v>
          </cell>
          <cell r="C3969" t="str">
            <v>CURVA FOFO JE 11º15 D= 800MM (238,8KG)</v>
          </cell>
          <cell r="D3969" t="str">
            <v>UN</v>
          </cell>
          <cell r="E3969">
            <v>0</v>
          </cell>
        </row>
        <row r="3970">
          <cell r="B3970" t="str">
            <v>523814</v>
          </cell>
          <cell r="C3970" t="str">
            <v>CURVA FOFO JE 11º15 D= 900MM (366,4KG)</v>
          </cell>
          <cell r="D3970" t="str">
            <v>UN</v>
          </cell>
          <cell r="E3970">
            <v>0</v>
          </cell>
        </row>
        <row r="3971">
          <cell r="B3971" t="str">
            <v>523815</v>
          </cell>
          <cell r="C3971" t="str">
            <v>CURVA FOFO JE 11º15 D=1000MM (349,8KG)</v>
          </cell>
          <cell r="D3971" t="str">
            <v>UN</v>
          </cell>
          <cell r="E3971">
            <v>0</v>
          </cell>
        </row>
        <row r="3972">
          <cell r="B3972" t="str">
            <v>523816</v>
          </cell>
          <cell r="C3972" t="str">
            <v>CURVA FOFO JE 11º15 D=1200MM (607,4KG)</v>
          </cell>
          <cell r="D3972" t="str">
            <v>UN</v>
          </cell>
          <cell r="E3972">
            <v>0</v>
          </cell>
        </row>
        <row r="3973">
          <cell r="B3973" t="str">
            <v>523817</v>
          </cell>
          <cell r="C3973" t="str">
            <v>CURVA FOFO JE 22º30 D= 80MM (8,6KG)</v>
          </cell>
          <cell r="D3973" t="str">
            <v>UN</v>
          </cell>
          <cell r="E3973">
            <v>104.64</v>
          </cell>
        </row>
        <row r="3974">
          <cell r="B3974" t="str">
            <v>523818</v>
          </cell>
          <cell r="C3974" t="str">
            <v>CURVA FOFO JE 22º30 D= 100MM (9KG)</v>
          </cell>
          <cell r="D3974" t="str">
            <v>UN</v>
          </cell>
          <cell r="E3974">
            <v>116.22</v>
          </cell>
        </row>
        <row r="3975">
          <cell r="B3975" t="str">
            <v>523819</v>
          </cell>
          <cell r="C3975" t="str">
            <v>CURVA FOFO JE 22º30 D= 150MM (16KG)</v>
          </cell>
          <cell r="D3975" t="str">
            <v>UN</v>
          </cell>
          <cell r="E3975">
            <v>248.36</v>
          </cell>
        </row>
        <row r="3976">
          <cell r="B3976" t="str">
            <v>523820</v>
          </cell>
          <cell r="C3976" t="str">
            <v>CURVA FOFO JE 22º30 D= 200MM (22KG)</v>
          </cell>
          <cell r="D3976" t="str">
            <v>UN</v>
          </cell>
          <cell r="E3976">
            <v>281.45</v>
          </cell>
        </row>
        <row r="3977">
          <cell r="B3977" t="str">
            <v>523821</v>
          </cell>
          <cell r="C3977" t="str">
            <v>CURVA FOFO JE 22º30 D= 250MM (31KG)</v>
          </cell>
          <cell r="D3977" t="str">
            <v>UN</v>
          </cell>
          <cell r="E3977">
            <v>412.81</v>
          </cell>
        </row>
        <row r="3978">
          <cell r="B3978" t="str">
            <v>523822</v>
          </cell>
          <cell r="C3978" t="str">
            <v>CURVA FOFO JE 22º30 D= 300MM (42KG)</v>
          </cell>
          <cell r="D3978" t="str">
            <v>UN</v>
          </cell>
          <cell r="E3978">
            <v>550.42999999999995</v>
          </cell>
        </row>
        <row r="3979">
          <cell r="B3979" t="str">
            <v>523823</v>
          </cell>
          <cell r="C3979" t="str">
            <v>CURVA FOFO JE 22º30 D= 350MM (54KG)</v>
          </cell>
          <cell r="D3979" t="str">
            <v>UN</v>
          </cell>
          <cell r="E3979">
            <v>761.32</v>
          </cell>
        </row>
        <row r="3980">
          <cell r="B3980" t="str">
            <v>523824</v>
          </cell>
          <cell r="C3980" t="str">
            <v>CURVA FOFO JE 22º30 D= 400MM (69KG)</v>
          </cell>
          <cell r="D3980" t="str">
            <v>UN</v>
          </cell>
          <cell r="E3980">
            <v>992.84</v>
          </cell>
        </row>
        <row r="3981">
          <cell r="B3981" t="str">
            <v>523825</v>
          </cell>
          <cell r="C3981" t="str">
            <v>CURVA FOFO JE 22º30 D= 450MM (81KG)</v>
          </cell>
          <cell r="D3981" t="str">
            <v>UN</v>
          </cell>
          <cell r="E3981">
            <v>1248.8</v>
          </cell>
        </row>
        <row r="3982">
          <cell r="B3982" t="str">
            <v>523826</v>
          </cell>
          <cell r="C3982" t="str">
            <v>CURVA FOFO JE 22º30 D= 500MM (103KG)</v>
          </cell>
          <cell r="D3982" t="str">
            <v>UN</v>
          </cell>
          <cell r="E3982">
            <v>1322.42</v>
          </cell>
        </row>
        <row r="3983">
          <cell r="B3983" t="str">
            <v>523827</v>
          </cell>
          <cell r="C3983" t="str">
            <v>CURVA FOFO JE 22º30 D= 600MM (145KG)</v>
          </cell>
          <cell r="D3983" t="str">
            <v>UN</v>
          </cell>
          <cell r="E3983">
            <v>0</v>
          </cell>
        </row>
        <row r="3984">
          <cell r="B3984" t="str">
            <v>523828</v>
          </cell>
          <cell r="C3984" t="str">
            <v>CURVA FOFO JE 22º30 D= 700MM (217,8KG)</v>
          </cell>
          <cell r="D3984" t="str">
            <v>UN</v>
          </cell>
          <cell r="E3984">
            <v>0</v>
          </cell>
        </row>
        <row r="3985">
          <cell r="B3985" t="str">
            <v>523829</v>
          </cell>
          <cell r="C3985" t="str">
            <v>CURVA FOFO JE2GS 22º30 D= 800MM (310,6KG)</v>
          </cell>
          <cell r="D3985" t="str">
            <v>UN</v>
          </cell>
          <cell r="E3985">
            <v>0</v>
          </cell>
        </row>
        <row r="3986">
          <cell r="B3986" t="str">
            <v>523830</v>
          </cell>
          <cell r="C3986" t="str">
            <v>CURVA FOFO JE2GS 22º30 D= 900MM (372KG)</v>
          </cell>
          <cell r="D3986" t="str">
            <v>UN</v>
          </cell>
          <cell r="E3986">
            <v>0</v>
          </cell>
        </row>
        <row r="3987">
          <cell r="B3987" t="str">
            <v>523831</v>
          </cell>
          <cell r="C3987" t="str">
            <v>CURVA FOFO JE 22º30 D=1000MM (470KG)</v>
          </cell>
          <cell r="D3987" t="str">
            <v>UN</v>
          </cell>
          <cell r="E3987">
            <v>0</v>
          </cell>
        </row>
        <row r="3988">
          <cell r="B3988" t="str">
            <v>523832</v>
          </cell>
          <cell r="C3988" t="str">
            <v>CURVA FOFO JE 22º30 D=1200MM (849,9KG)</v>
          </cell>
          <cell r="D3988" t="str">
            <v>UN</v>
          </cell>
          <cell r="E3988">
            <v>0</v>
          </cell>
        </row>
        <row r="3989">
          <cell r="B3989" t="str">
            <v>523833</v>
          </cell>
          <cell r="C3989" t="str">
            <v>CURVA FOFO JE2GS 45º D=  80MM (  8,5KG)</v>
          </cell>
          <cell r="D3989" t="str">
            <v>UN</v>
          </cell>
          <cell r="E3989">
            <v>109.78</v>
          </cell>
        </row>
        <row r="3990">
          <cell r="B3990" t="str">
            <v>523834</v>
          </cell>
          <cell r="C3990" t="str">
            <v>CURVA FOFO JE   45º D= 100MM ( 10KG)</v>
          </cell>
          <cell r="D3990" t="str">
            <v>UN</v>
          </cell>
          <cell r="E3990">
            <v>137.47999999999999</v>
          </cell>
        </row>
        <row r="3991">
          <cell r="B3991" t="str">
            <v>523835</v>
          </cell>
          <cell r="C3991" t="str">
            <v>CURVA FOFO JE   45º D= 150MM ( 17KG)</v>
          </cell>
          <cell r="D3991" t="str">
            <v>UN</v>
          </cell>
          <cell r="E3991">
            <v>227.06</v>
          </cell>
        </row>
        <row r="3992">
          <cell r="B3992" t="str">
            <v>523836</v>
          </cell>
          <cell r="C3992" t="str">
            <v>CURVA FOFO JE   45º D= 200MM ( 26KG)</v>
          </cell>
          <cell r="D3992" t="str">
            <v>UN</v>
          </cell>
          <cell r="E3992">
            <v>312.18</v>
          </cell>
        </row>
        <row r="3993">
          <cell r="B3993" t="str">
            <v>523837</v>
          </cell>
          <cell r="C3993" t="str">
            <v>CURVA FOFO JE   45º D= 250MM ( 37KG)</v>
          </cell>
          <cell r="D3993" t="str">
            <v>UN</v>
          </cell>
          <cell r="E3993">
            <v>441.62</v>
          </cell>
        </row>
        <row r="3994">
          <cell r="B3994" t="str">
            <v>523838</v>
          </cell>
          <cell r="C3994" t="str">
            <v>CURVA FOFO JE   45º D= 300MM ( 51KG)</v>
          </cell>
          <cell r="D3994" t="str">
            <v>UN</v>
          </cell>
          <cell r="E3994">
            <v>568.19000000000005</v>
          </cell>
        </row>
        <row r="3995">
          <cell r="B3995" t="str">
            <v>523839</v>
          </cell>
          <cell r="C3995" t="str">
            <v>CURVA FOFO JE   45º D= 350MM ( 67KG)</v>
          </cell>
          <cell r="D3995" t="str">
            <v>UN</v>
          </cell>
          <cell r="E3995">
            <v>872.46</v>
          </cell>
        </row>
        <row r="3996">
          <cell r="B3996" t="str">
            <v>523840</v>
          </cell>
          <cell r="C3996" t="str">
            <v>CURVA FOFO JE   45º D= 400MM ( 85KG)</v>
          </cell>
          <cell r="D3996" t="str">
            <v>UN</v>
          </cell>
          <cell r="E3996">
            <v>1187.6400000000001</v>
          </cell>
        </row>
        <row r="3997">
          <cell r="B3997" t="str">
            <v>523841</v>
          </cell>
          <cell r="C3997" t="str">
            <v>CURVA FOFO JE   45º D= 450MM (105,5KG)</v>
          </cell>
          <cell r="D3997" t="str">
            <v>UN</v>
          </cell>
          <cell r="E3997">
            <v>2973.64</v>
          </cell>
        </row>
        <row r="3998">
          <cell r="B3998" t="str">
            <v>523842</v>
          </cell>
          <cell r="C3998" t="str">
            <v>CURVA FOFO JE   45º D= 500MM (135KG)</v>
          </cell>
          <cell r="D3998" t="str">
            <v>UN</v>
          </cell>
          <cell r="E3998">
            <v>3188.76</v>
          </cell>
        </row>
        <row r="3999">
          <cell r="B3999" t="str">
            <v>523843</v>
          </cell>
          <cell r="C3999" t="str">
            <v>CURVA FOFO JE2GS 45º D= 600MM (196,7KG)</v>
          </cell>
          <cell r="D3999" t="str">
            <v>UN</v>
          </cell>
          <cell r="E3999">
            <v>0</v>
          </cell>
        </row>
        <row r="4000">
          <cell r="B4000" t="str">
            <v>523844</v>
          </cell>
          <cell r="C4000" t="str">
            <v>CURVA FOFO JE   45º D= 700MM (282KG)</v>
          </cell>
          <cell r="D4000" t="str">
            <v>UN</v>
          </cell>
          <cell r="E4000">
            <v>0</v>
          </cell>
        </row>
        <row r="4001">
          <cell r="B4001" t="str">
            <v>523845</v>
          </cell>
          <cell r="C4001" t="str">
            <v>CURVA FOFO JE   45º D= 800MM (378KG)</v>
          </cell>
          <cell r="D4001" t="str">
            <v>UN</v>
          </cell>
          <cell r="E4001">
            <v>0</v>
          </cell>
        </row>
        <row r="4002">
          <cell r="B4002" t="str">
            <v>523846</v>
          </cell>
          <cell r="C4002" t="str">
            <v>CURVA FOFO JE   45º D= 900MM (496KG)</v>
          </cell>
          <cell r="D4002" t="str">
            <v>UN</v>
          </cell>
          <cell r="E4002">
            <v>0</v>
          </cell>
        </row>
        <row r="4003">
          <cell r="B4003" t="str">
            <v>523847</v>
          </cell>
          <cell r="C4003" t="str">
            <v>CURVA FOFO JE   45º D=1000MM (635KG)</v>
          </cell>
          <cell r="D4003" t="str">
            <v>UN</v>
          </cell>
          <cell r="E4003">
            <v>0</v>
          </cell>
        </row>
        <row r="4004">
          <cell r="B4004" t="str">
            <v>523848</v>
          </cell>
          <cell r="C4004" t="str">
            <v>CURVA FOFO JE   45º D=1200MM (986KG)</v>
          </cell>
          <cell r="D4004" t="str">
            <v>UN</v>
          </cell>
          <cell r="E4004">
            <v>0</v>
          </cell>
        </row>
        <row r="4005">
          <cell r="B4005" t="str">
            <v>523849</v>
          </cell>
          <cell r="C4005" t="str">
            <v>CURVA FOFO JE2GS 90º D=  80MM ( 10,2KG)</v>
          </cell>
          <cell r="D4005" t="str">
            <v>UN</v>
          </cell>
          <cell r="E4005">
            <v>151.54</v>
          </cell>
        </row>
        <row r="4006">
          <cell r="B4006" t="str">
            <v>523850</v>
          </cell>
          <cell r="C4006" t="str">
            <v>CURVA FOFO JE   90º D= 100MM ( 11KG)</v>
          </cell>
          <cell r="D4006" t="str">
            <v>UN</v>
          </cell>
          <cell r="E4006">
            <v>165.01</v>
          </cell>
        </row>
        <row r="4007">
          <cell r="B4007" t="str">
            <v>523851</v>
          </cell>
          <cell r="C4007" t="str">
            <v>CURVA FOFO JE   90º D= 150MM ( 20KG)</v>
          </cell>
          <cell r="D4007" t="str">
            <v>UN</v>
          </cell>
          <cell r="E4007">
            <v>257.48</v>
          </cell>
        </row>
        <row r="4008">
          <cell r="B4008" t="str">
            <v>523852</v>
          </cell>
          <cell r="C4008" t="str">
            <v>CURVA FOFO JE   90º D= 200MM ( 32KG)</v>
          </cell>
          <cell r="D4008" t="str">
            <v>UN</v>
          </cell>
          <cell r="E4008">
            <v>392.21</v>
          </cell>
        </row>
        <row r="4009">
          <cell r="B4009" t="str">
            <v>523853</v>
          </cell>
          <cell r="C4009" t="str">
            <v>CURVA FOFO JE   90º D= 250MM ( 47KG)</v>
          </cell>
          <cell r="D4009" t="str">
            <v>UN</v>
          </cell>
          <cell r="E4009">
            <v>577.12</v>
          </cell>
        </row>
        <row r="4010">
          <cell r="B4010" t="str">
            <v>523854</v>
          </cell>
          <cell r="C4010" t="str">
            <v>CURVA FOFO JE   90º D= 300MM ( 68KG)</v>
          </cell>
          <cell r="D4010" t="str">
            <v>UN</v>
          </cell>
          <cell r="E4010">
            <v>891.29</v>
          </cell>
        </row>
        <row r="4011">
          <cell r="B4011" t="str">
            <v>523855</v>
          </cell>
          <cell r="C4011" t="str">
            <v>CURVA FOFO JE   90º D= 350MM ( 87KG)</v>
          </cell>
          <cell r="D4011" t="str">
            <v>UN</v>
          </cell>
          <cell r="E4011">
            <v>2683.04</v>
          </cell>
        </row>
        <row r="4012">
          <cell r="B4012" t="str">
            <v>523856</v>
          </cell>
          <cell r="C4012" t="str">
            <v>CURVA FOFO JE   90º D= 400MM (116KG)</v>
          </cell>
          <cell r="D4012" t="str">
            <v>UN</v>
          </cell>
          <cell r="E4012">
            <v>2905.27</v>
          </cell>
        </row>
        <row r="4013">
          <cell r="B4013" t="str">
            <v>523857</v>
          </cell>
          <cell r="C4013" t="str">
            <v>CURVA FOFO JE   90º D= 450MM (162,6KG)</v>
          </cell>
          <cell r="D4013" t="str">
            <v>UN</v>
          </cell>
          <cell r="E4013">
            <v>3297.94</v>
          </cell>
        </row>
        <row r="4014">
          <cell r="B4014" t="str">
            <v>523858</v>
          </cell>
          <cell r="C4014" t="str">
            <v>CURVA FOFO JE   90º D= 500MM (184KG)</v>
          </cell>
          <cell r="D4014" t="str">
            <v>UN</v>
          </cell>
          <cell r="E4014">
            <v>3326.05</v>
          </cell>
        </row>
        <row r="4015">
          <cell r="B4015" t="str">
            <v>523859</v>
          </cell>
          <cell r="C4015" t="str">
            <v>CURVA FOFO JE   90º D= 600MM (269KG)</v>
          </cell>
          <cell r="D4015" t="str">
            <v>UN</v>
          </cell>
          <cell r="E4015">
            <v>0</v>
          </cell>
        </row>
        <row r="4016">
          <cell r="B4016" t="str">
            <v>523860</v>
          </cell>
          <cell r="C4016" t="str">
            <v>CURVA FOFO FG PN-10/16/25, 11°15 D=  80MM ( 8,8KG)</v>
          </cell>
          <cell r="D4016" t="str">
            <v>UN</v>
          </cell>
          <cell r="E4016">
            <v>107.52</v>
          </cell>
        </row>
        <row r="4017">
          <cell r="B4017" t="str">
            <v>523861</v>
          </cell>
          <cell r="C4017" t="str">
            <v>CURVA FOFO FG PN-10, 11°15 D= 100MM ( 16KG)</v>
          </cell>
          <cell r="D4017" t="str">
            <v>UN</v>
          </cell>
          <cell r="E4017">
            <v>117.91</v>
          </cell>
        </row>
        <row r="4018">
          <cell r="B4018" t="str">
            <v>523862</v>
          </cell>
          <cell r="C4018" t="str">
            <v>CURVA FOFO FG PN-10, 11°15 D= 150MM ( 25KG)</v>
          </cell>
          <cell r="D4018" t="str">
            <v>UN</v>
          </cell>
          <cell r="E4018">
            <v>312.41000000000003</v>
          </cell>
        </row>
        <row r="4019">
          <cell r="B4019" t="str">
            <v>523863</v>
          </cell>
          <cell r="C4019" t="str">
            <v>CURVA FOFO FG PN-10, 11°15 D= 200MM ( 36KG)</v>
          </cell>
          <cell r="D4019" t="str">
            <v>UN</v>
          </cell>
          <cell r="E4019">
            <v>570.71</v>
          </cell>
        </row>
        <row r="4020">
          <cell r="B4020" t="str">
            <v>523864</v>
          </cell>
          <cell r="C4020" t="str">
            <v>CURVA FOFO FG PN-10, 11°15 D= 250MM ( 49KG)</v>
          </cell>
          <cell r="D4020" t="str">
            <v>UN</v>
          </cell>
          <cell r="E4020">
            <v>615.96</v>
          </cell>
        </row>
        <row r="4021">
          <cell r="B4021" t="str">
            <v>523865</v>
          </cell>
          <cell r="C4021" t="str">
            <v>CURVA FOFO FG PN-10, 11°15 D= 300MM ( 62KG)</v>
          </cell>
          <cell r="D4021" t="str">
            <v>UN</v>
          </cell>
          <cell r="E4021">
            <v>742.92</v>
          </cell>
        </row>
        <row r="4022">
          <cell r="B4022" t="str">
            <v>523866</v>
          </cell>
          <cell r="C4022" t="str">
            <v>CURVA FOFO FG PN-10, 11°15 D= 350MM ( 83KG)</v>
          </cell>
          <cell r="D4022" t="str">
            <v>UN</v>
          </cell>
          <cell r="E4022">
            <v>0</v>
          </cell>
        </row>
        <row r="4023">
          <cell r="B4023" t="str">
            <v>523867</v>
          </cell>
          <cell r="C4023" t="str">
            <v>CURVA FOFO FG PN-10, 11°15 D= 400MM (104KG)</v>
          </cell>
          <cell r="D4023" t="str">
            <v>UN</v>
          </cell>
          <cell r="E4023">
            <v>1731.8</v>
          </cell>
        </row>
        <row r="4024">
          <cell r="B4024" t="str">
            <v>523868</v>
          </cell>
          <cell r="C4024" t="str">
            <v>CURVA FOFO FG PN-10, 11°15 D= 450MM (132KG)</v>
          </cell>
          <cell r="D4024" t="str">
            <v>UN</v>
          </cell>
          <cell r="E4024">
            <v>0</v>
          </cell>
        </row>
        <row r="4025">
          <cell r="B4025" t="str">
            <v>523869</v>
          </cell>
          <cell r="C4025" t="str">
            <v>CURVA FOFO FG PN-10, 11°15 D= 500MM (149KG)</v>
          </cell>
          <cell r="D4025" t="str">
            <v>UN</v>
          </cell>
          <cell r="E4025">
            <v>1769.46</v>
          </cell>
        </row>
        <row r="4026">
          <cell r="B4026" t="str">
            <v>523870</v>
          </cell>
          <cell r="C4026" t="str">
            <v>CURVA FOFO FG PN-10, 11°15 D= 600MM (207KG)</v>
          </cell>
          <cell r="D4026" t="str">
            <v>UN</v>
          </cell>
          <cell r="E4026">
            <v>0</v>
          </cell>
        </row>
        <row r="4027">
          <cell r="B4027" t="str">
            <v>523871</v>
          </cell>
          <cell r="C4027" t="str">
            <v>CURVA FOFO FG PN-10, 11°15 D= 700MM (274KG)</v>
          </cell>
          <cell r="D4027" t="str">
            <v>UN</v>
          </cell>
          <cell r="E4027">
            <v>0</v>
          </cell>
        </row>
        <row r="4028">
          <cell r="B4028" t="str">
            <v>523872</v>
          </cell>
          <cell r="C4028" t="str">
            <v>CURVA FOFO FG PN-10, 11°15 D= 800MM (374KG)</v>
          </cell>
          <cell r="D4028" t="str">
            <v>UN</v>
          </cell>
          <cell r="E4028">
            <v>0</v>
          </cell>
        </row>
        <row r="4029">
          <cell r="B4029" t="str">
            <v>523873</v>
          </cell>
          <cell r="C4029" t="str">
            <v>CURVA FOFO FG PN-10, 11°15 D= 900MM (473KG)</v>
          </cell>
          <cell r="D4029" t="str">
            <v>UN</v>
          </cell>
          <cell r="E4029">
            <v>0</v>
          </cell>
        </row>
        <row r="4030">
          <cell r="B4030" t="str">
            <v>523874</v>
          </cell>
          <cell r="C4030" t="str">
            <v>CURVA FOFO FG PN-10, 11°15 D=1000MM (609KG)</v>
          </cell>
          <cell r="D4030" t="str">
            <v>UN</v>
          </cell>
          <cell r="E4030">
            <v>0</v>
          </cell>
        </row>
        <row r="4031">
          <cell r="B4031" t="str">
            <v>523875</v>
          </cell>
          <cell r="C4031" t="str">
            <v>CURVA FOFO FG PN-10, 11°15 D=1200MM (927KG)</v>
          </cell>
          <cell r="D4031" t="str">
            <v>UN</v>
          </cell>
          <cell r="E4031">
            <v>0</v>
          </cell>
        </row>
        <row r="4032">
          <cell r="B4032" t="str">
            <v>523876</v>
          </cell>
          <cell r="C4032" t="str">
            <v>CURVA FOFO FG PN-10, 22°30 D=  80MM ( 11KG)</v>
          </cell>
          <cell r="D4032" t="str">
            <v>UN</v>
          </cell>
          <cell r="E4032">
            <v>116.23</v>
          </cell>
        </row>
        <row r="4033">
          <cell r="B4033" t="str">
            <v>523877</v>
          </cell>
          <cell r="C4033" t="str">
            <v>CURVA FOFO FG PN-10, 22°30 D= 100MM ( 17KG)</v>
          </cell>
          <cell r="D4033" t="str">
            <v>UN</v>
          </cell>
          <cell r="E4033">
            <v>268.08999999999997</v>
          </cell>
        </row>
        <row r="4034">
          <cell r="B4034" t="str">
            <v>523878</v>
          </cell>
          <cell r="C4034" t="str">
            <v>CURVA FOFO FG PN-10, 22°30 D= 150MM ( 28KG)</v>
          </cell>
          <cell r="D4034" t="str">
            <v>UN</v>
          </cell>
          <cell r="E4034">
            <v>411.4</v>
          </cell>
        </row>
        <row r="4035">
          <cell r="B4035" t="str">
            <v>523879</v>
          </cell>
          <cell r="C4035" t="str">
            <v>CURVA FOFO FG PN-10, 22°30 D= 200MM ( 41KG)</v>
          </cell>
          <cell r="D4035" t="str">
            <v>UN</v>
          </cell>
          <cell r="E4035">
            <v>597.86</v>
          </cell>
        </row>
        <row r="4036">
          <cell r="B4036" t="str">
            <v>523880</v>
          </cell>
          <cell r="C4036" t="str">
            <v>CURVA FOFO FG PN-10, 22°30 D= 250MM ( 56KG)</v>
          </cell>
          <cell r="D4036" t="str">
            <v>UN</v>
          </cell>
          <cell r="E4036">
            <v>627.6</v>
          </cell>
        </row>
        <row r="4037">
          <cell r="B4037" t="str">
            <v>523881</v>
          </cell>
          <cell r="C4037" t="str">
            <v>CURVA FOFO FG PN-10, 22°30 D= 300MM ( 73KG)</v>
          </cell>
          <cell r="D4037" t="str">
            <v>UN</v>
          </cell>
          <cell r="E4037">
            <v>1025.6300000000001</v>
          </cell>
        </row>
        <row r="4038">
          <cell r="B4038" t="str">
            <v>523882</v>
          </cell>
          <cell r="C4038" t="str">
            <v>CURVA FOFO FG PN-10, 22°30 D= 350MM ( 99KG)</v>
          </cell>
          <cell r="D4038" t="str">
            <v>UN</v>
          </cell>
          <cell r="E4038">
            <v>1116.67</v>
          </cell>
        </row>
        <row r="4039">
          <cell r="B4039" t="str">
            <v>523883</v>
          </cell>
          <cell r="C4039" t="str">
            <v>CURVA FOFO FG PN-10, 22°30 D= 400MM (124KG)</v>
          </cell>
          <cell r="D4039" t="str">
            <v>UN</v>
          </cell>
          <cell r="E4039">
            <v>2995.26</v>
          </cell>
        </row>
        <row r="4040">
          <cell r="B4040" t="str">
            <v>523884</v>
          </cell>
          <cell r="C4040" t="str">
            <v>CURVA FOFO FG PN-10, 22°30 D= 450MM (156KG)</v>
          </cell>
          <cell r="D4040" t="str">
            <v>UN</v>
          </cell>
          <cell r="E4040">
            <v>3137.57</v>
          </cell>
        </row>
        <row r="4041">
          <cell r="B4041" t="str">
            <v>523885</v>
          </cell>
          <cell r="C4041" t="str">
            <v>CURVA FOFO FG PN-10, 22°30 D= 500MM (180KG)</v>
          </cell>
          <cell r="D4041" t="str">
            <v>UN</v>
          </cell>
          <cell r="E4041">
            <v>3669.65</v>
          </cell>
        </row>
        <row r="4042">
          <cell r="B4042" t="str">
            <v>523886</v>
          </cell>
          <cell r="C4042" t="str">
            <v>CURVA FOFO FG PN-10, 22°30 D= 600MM (258KG)</v>
          </cell>
          <cell r="D4042" t="str">
            <v>UN</v>
          </cell>
          <cell r="E4042">
            <v>0</v>
          </cell>
        </row>
        <row r="4043">
          <cell r="B4043" t="str">
            <v>523887</v>
          </cell>
          <cell r="C4043" t="str">
            <v>CURVA FOFO FG PN-10, 22°30 D= 700MM (344KG)</v>
          </cell>
          <cell r="D4043" t="str">
            <v>UN</v>
          </cell>
          <cell r="E4043">
            <v>0</v>
          </cell>
        </row>
        <row r="4044">
          <cell r="B4044" t="str">
            <v>523888</v>
          </cell>
          <cell r="C4044" t="str">
            <v>CURVA FOFO FG PN-10, 22°30 D= 800MM (472KG)</v>
          </cell>
          <cell r="D4044" t="str">
            <v>UN</v>
          </cell>
          <cell r="E4044">
            <v>0</v>
          </cell>
        </row>
        <row r="4045">
          <cell r="B4045" t="str">
            <v>523889</v>
          </cell>
          <cell r="C4045" t="str">
            <v>CURVA FOFO FG PN-10, 22°30 D= 900MM (605KG)</v>
          </cell>
          <cell r="D4045" t="str">
            <v>UN</v>
          </cell>
          <cell r="E4045">
            <v>0</v>
          </cell>
        </row>
        <row r="4046">
          <cell r="B4046" t="str">
            <v>523890</v>
          </cell>
          <cell r="C4046" t="str">
            <v>CURVA FOFO FG PN-10, 22°30 D=1000MM (781KG)</v>
          </cell>
          <cell r="D4046" t="str">
            <v>UN</v>
          </cell>
          <cell r="E4046">
            <v>0</v>
          </cell>
        </row>
        <row r="4047">
          <cell r="B4047" t="str">
            <v>523891</v>
          </cell>
          <cell r="C4047" t="str">
            <v>CURVA FOFO FG PN-10, 22°30 D=1200MM (1110KG)</v>
          </cell>
          <cell r="D4047" t="str">
            <v>UN</v>
          </cell>
          <cell r="E4047">
            <v>0</v>
          </cell>
        </row>
        <row r="4048">
          <cell r="B4048" t="str">
            <v>523892</v>
          </cell>
          <cell r="C4048" t="str">
            <v>CURVA FOFO FG PN-10/16/25, 45° D= 80MM (10,8KG)</v>
          </cell>
          <cell r="D4048" t="str">
            <v>UN</v>
          </cell>
          <cell r="E4048">
            <v>149.26</v>
          </cell>
        </row>
        <row r="4049">
          <cell r="B4049" t="str">
            <v>523893</v>
          </cell>
          <cell r="C4049" t="str">
            <v>CURVA FOFO FG PN-10, 45° D= 100MM (10,5KG)</v>
          </cell>
          <cell r="D4049" t="str">
            <v>UN</v>
          </cell>
          <cell r="E4049">
            <v>152.26</v>
          </cell>
        </row>
        <row r="4050">
          <cell r="B4050" t="str">
            <v>523894</v>
          </cell>
          <cell r="C4050" t="str">
            <v>CURVA FOFO FG PN-10, 45° D= 150MM (  17KG)</v>
          </cell>
          <cell r="D4050" t="str">
            <v>UN</v>
          </cell>
          <cell r="E4050">
            <v>246.38</v>
          </cell>
        </row>
        <row r="4051">
          <cell r="B4051" t="str">
            <v>523895</v>
          </cell>
          <cell r="C4051" t="str">
            <v>CURVA FOFO FG PN-10, 45° D= 200MM (  26KG)</v>
          </cell>
          <cell r="D4051" t="str">
            <v>UN</v>
          </cell>
          <cell r="E4051">
            <v>331.57</v>
          </cell>
        </row>
        <row r="4052">
          <cell r="B4052" t="str">
            <v>523896</v>
          </cell>
          <cell r="C4052" t="str">
            <v>CURVA FOFO FG PN-10, 45° D= 250MM (  52KG)</v>
          </cell>
          <cell r="D4052" t="str">
            <v>UN</v>
          </cell>
          <cell r="E4052">
            <v>827.53</v>
          </cell>
        </row>
        <row r="4053">
          <cell r="B4053" t="str">
            <v>523897</v>
          </cell>
          <cell r="C4053" t="str">
            <v>CURVA FOFO FG PN-10, 45° D= 300MM (  74KG)</v>
          </cell>
          <cell r="D4053" t="str">
            <v>UN</v>
          </cell>
          <cell r="E4053">
            <v>1252.1199999999999</v>
          </cell>
        </row>
        <row r="4054">
          <cell r="B4054" t="str">
            <v>523898</v>
          </cell>
          <cell r="C4054" t="str">
            <v>CURVA FOFO FG PN-10, 45° D= 350MM (  74KG)</v>
          </cell>
          <cell r="D4054" t="str">
            <v>UN</v>
          </cell>
          <cell r="E4054">
            <v>1390.87</v>
          </cell>
        </row>
        <row r="4055">
          <cell r="B4055" t="str">
            <v>523899</v>
          </cell>
          <cell r="C4055" t="str">
            <v>CURVA FOFO FG PN-10, 45° D= 400MM (  91KG)</v>
          </cell>
          <cell r="D4055" t="str">
            <v>UN</v>
          </cell>
          <cell r="E4055">
            <v>1469.86</v>
          </cell>
        </row>
        <row r="4056">
          <cell r="B4056" t="str">
            <v>523901</v>
          </cell>
          <cell r="C4056" t="str">
            <v>CURVA FOFO FG PN-10, 45° D= 450MM ( 158KG)</v>
          </cell>
          <cell r="D4056" t="str">
            <v>UN</v>
          </cell>
          <cell r="E4056">
            <v>1719.46</v>
          </cell>
        </row>
        <row r="4057">
          <cell r="B4057" t="str">
            <v>523902</v>
          </cell>
          <cell r="C4057" t="str">
            <v>CURVA FOFO FG PN-10, 45° D= 500MM ( 138KG)</v>
          </cell>
          <cell r="D4057" t="str">
            <v>UN</v>
          </cell>
          <cell r="E4057">
            <v>4058.81</v>
          </cell>
        </row>
        <row r="4058">
          <cell r="B4058" t="str">
            <v>523903</v>
          </cell>
          <cell r="C4058" t="str">
            <v>CURVA FOFO FG PN-10, 45° D= 600MM ( 204KG)</v>
          </cell>
          <cell r="D4058" t="str">
            <v>UN</v>
          </cell>
          <cell r="E4058">
            <v>0</v>
          </cell>
        </row>
        <row r="4059">
          <cell r="B4059" t="str">
            <v>523904</v>
          </cell>
          <cell r="C4059" t="str">
            <v>CURVA FOFO FG PN-10, 45° D= 700MM ( 295KG)</v>
          </cell>
          <cell r="D4059" t="str">
            <v>UN</v>
          </cell>
          <cell r="E4059">
            <v>0</v>
          </cell>
        </row>
        <row r="4060">
          <cell r="B4060" t="str">
            <v>523905</v>
          </cell>
          <cell r="C4060" t="str">
            <v>CURVA FOFO FG PN-10, 45° D= 800MM ( 400KG)</v>
          </cell>
          <cell r="D4060" t="str">
            <v>UN</v>
          </cell>
          <cell r="E4060">
            <v>0</v>
          </cell>
        </row>
        <row r="4061">
          <cell r="B4061" t="str">
            <v>523906</v>
          </cell>
          <cell r="C4061" t="str">
            <v>CURVA FOFO FG PN-10, 45° D= 900MM ( 516KG)</v>
          </cell>
          <cell r="D4061" t="str">
            <v>UN</v>
          </cell>
          <cell r="E4061">
            <v>0</v>
          </cell>
        </row>
        <row r="4062">
          <cell r="B4062" t="str">
            <v>523907</v>
          </cell>
          <cell r="C4062" t="str">
            <v>CURVA FOFO FG PN-10, 45° D=1000MM ( 664KG)</v>
          </cell>
          <cell r="D4062" t="str">
            <v>UN</v>
          </cell>
          <cell r="E4062">
            <v>0</v>
          </cell>
        </row>
        <row r="4063">
          <cell r="B4063" t="str">
            <v>523908</v>
          </cell>
          <cell r="C4063" t="str">
            <v>CURVA FOFO FG PN-10, 45° D=1200MM (1043KG)</v>
          </cell>
          <cell r="D4063" t="str">
            <v>UN</v>
          </cell>
          <cell r="E4063">
            <v>0</v>
          </cell>
        </row>
        <row r="4064">
          <cell r="B4064" t="str">
            <v>523909</v>
          </cell>
          <cell r="C4064" t="str">
            <v>CURVA FOFO FG PN-10/16/25, 90° D= 80MM (10,8KG)</v>
          </cell>
          <cell r="D4064" t="str">
            <v>UN</v>
          </cell>
          <cell r="E4064">
            <v>120.28</v>
          </cell>
        </row>
        <row r="4065">
          <cell r="B4065" t="str">
            <v>523910</v>
          </cell>
          <cell r="C4065" t="str">
            <v>CURVA FOFO FG PN-10, 90° D= 100MM (  11KG)</v>
          </cell>
          <cell r="D4065" t="str">
            <v>UN</v>
          </cell>
          <cell r="E4065">
            <v>146.4</v>
          </cell>
        </row>
        <row r="4066">
          <cell r="B4066" t="str">
            <v>523911</v>
          </cell>
          <cell r="C4066" t="str">
            <v>CURVA FOFO FG PN-10, 90° D= 150MM (  18KG)</v>
          </cell>
          <cell r="D4066" t="str">
            <v>UN</v>
          </cell>
          <cell r="E4066">
            <v>271.60000000000002</v>
          </cell>
        </row>
        <row r="4067">
          <cell r="B4067" t="str">
            <v>523912</v>
          </cell>
          <cell r="C4067" t="str">
            <v>CURVA FOFO FG PN-10, 90° D= 200MM (  28KG)</v>
          </cell>
          <cell r="D4067" t="str">
            <v>UN</v>
          </cell>
          <cell r="E4067">
            <v>386.3</v>
          </cell>
        </row>
        <row r="4068">
          <cell r="B4068" t="str">
            <v>523913</v>
          </cell>
          <cell r="C4068" t="str">
            <v>CURVA FOFO FG PN-10, 90° D= 250MM (  46KG)</v>
          </cell>
          <cell r="D4068" t="str">
            <v>UN</v>
          </cell>
          <cell r="E4068">
            <v>726.38</v>
          </cell>
        </row>
        <row r="4069">
          <cell r="B4069" t="str">
            <v>523914</v>
          </cell>
          <cell r="C4069" t="str">
            <v>CURVA FOFO FG PN-10, 90° D= 300MM (  66KG)</v>
          </cell>
          <cell r="D4069" t="str">
            <v>UN</v>
          </cell>
          <cell r="E4069">
            <v>900.41</v>
          </cell>
        </row>
        <row r="4070">
          <cell r="B4070" t="str">
            <v>523915</v>
          </cell>
          <cell r="C4070" t="str">
            <v>CURVA FOFO FG PN-10, 90° D= 350MM (  87KG)</v>
          </cell>
          <cell r="D4070" t="str">
            <v>UN</v>
          </cell>
          <cell r="E4070">
            <v>1200.24</v>
          </cell>
        </row>
        <row r="4071">
          <cell r="B4071" t="str">
            <v>523916</v>
          </cell>
          <cell r="C4071" t="str">
            <v>CURVA FOFO FG PN-10, 90° D= 400MM ( 110KG)</v>
          </cell>
          <cell r="D4071" t="str">
            <v>UN</v>
          </cell>
          <cell r="E4071">
            <v>2950.75</v>
          </cell>
        </row>
        <row r="4072">
          <cell r="B4072" t="str">
            <v>523917</v>
          </cell>
          <cell r="C4072" t="str">
            <v>CURVA FOFO FG PN-10, 90° D= 450MM ( 174KG)</v>
          </cell>
          <cell r="D4072" t="str">
            <v>UN</v>
          </cell>
          <cell r="E4072">
            <v>3454.12</v>
          </cell>
        </row>
        <row r="4073">
          <cell r="B4073" t="str">
            <v>523918</v>
          </cell>
          <cell r="C4073" t="str">
            <v>CURVA FOFO FG PN-10, 90° D= 500MM ( 195KG)</v>
          </cell>
          <cell r="D4073" t="str">
            <v>UN</v>
          </cell>
          <cell r="E4073">
            <v>3882.77</v>
          </cell>
        </row>
        <row r="4074">
          <cell r="B4074" t="str">
            <v>523919</v>
          </cell>
          <cell r="C4074" t="str">
            <v>CURVA FOFO FG PN-10, 90° D= 600MM ( 267KG)</v>
          </cell>
          <cell r="D4074" t="str">
            <v>UN</v>
          </cell>
          <cell r="E4074">
            <v>0</v>
          </cell>
        </row>
        <row r="4075">
          <cell r="B4075" t="str">
            <v>523920</v>
          </cell>
          <cell r="C4075" t="str">
            <v>CURVA FOFO FG PN-10, 90° D= 700MM ( 380KG)</v>
          </cell>
          <cell r="D4075" t="str">
            <v>UN</v>
          </cell>
          <cell r="E4075">
            <v>0</v>
          </cell>
        </row>
        <row r="4076">
          <cell r="B4076" t="str">
            <v>523921</v>
          </cell>
          <cell r="C4076" t="str">
            <v>CURVA FOFO FG PN-10, 90° D= 800MM ( 525KG)</v>
          </cell>
          <cell r="D4076" t="str">
            <v>UN</v>
          </cell>
          <cell r="E4076">
            <v>0</v>
          </cell>
        </row>
        <row r="4077">
          <cell r="B4077" t="str">
            <v>523922</v>
          </cell>
          <cell r="C4077" t="str">
            <v>CURVA FOFO FG PN-10, 90° D= 900MM ( 690KG)</v>
          </cell>
          <cell r="D4077" t="str">
            <v>UN</v>
          </cell>
          <cell r="E4077">
            <v>0</v>
          </cell>
        </row>
        <row r="4078">
          <cell r="B4078" t="str">
            <v>523923</v>
          </cell>
          <cell r="C4078" t="str">
            <v>CURVA FOFO FG PN-10, 90° D=1000MM ( 892KG)</v>
          </cell>
          <cell r="D4078" t="str">
            <v>UN</v>
          </cell>
          <cell r="E4078">
            <v>0</v>
          </cell>
        </row>
        <row r="4079">
          <cell r="B4079" t="str">
            <v>523924</v>
          </cell>
          <cell r="C4079" t="str">
            <v>CURVA FOFO FG PN-10, 90° D=1200MM (1421KG)</v>
          </cell>
          <cell r="D4079" t="str">
            <v>UN</v>
          </cell>
          <cell r="E4079">
            <v>0</v>
          </cell>
        </row>
        <row r="4080">
          <cell r="B4080" t="str">
            <v>523925</v>
          </cell>
          <cell r="C4080" t="str">
            <v>CURVA FOFO JM 11°15 D= 300MM (  77,3KG)</v>
          </cell>
          <cell r="D4080" t="str">
            <v>UN</v>
          </cell>
          <cell r="E4080">
            <v>0</v>
          </cell>
        </row>
        <row r="4081">
          <cell r="B4081" t="str">
            <v>523926</v>
          </cell>
          <cell r="C4081" t="str">
            <v>CURVA FOFO JM 11°15 D= 400MM (119,5KG)</v>
          </cell>
          <cell r="D4081" t="str">
            <v>UN</v>
          </cell>
          <cell r="E4081">
            <v>0</v>
          </cell>
        </row>
        <row r="4082">
          <cell r="B4082" t="str">
            <v>523927</v>
          </cell>
          <cell r="C4082" t="str">
            <v>CURVA FOFO JM 11°15 D= 450MM (175,2KG)</v>
          </cell>
          <cell r="D4082" t="str">
            <v>UN</v>
          </cell>
          <cell r="E4082">
            <v>0</v>
          </cell>
        </row>
        <row r="4083">
          <cell r="B4083" t="str">
            <v>523928</v>
          </cell>
          <cell r="C4083" t="str">
            <v>CURVA FOFO JM 11°15 D= 500MM (202,6KG)</v>
          </cell>
          <cell r="D4083" t="str">
            <v>UN</v>
          </cell>
          <cell r="E4083">
            <v>0</v>
          </cell>
        </row>
        <row r="4084">
          <cell r="B4084" t="str">
            <v>523929</v>
          </cell>
          <cell r="C4084" t="str">
            <v>CURVA FOFO JM 11°15 D= 600MM (232,4KG)</v>
          </cell>
          <cell r="D4084" t="str">
            <v>UN</v>
          </cell>
          <cell r="E4084">
            <v>0</v>
          </cell>
        </row>
        <row r="4085">
          <cell r="B4085" t="str">
            <v>523930</v>
          </cell>
          <cell r="C4085" t="str">
            <v>CURVA FOFO JM 11°15 D= 700MM (320,1KG)</v>
          </cell>
          <cell r="D4085" t="str">
            <v>UN</v>
          </cell>
          <cell r="E4085">
            <v>0</v>
          </cell>
        </row>
        <row r="4086">
          <cell r="B4086" t="str">
            <v>523931</v>
          </cell>
          <cell r="C4086" t="str">
            <v>CURVA FOFO JM 11°15 D= 800MM (456,6KG)</v>
          </cell>
          <cell r="D4086" t="str">
            <v>UN</v>
          </cell>
          <cell r="E4086">
            <v>0</v>
          </cell>
        </row>
        <row r="4087">
          <cell r="B4087" t="str">
            <v>523932</v>
          </cell>
          <cell r="C4087" t="str">
            <v>CURVA FOFO JM 11°15 D= 900MM (660,8KG)</v>
          </cell>
          <cell r="D4087" t="str">
            <v>UN</v>
          </cell>
          <cell r="E4087">
            <v>0</v>
          </cell>
        </row>
        <row r="4088">
          <cell r="B4088" t="str">
            <v>523933</v>
          </cell>
          <cell r="C4088" t="str">
            <v>CURVA FOFO JM 11°15 D=1000MM (750KG)</v>
          </cell>
          <cell r="D4088" t="str">
            <v>UN</v>
          </cell>
          <cell r="E4088">
            <v>0</v>
          </cell>
        </row>
        <row r="4089">
          <cell r="B4089" t="str">
            <v>523934</v>
          </cell>
          <cell r="C4089" t="str">
            <v>CURVA FOFO JM 11°15 D=1200MM (1004KG)</v>
          </cell>
          <cell r="D4089" t="str">
            <v>UN</v>
          </cell>
          <cell r="E4089">
            <v>0</v>
          </cell>
        </row>
        <row r="4090">
          <cell r="B4090" t="str">
            <v>523935</v>
          </cell>
          <cell r="C4090" t="str">
            <v>CURVA FOFO JM 22°30 D= 300MM ( 80,2KG)</v>
          </cell>
          <cell r="D4090" t="str">
            <v>UN</v>
          </cell>
          <cell r="E4090">
            <v>0</v>
          </cell>
        </row>
        <row r="4091">
          <cell r="B4091" t="str">
            <v>523936</v>
          </cell>
          <cell r="C4091" t="str">
            <v>CURVA FOFO JM 22°30 D= 400MM (128,5KG)</v>
          </cell>
          <cell r="D4091" t="str">
            <v>UN</v>
          </cell>
          <cell r="E4091">
            <v>0</v>
          </cell>
        </row>
        <row r="4092">
          <cell r="B4092" t="str">
            <v>523937</v>
          </cell>
          <cell r="C4092" t="str">
            <v>CURVA FOFO JM 22°30 D= 450MM (187,2KG)</v>
          </cell>
          <cell r="D4092" t="str">
            <v>UN</v>
          </cell>
          <cell r="E4092">
            <v>0</v>
          </cell>
        </row>
        <row r="4093">
          <cell r="B4093" t="str">
            <v>523938</v>
          </cell>
          <cell r="C4093" t="str">
            <v>CURVA FOFO JM 22°30 D= 500MM (245,6KG)</v>
          </cell>
          <cell r="D4093" t="str">
            <v>UN</v>
          </cell>
          <cell r="E4093">
            <v>0</v>
          </cell>
        </row>
        <row r="4094">
          <cell r="B4094" t="str">
            <v>523939</v>
          </cell>
          <cell r="C4094" t="str">
            <v>CURVA FOFO JM 22°30 D= 600MM (270,4KG)</v>
          </cell>
          <cell r="D4094" t="str">
            <v>UN</v>
          </cell>
          <cell r="E4094">
            <v>0</v>
          </cell>
        </row>
        <row r="4095">
          <cell r="B4095" t="str">
            <v>523940</v>
          </cell>
          <cell r="C4095" t="str">
            <v>CURVA FOFO JM 22°30 D= 700MM (360,1KG)</v>
          </cell>
          <cell r="D4095" t="str">
            <v>UN</v>
          </cell>
          <cell r="E4095">
            <v>0</v>
          </cell>
        </row>
        <row r="4096">
          <cell r="B4096" t="str">
            <v>523941</v>
          </cell>
          <cell r="C4096" t="str">
            <v>CURVA FOFO JM 22°30 D= 800MM (490,6KG)</v>
          </cell>
          <cell r="D4096" t="str">
            <v>UN</v>
          </cell>
          <cell r="E4096">
            <v>0</v>
          </cell>
        </row>
        <row r="4097">
          <cell r="B4097" t="str">
            <v>523942</v>
          </cell>
          <cell r="C4097" t="str">
            <v>CURVA FOFO JM 22°30 D= 900MM (676,4KG)</v>
          </cell>
          <cell r="D4097" t="str">
            <v>UN</v>
          </cell>
          <cell r="E4097">
            <v>0</v>
          </cell>
        </row>
        <row r="4098">
          <cell r="B4098" t="str">
            <v>523943</v>
          </cell>
          <cell r="C4098" t="str">
            <v>CURVA FOFO JM 22°30 D=1000MM (816KG)</v>
          </cell>
          <cell r="D4098" t="str">
            <v>UN</v>
          </cell>
          <cell r="E4098">
            <v>0</v>
          </cell>
        </row>
        <row r="4099">
          <cell r="B4099" t="str">
            <v>523944</v>
          </cell>
          <cell r="C4099" t="str">
            <v>CURVA FOFO JM 22°30 D=1200MM (1246KG)</v>
          </cell>
          <cell r="D4099" t="str">
            <v>UN</v>
          </cell>
          <cell r="E4099">
            <v>0</v>
          </cell>
        </row>
        <row r="4100">
          <cell r="B4100" t="str">
            <v>523945</v>
          </cell>
          <cell r="C4100" t="str">
            <v>CURVA FOFO JM 45° D= 300MM (  90,2KG)</v>
          </cell>
          <cell r="D4100" t="str">
            <v>UN</v>
          </cell>
          <cell r="E4100">
            <v>0</v>
          </cell>
        </row>
        <row r="4101">
          <cell r="B4101" t="str">
            <v>523946</v>
          </cell>
          <cell r="C4101" t="str">
            <v>CURVA FOFO JM 45° D= 400MM (147,5KG)</v>
          </cell>
          <cell r="D4101" t="str">
            <v>UN</v>
          </cell>
          <cell r="E4101">
            <v>0</v>
          </cell>
        </row>
        <row r="4102">
          <cell r="B4102" t="str">
            <v>523947</v>
          </cell>
          <cell r="C4102" t="str">
            <v>CURVA FOFO JM 45° D= 450MM (223,2KG)</v>
          </cell>
          <cell r="D4102" t="str">
            <v>UN</v>
          </cell>
          <cell r="E4102">
            <v>0</v>
          </cell>
        </row>
        <row r="4103">
          <cell r="B4103" t="str">
            <v>523948</v>
          </cell>
          <cell r="C4103" t="str">
            <v>CURVA FOFO JM 45° D= 500MM (278,6KG)</v>
          </cell>
          <cell r="D4103" t="str">
            <v>UN</v>
          </cell>
          <cell r="E4103">
            <v>0</v>
          </cell>
        </row>
        <row r="4104">
          <cell r="B4104" t="str">
            <v>523949</v>
          </cell>
          <cell r="C4104" t="str">
            <v>CURVA FOFO JM 45° D= 600MM (318,4KG)</v>
          </cell>
          <cell r="D4104" t="str">
            <v>UN</v>
          </cell>
          <cell r="E4104">
            <v>0</v>
          </cell>
        </row>
        <row r="4105">
          <cell r="B4105" t="str">
            <v>523950</v>
          </cell>
          <cell r="C4105" t="str">
            <v>CURVA FOFO JM 45° D= 700MM (423,2KG)</v>
          </cell>
          <cell r="D4105" t="str">
            <v>UN</v>
          </cell>
          <cell r="E4105">
            <v>0</v>
          </cell>
        </row>
        <row r="4106">
          <cell r="B4106" t="str">
            <v>523951</v>
          </cell>
          <cell r="C4106" t="str">
            <v>CURVA FOFO JM 45° D= 800MM (576,6KG)</v>
          </cell>
          <cell r="D4106" t="str">
            <v>UN</v>
          </cell>
          <cell r="E4106">
            <v>0</v>
          </cell>
        </row>
        <row r="4107">
          <cell r="B4107" t="str">
            <v>523952</v>
          </cell>
          <cell r="C4107" t="str">
            <v>CURVA FOFO JM 45° D= 900MM (780,8KG)</v>
          </cell>
          <cell r="D4107" t="str">
            <v>UN</v>
          </cell>
          <cell r="E4107">
            <v>0</v>
          </cell>
        </row>
        <row r="4108">
          <cell r="B4108" t="str">
            <v>523953</v>
          </cell>
          <cell r="C4108" t="str">
            <v>CURVA FOFO JM 45° D=1000MM (1040KG)</v>
          </cell>
          <cell r="D4108" t="str">
            <v>UN</v>
          </cell>
          <cell r="E4108">
            <v>0</v>
          </cell>
        </row>
        <row r="4109">
          <cell r="B4109" t="str">
            <v>523954</v>
          </cell>
          <cell r="C4109" t="str">
            <v>CURVA FOFO JM 45° D=1200MM (1411KG)</v>
          </cell>
          <cell r="D4109" t="str">
            <v>UN</v>
          </cell>
          <cell r="E4109">
            <v>0</v>
          </cell>
        </row>
        <row r="4110">
          <cell r="B4110" t="str">
            <v>523955</v>
          </cell>
          <cell r="C4110" t="str">
            <v>CURVA FOFO DE PE 90° C/ FG PN-10/16/25 D=80MM (14,</v>
          </cell>
          <cell r="D4110" t="str">
            <v>UN</v>
          </cell>
          <cell r="E4110">
            <v>0</v>
          </cell>
        </row>
        <row r="4111">
          <cell r="B4111" t="str">
            <v>523956</v>
          </cell>
          <cell r="C4111" t="str">
            <v>CURVA FOFO DE PE 90° C/ FG PN-10 D=100MM ( 17KG)</v>
          </cell>
          <cell r="D4111" t="str">
            <v>UN</v>
          </cell>
          <cell r="E4111">
            <v>0</v>
          </cell>
        </row>
        <row r="4112">
          <cell r="B4112" t="str">
            <v>523957</v>
          </cell>
          <cell r="C4112" t="str">
            <v>CURVA FOFO DE PE 90° C/ FG PN-10 D=150MM ( 28KG)</v>
          </cell>
          <cell r="D4112" t="str">
            <v>UN</v>
          </cell>
          <cell r="E4112">
            <v>0</v>
          </cell>
        </row>
        <row r="4113">
          <cell r="B4113" t="str">
            <v>523958</v>
          </cell>
          <cell r="C4113" t="str">
            <v>CURVA FOFO DE PE 90° C/ FG PN-10 D=200MM ( 43,5KG)</v>
          </cell>
          <cell r="D4113" t="str">
            <v>UN</v>
          </cell>
          <cell r="E4113">
            <v>0</v>
          </cell>
        </row>
        <row r="4114">
          <cell r="B4114" t="str">
            <v>523959</v>
          </cell>
          <cell r="C4114" t="str">
            <v>CURVA FOFO DE PE 90° C/ FG PN-10 D=250MM ( 71KG)</v>
          </cell>
          <cell r="D4114" t="str">
            <v>UN</v>
          </cell>
          <cell r="E4114">
            <v>0</v>
          </cell>
        </row>
        <row r="4115">
          <cell r="B4115" t="str">
            <v>523960</v>
          </cell>
          <cell r="C4115" t="str">
            <v>CURVA FOFO DE PE 90° C/ FG PN-10 D=300MM (102KG)</v>
          </cell>
          <cell r="D4115" t="str">
            <v>UN</v>
          </cell>
          <cell r="E4115">
            <v>0</v>
          </cell>
        </row>
        <row r="4116">
          <cell r="B4116" t="str">
            <v>523961</v>
          </cell>
          <cell r="C4116" t="str">
            <v>CURVA FOFO DE PE 90° C/ FG PN-10 D=350MM (136KG)</v>
          </cell>
          <cell r="D4116" t="str">
            <v>UN</v>
          </cell>
          <cell r="E4116">
            <v>0</v>
          </cell>
        </row>
        <row r="4117">
          <cell r="B4117" t="str">
            <v>523962</v>
          </cell>
          <cell r="C4117" t="str">
            <v>CURVA FOFO DE PE 90° C/ FG PN-10 D=400MM (172KG)</v>
          </cell>
          <cell r="D4117" t="str">
            <v>UN</v>
          </cell>
          <cell r="E4117">
            <v>0</v>
          </cell>
        </row>
        <row r="4118">
          <cell r="B4118" t="str">
            <v>523963</v>
          </cell>
          <cell r="C4118" t="str">
            <v>CURVA FOFO DE PE 90° C/ FG PN-10 D=450MM (231KG)</v>
          </cell>
          <cell r="D4118" t="str">
            <v>UN</v>
          </cell>
          <cell r="E4118">
            <v>0</v>
          </cell>
        </row>
        <row r="4119">
          <cell r="B4119" t="str">
            <v>523964</v>
          </cell>
          <cell r="C4119" t="str">
            <v>CURVA FOFO DE PE 90° C/ FG PN-10 D=500MM (276KG)</v>
          </cell>
          <cell r="D4119" t="str">
            <v>UN</v>
          </cell>
          <cell r="E4119">
            <v>0</v>
          </cell>
        </row>
        <row r="4120">
          <cell r="B4120" t="str">
            <v>523965</v>
          </cell>
          <cell r="C4120" t="str">
            <v>CURVA FOFO DE PE 90° C/ FG PN-10 D=600MM (423KG)</v>
          </cell>
          <cell r="D4120" t="str">
            <v>UN</v>
          </cell>
          <cell r="E4120">
            <v>0</v>
          </cell>
        </row>
        <row r="4121">
          <cell r="B4121" t="str">
            <v>523966</v>
          </cell>
          <cell r="C4121" t="str">
            <v>CURVA FOFO FG PN-16, 11°15 D= 100MM (16KG)</v>
          </cell>
          <cell r="D4121" t="str">
            <v>UN</v>
          </cell>
          <cell r="E4121">
            <v>0</v>
          </cell>
        </row>
        <row r="4122">
          <cell r="B4122" t="str">
            <v>523967</v>
          </cell>
          <cell r="C4122" t="str">
            <v>CURVA FOFO FG PN-16, 11°15 D= 150MM (25KG)</v>
          </cell>
          <cell r="D4122" t="str">
            <v>UN</v>
          </cell>
          <cell r="E4122">
            <v>0</v>
          </cell>
        </row>
        <row r="4123">
          <cell r="B4123" t="str">
            <v>523968</v>
          </cell>
          <cell r="C4123" t="str">
            <v>CURVA FOFO FG PN-16, 11°15 D= 200MM (36KG)</v>
          </cell>
          <cell r="D4123" t="str">
            <v>UN</v>
          </cell>
          <cell r="E4123">
            <v>0</v>
          </cell>
        </row>
        <row r="4124">
          <cell r="B4124" t="str">
            <v>523969</v>
          </cell>
          <cell r="C4124" t="str">
            <v>CURVA FOFO FG PN-16, 11°15 D= 250MM (49KG)</v>
          </cell>
          <cell r="D4124" t="str">
            <v>UN</v>
          </cell>
          <cell r="E4124">
            <v>0</v>
          </cell>
        </row>
        <row r="4125">
          <cell r="B4125" t="str">
            <v>523970</v>
          </cell>
          <cell r="C4125" t="str">
            <v>CURVA FOFO FG PN-16, 11°15 D= 300MM (62KG)</v>
          </cell>
          <cell r="D4125" t="str">
            <v>UN</v>
          </cell>
          <cell r="E4125">
            <v>0</v>
          </cell>
        </row>
        <row r="4126">
          <cell r="B4126" t="str">
            <v>523971</v>
          </cell>
          <cell r="C4126" t="str">
            <v>CURVA FOFO FG PN-16, 11°15 D= 350MM (88KG)</v>
          </cell>
          <cell r="D4126" t="str">
            <v>UN</v>
          </cell>
          <cell r="E4126">
            <v>0</v>
          </cell>
        </row>
        <row r="4127">
          <cell r="B4127" t="str">
            <v>523972</v>
          </cell>
          <cell r="C4127" t="str">
            <v>CURVA FOFO FG PN-16, 11°15 D= 400MM (116KG)</v>
          </cell>
          <cell r="D4127" t="str">
            <v>UN</v>
          </cell>
          <cell r="E4127">
            <v>0</v>
          </cell>
        </row>
        <row r="4128">
          <cell r="B4128" t="str">
            <v>523973</v>
          </cell>
          <cell r="C4128" t="str">
            <v>CURVA FOFO FG PN-16, 11°15 D= 450MM (147KG)</v>
          </cell>
          <cell r="D4128" t="str">
            <v>UN</v>
          </cell>
          <cell r="E4128">
            <v>0</v>
          </cell>
        </row>
        <row r="4129">
          <cell r="B4129" t="str">
            <v>523974</v>
          </cell>
          <cell r="C4129" t="str">
            <v>CURVA FOFO FG PN-16, 11°15 D= 500MM (179KG)</v>
          </cell>
          <cell r="D4129" t="str">
            <v>UN</v>
          </cell>
          <cell r="E4129">
            <v>0</v>
          </cell>
        </row>
        <row r="4130">
          <cell r="B4130" t="str">
            <v>523975</v>
          </cell>
          <cell r="C4130" t="str">
            <v>CURVA FOFO FG PN-16, 11°15 D= 600MM (259KG)</v>
          </cell>
          <cell r="D4130" t="str">
            <v>UN</v>
          </cell>
          <cell r="E4130">
            <v>0</v>
          </cell>
        </row>
        <row r="4131">
          <cell r="B4131" t="str">
            <v>523976</v>
          </cell>
          <cell r="C4131" t="str">
            <v>CURVA FOFO FG PN-16, 11°15 D= 700MM (304KG)</v>
          </cell>
          <cell r="D4131" t="str">
            <v>UN</v>
          </cell>
          <cell r="E4131">
            <v>0</v>
          </cell>
        </row>
        <row r="4132">
          <cell r="B4132" t="str">
            <v>523977</v>
          </cell>
          <cell r="C4132" t="str">
            <v>CURVA FOFO FG PN-16, 11°15 D= 800MM (412KG)</v>
          </cell>
          <cell r="D4132" t="str">
            <v>UN</v>
          </cell>
          <cell r="E4132">
            <v>0</v>
          </cell>
        </row>
        <row r="4133">
          <cell r="B4133" t="str">
            <v>523978</v>
          </cell>
          <cell r="C4133" t="str">
            <v>CURVA FOFO FG PN-16, 11°15 D= 900MM (521KG)</v>
          </cell>
          <cell r="D4133" t="str">
            <v>UN</v>
          </cell>
          <cell r="E4133">
            <v>0</v>
          </cell>
        </row>
        <row r="4134">
          <cell r="B4134" t="str">
            <v>523979</v>
          </cell>
          <cell r="C4134" t="str">
            <v>CURVA FOFO FG PN-16, 11°15 D=1000MM (693KG)</v>
          </cell>
          <cell r="D4134" t="str">
            <v>UN</v>
          </cell>
          <cell r="E4134">
            <v>0</v>
          </cell>
        </row>
        <row r="4135">
          <cell r="B4135" t="str">
            <v>523980</v>
          </cell>
          <cell r="C4135" t="str">
            <v>CURVA FOFO FG PN-16, 11°15 D=1200MM (1055KG)</v>
          </cell>
          <cell r="D4135" t="str">
            <v>UN</v>
          </cell>
          <cell r="E4135">
            <v>0</v>
          </cell>
        </row>
        <row r="4136">
          <cell r="B4136" t="str">
            <v>523981</v>
          </cell>
          <cell r="C4136" t="str">
            <v>CURVA FOFO FG PN-16, 22°30 D= 100MM ( 17KG)</v>
          </cell>
          <cell r="D4136" t="str">
            <v>UN</v>
          </cell>
          <cell r="E4136">
            <v>0</v>
          </cell>
        </row>
        <row r="4137">
          <cell r="B4137" t="str">
            <v>523982</v>
          </cell>
          <cell r="C4137" t="str">
            <v>CURVA FOFO FG PN-16, 22°30 D= 150MM ( 28KG)</v>
          </cell>
          <cell r="D4137" t="str">
            <v>UN</v>
          </cell>
          <cell r="E4137">
            <v>0</v>
          </cell>
        </row>
        <row r="4138">
          <cell r="B4138" t="str">
            <v>523983</v>
          </cell>
          <cell r="C4138" t="str">
            <v>CURVA FOFO FG PN-16, 22°30 D= 200MM ( 41KG)</v>
          </cell>
          <cell r="D4138" t="str">
            <v>UN</v>
          </cell>
          <cell r="E4138">
            <v>0</v>
          </cell>
        </row>
        <row r="4139">
          <cell r="B4139" t="str">
            <v>523984</v>
          </cell>
          <cell r="C4139" t="str">
            <v>CURVA FOFO FG PN-16, 22°30 D= 250MM ( 56KG)</v>
          </cell>
          <cell r="D4139" t="str">
            <v>UN</v>
          </cell>
          <cell r="E4139">
            <v>0</v>
          </cell>
        </row>
        <row r="4140">
          <cell r="B4140" t="str">
            <v>523985</v>
          </cell>
          <cell r="C4140" t="str">
            <v>CURVA FOFO FG PN-16, 22°30 D= 300MM ( 73KG)</v>
          </cell>
          <cell r="D4140" t="str">
            <v>UN</v>
          </cell>
          <cell r="E4140">
            <v>0</v>
          </cell>
        </row>
        <row r="4141">
          <cell r="B4141" t="str">
            <v>523986</v>
          </cell>
          <cell r="C4141" t="str">
            <v>CURVA FOFO FG PN-16, 22°30 D= 350MM (105KG)</v>
          </cell>
          <cell r="D4141" t="str">
            <v>UN</v>
          </cell>
          <cell r="E4141">
            <v>0</v>
          </cell>
        </row>
        <row r="4142">
          <cell r="B4142" t="str">
            <v>523987</v>
          </cell>
          <cell r="C4142" t="str">
            <v>CURVA FOFO FG PN-16, 22°30 D= 400MM (136KG)</v>
          </cell>
          <cell r="D4142" t="str">
            <v>UN</v>
          </cell>
          <cell r="E4142">
            <v>0</v>
          </cell>
        </row>
        <row r="4143">
          <cell r="B4143" t="str">
            <v>523988</v>
          </cell>
          <cell r="C4143" t="str">
            <v>CURVA FOFO FG PN-16, 22°30 D= 450MM (171KG)</v>
          </cell>
          <cell r="D4143" t="str">
            <v>UN</v>
          </cell>
          <cell r="E4143">
            <v>0</v>
          </cell>
        </row>
        <row r="4144">
          <cell r="B4144" t="str">
            <v>523989</v>
          </cell>
          <cell r="C4144" t="str">
            <v>CURVA FOFO FG PN-16, 22°30 D= 500MM (210KG)</v>
          </cell>
          <cell r="D4144" t="str">
            <v>UN</v>
          </cell>
          <cell r="E4144">
            <v>0</v>
          </cell>
        </row>
        <row r="4145">
          <cell r="B4145" t="str">
            <v>523990</v>
          </cell>
          <cell r="C4145" t="str">
            <v>CURVA FOFO FG PN-16, 22°30 D= 600MM (305KG)</v>
          </cell>
          <cell r="D4145" t="str">
            <v>UN</v>
          </cell>
          <cell r="E4145">
            <v>0</v>
          </cell>
        </row>
        <row r="4146">
          <cell r="B4146" t="str">
            <v>523991</v>
          </cell>
          <cell r="C4146" t="str">
            <v>CURVA FOFO FG PN-16, 22°30 D= 700MM (374KG)</v>
          </cell>
          <cell r="D4146" t="str">
            <v>UN</v>
          </cell>
          <cell r="E4146">
            <v>0</v>
          </cell>
        </row>
        <row r="4147">
          <cell r="B4147" t="str">
            <v>523992</v>
          </cell>
          <cell r="C4147" t="str">
            <v>CURVA FOFO FG PN-16, 22°30 D= 800MM (510KG)</v>
          </cell>
          <cell r="D4147" t="str">
            <v>UN</v>
          </cell>
          <cell r="E4147">
            <v>0</v>
          </cell>
        </row>
        <row r="4148">
          <cell r="B4148" t="str">
            <v>523993</v>
          </cell>
          <cell r="C4148" t="str">
            <v>CURVA FOFO FG PN-16, 22°30 D= 900MM (653KG)</v>
          </cell>
          <cell r="D4148" t="str">
            <v>UN</v>
          </cell>
          <cell r="E4148">
            <v>0</v>
          </cell>
        </row>
        <row r="4149">
          <cell r="B4149" t="str">
            <v>523994</v>
          </cell>
          <cell r="C4149" t="str">
            <v>CURVA FOFO FG PN-16, 22°30 D=1000MM (865KG)</v>
          </cell>
          <cell r="D4149" t="str">
            <v>UN</v>
          </cell>
          <cell r="E4149">
            <v>0</v>
          </cell>
        </row>
        <row r="4150">
          <cell r="B4150" t="str">
            <v>523995</v>
          </cell>
          <cell r="C4150" t="str">
            <v>CURVA FOFO FG PN-16, 22°30 D=1200MM (1238KG)</v>
          </cell>
          <cell r="D4150" t="str">
            <v>UN</v>
          </cell>
          <cell r="E4150">
            <v>0</v>
          </cell>
        </row>
        <row r="4151">
          <cell r="B4151" t="str">
            <v>523996</v>
          </cell>
          <cell r="C4151" t="str">
            <v>CURVA FOFO FG PN-16, 45° D= 100MM ( 10,5KG)</v>
          </cell>
          <cell r="D4151" t="str">
            <v>UN</v>
          </cell>
          <cell r="E4151">
            <v>0</v>
          </cell>
        </row>
        <row r="4152">
          <cell r="B4152" t="str">
            <v>523997</v>
          </cell>
          <cell r="C4152" t="str">
            <v>CURVA FOFO FG PN-16, 45° D= 150MM ( 17KG)</v>
          </cell>
          <cell r="D4152" t="str">
            <v>UN</v>
          </cell>
          <cell r="E4152">
            <v>0</v>
          </cell>
        </row>
        <row r="4153">
          <cell r="B4153" t="str">
            <v>523998</v>
          </cell>
          <cell r="C4153" t="str">
            <v>CURVA FOFO FG PN-16, 45° D= 200MM ( 26KG)</v>
          </cell>
          <cell r="D4153" t="str">
            <v>UN</v>
          </cell>
          <cell r="E4153">
            <v>0</v>
          </cell>
        </row>
        <row r="4154">
          <cell r="B4154" t="str">
            <v>523999</v>
          </cell>
          <cell r="C4154" t="str">
            <v>CURVA FOFO FG PN-16, 45° D= 250MM ( 52KG)</v>
          </cell>
          <cell r="D4154" t="str">
            <v>UN</v>
          </cell>
          <cell r="E4154">
            <v>0</v>
          </cell>
        </row>
        <row r="4155">
          <cell r="B4155" t="str">
            <v>524001</v>
          </cell>
          <cell r="C4155" t="str">
            <v>CURVA FOFO FG PN-16, 45° D= 300MM ( 74KG)</v>
          </cell>
          <cell r="D4155" t="str">
            <v>UN</v>
          </cell>
          <cell r="E4155">
            <v>0</v>
          </cell>
        </row>
        <row r="4156">
          <cell r="B4156" t="str">
            <v>524002</v>
          </cell>
          <cell r="C4156" t="str">
            <v>CURVA FOFO FG PN-16, 45° D= 350MM ( 80KG)</v>
          </cell>
          <cell r="D4156" t="str">
            <v>UN</v>
          </cell>
          <cell r="E4156">
            <v>0</v>
          </cell>
        </row>
        <row r="4157">
          <cell r="B4157" t="str">
            <v>524003</v>
          </cell>
          <cell r="C4157" t="str">
            <v>CURVA FOFO FG PN-16, 45° D= 400MM (102KG)</v>
          </cell>
          <cell r="D4157" t="str">
            <v>UN</v>
          </cell>
          <cell r="E4157">
            <v>0</v>
          </cell>
        </row>
        <row r="4158">
          <cell r="B4158" t="str">
            <v>524004</v>
          </cell>
          <cell r="C4158" t="str">
            <v>CURVA FOFO FG PN-16, 45° D= 450MM (168KG)</v>
          </cell>
          <cell r="D4158" t="str">
            <v>UN</v>
          </cell>
          <cell r="E4158">
            <v>0</v>
          </cell>
        </row>
        <row r="4159">
          <cell r="B4159" t="str">
            <v>524005</v>
          </cell>
          <cell r="C4159" t="str">
            <v>CURVA FOFO FG PN-16, 45° D= 500MM (173KG)</v>
          </cell>
          <cell r="D4159" t="str">
            <v>UN</v>
          </cell>
          <cell r="E4159">
            <v>0</v>
          </cell>
        </row>
        <row r="4160">
          <cell r="B4160" t="str">
            <v>524006</v>
          </cell>
          <cell r="C4160" t="str">
            <v>CURVA FOFO FG PN-16, 45° D= 600MM (257KG)</v>
          </cell>
          <cell r="D4160" t="str">
            <v>UN</v>
          </cell>
          <cell r="E4160">
            <v>0</v>
          </cell>
        </row>
        <row r="4161">
          <cell r="B4161" t="str">
            <v>524007</v>
          </cell>
          <cell r="C4161" t="str">
            <v>CURVA FOFO FG PN-16, 45° D= 700MM (325KG)</v>
          </cell>
          <cell r="D4161" t="str">
            <v>UN</v>
          </cell>
          <cell r="E4161">
            <v>0</v>
          </cell>
        </row>
        <row r="4162">
          <cell r="B4162" t="str">
            <v>524008</v>
          </cell>
          <cell r="C4162" t="str">
            <v>CURVA FOFO FG PN-16, 45° D= 800MM (438KG)</v>
          </cell>
          <cell r="D4162" t="str">
            <v>UN</v>
          </cell>
          <cell r="E4162">
            <v>0</v>
          </cell>
        </row>
        <row r="4163">
          <cell r="B4163" t="str">
            <v>524009</v>
          </cell>
          <cell r="C4163" t="str">
            <v>CURVA FOFO FG PN-16, 45° D= 900MM (564KG)</v>
          </cell>
          <cell r="D4163" t="str">
            <v>UN</v>
          </cell>
          <cell r="E4163">
            <v>0</v>
          </cell>
        </row>
        <row r="4164">
          <cell r="B4164" t="str">
            <v>524010</v>
          </cell>
          <cell r="C4164" t="str">
            <v>CURVA FOFO FG PN-16, 45° D=1000MM (747KG)</v>
          </cell>
          <cell r="D4164" t="str">
            <v>UN</v>
          </cell>
          <cell r="E4164">
            <v>0</v>
          </cell>
        </row>
        <row r="4165">
          <cell r="B4165" t="str">
            <v>524011</v>
          </cell>
          <cell r="C4165" t="str">
            <v>CURVA FOFO FG PN-16, 45° D=1200MM (1171KG)</v>
          </cell>
          <cell r="D4165" t="str">
            <v>UN</v>
          </cell>
          <cell r="E4165">
            <v>0</v>
          </cell>
        </row>
        <row r="4166">
          <cell r="B4166" t="str">
            <v>524012</v>
          </cell>
          <cell r="C4166" t="str">
            <v>CURVA FOFO FG PN-16, 90° D= 100MM ( 11KG)</v>
          </cell>
          <cell r="D4166" t="str">
            <v>UN</v>
          </cell>
          <cell r="E4166">
            <v>0</v>
          </cell>
        </row>
        <row r="4167">
          <cell r="B4167" t="str">
            <v>524013</v>
          </cell>
          <cell r="C4167" t="str">
            <v>CURVA FOFO FG PN-16, 90° D= 150MM ( 18KG)</v>
          </cell>
          <cell r="D4167" t="str">
            <v>UN</v>
          </cell>
          <cell r="E4167">
            <v>0</v>
          </cell>
        </row>
        <row r="4168">
          <cell r="B4168" t="str">
            <v>524014</v>
          </cell>
          <cell r="C4168" t="str">
            <v>CURVA FOFO FG PN-16, 90° D= 200MM ( 28KG)</v>
          </cell>
          <cell r="D4168" t="str">
            <v>UN</v>
          </cell>
          <cell r="E4168">
            <v>0</v>
          </cell>
        </row>
        <row r="4169">
          <cell r="B4169" t="str">
            <v>524015</v>
          </cell>
          <cell r="C4169" t="str">
            <v>CURVA FOFO FG PN-16, 90° D= 250MM ( 46KG)</v>
          </cell>
          <cell r="D4169" t="str">
            <v>UN</v>
          </cell>
          <cell r="E4169">
            <v>0</v>
          </cell>
        </row>
        <row r="4170">
          <cell r="B4170" t="str">
            <v>524016</v>
          </cell>
          <cell r="C4170" t="str">
            <v>CURVA FOFO FG PN-16, 90° D= 300MM ( 66KG)</v>
          </cell>
          <cell r="D4170" t="str">
            <v>UN</v>
          </cell>
          <cell r="E4170">
            <v>0</v>
          </cell>
        </row>
        <row r="4171">
          <cell r="B4171" t="str">
            <v>524017</v>
          </cell>
          <cell r="C4171" t="str">
            <v>CURVA FOFO FG PN-16, 90° D= 350MM ( 93KG)</v>
          </cell>
          <cell r="D4171" t="str">
            <v>UN</v>
          </cell>
          <cell r="E4171">
            <v>0</v>
          </cell>
        </row>
        <row r="4172">
          <cell r="B4172" t="str">
            <v>524018</v>
          </cell>
          <cell r="C4172" t="str">
            <v>CURVA FOFO FG PN-16, 90° D= 400MM (121KG)</v>
          </cell>
          <cell r="D4172" t="str">
            <v>UN</v>
          </cell>
          <cell r="E4172">
            <v>0</v>
          </cell>
        </row>
        <row r="4173">
          <cell r="B4173" t="str">
            <v>524019</v>
          </cell>
          <cell r="C4173" t="str">
            <v>CURVA FOFO FG PN-16, 90° D= 450MM (204KG)</v>
          </cell>
          <cell r="D4173" t="str">
            <v>UN</v>
          </cell>
          <cell r="E4173">
            <v>0</v>
          </cell>
        </row>
        <row r="4174">
          <cell r="B4174" t="str">
            <v>524020</v>
          </cell>
          <cell r="C4174" t="str">
            <v>CURVA FOFO FG PN-16, 90° D= 500MM (210KG)</v>
          </cell>
          <cell r="D4174" t="str">
            <v>UN</v>
          </cell>
          <cell r="E4174">
            <v>0</v>
          </cell>
        </row>
        <row r="4175">
          <cell r="B4175" t="str">
            <v>524021</v>
          </cell>
          <cell r="C4175" t="str">
            <v>CURVA FOFO FG PN-16, 90° D= 600MM (320KG)</v>
          </cell>
          <cell r="D4175" t="str">
            <v>UN</v>
          </cell>
          <cell r="E4175">
            <v>0</v>
          </cell>
        </row>
        <row r="4176">
          <cell r="B4176" t="str">
            <v>524022</v>
          </cell>
          <cell r="C4176" t="str">
            <v>CURVA FOFO FG PN-16, 90° D= 700MM (410KG)</v>
          </cell>
          <cell r="D4176" t="str">
            <v>UN</v>
          </cell>
          <cell r="E4176">
            <v>0</v>
          </cell>
        </row>
        <row r="4177">
          <cell r="B4177" t="str">
            <v>524023</v>
          </cell>
          <cell r="C4177" t="str">
            <v>CURVA FOFO FG PN-16, 90° D= 800MM (563KG)</v>
          </cell>
          <cell r="D4177" t="str">
            <v>UN</v>
          </cell>
          <cell r="E4177">
            <v>0</v>
          </cell>
        </row>
        <row r="4178">
          <cell r="B4178" t="str">
            <v>524024</v>
          </cell>
          <cell r="C4178" t="str">
            <v>CURVA FOFO FG PN-16, 90° D= 900MM (738KG)</v>
          </cell>
          <cell r="D4178" t="str">
            <v>UN</v>
          </cell>
          <cell r="E4178">
            <v>0</v>
          </cell>
        </row>
        <row r="4179">
          <cell r="B4179" t="str">
            <v>524025</v>
          </cell>
          <cell r="C4179" t="str">
            <v>CURVA FOFO FG PN-16, 90° D=1000MM (975KG)</v>
          </cell>
          <cell r="D4179" t="str">
            <v>UN</v>
          </cell>
          <cell r="E4179">
            <v>0</v>
          </cell>
        </row>
        <row r="4180">
          <cell r="B4180" t="str">
            <v>524026</v>
          </cell>
          <cell r="C4180" t="str">
            <v>CURVA FOFO FG PN-16, 90° D=1200MM (1549KG)</v>
          </cell>
          <cell r="D4180" t="str">
            <v>UN</v>
          </cell>
          <cell r="E4180">
            <v>0</v>
          </cell>
        </row>
        <row r="4181">
          <cell r="B4181" t="str">
            <v>524027</v>
          </cell>
          <cell r="C4181" t="str">
            <v>CURVA FOFO FG PN-16 DE PE, 90° D= 100MM ( 17KG)</v>
          </cell>
          <cell r="D4181" t="str">
            <v>UN</v>
          </cell>
          <cell r="E4181">
            <v>0</v>
          </cell>
        </row>
        <row r="4182">
          <cell r="B4182" t="str">
            <v>524028</v>
          </cell>
          <cell r="C4182" t="str">
            <v>CURVA FOFO FG PN-16 DE PE, 90° D= 150MM ( 28KG)</v>
          </cell>
          <cell r="D4182" t="str">
            <v>UN</v>
          </cell>
          <cell r="E4182">
            <v>0</v>
          </cell>
        </row>
        <row r="4183">
          <cell r="B4183" t="str">
            <v>524029</v>
          </cell>
          <cell r="C4183" t="str">
            <v>CURVA FOFO FG PN-16 DE PE, 90° D= 200MM (43,5KG)</v>
          </cell>
          <cell r="D4183" t="str">
            <v>UN</v>
          </cell>
          <cell r="E4183">
            <v>0</v>
          </cell>
        </row>
        <row r="4184">
          <cell r="B4184" t="str">
            <v>524030</v>
          </cell>
          <cell r="C4184" t="str">
            <v>CURVA FOFO FG PN-16 DE PE, 90° D= 250MM ( 71KG)</v>
          </cell>
          <cell r="D4184" t="str">
            <v>UN</v>
          </cell>
          <cell r="E4184">
            <v>0</v>
          </cell>
        </row>
        <row r="4185">
          <cell r="B4185" t="str">
            <v>524031</v>
          </cell>
          <cell r="C4185" t="str">
            <v>CURVA FOFO FG PN-16 DE PE, 90° D= 300MM ( 102KG)</v>
          </cell>
          <cell r="D4185" t="str">
            <v>UN</v>
          </cell>
          <cell r="E4185">
            <v>0</v>
          </cell>
        </row>
        <row r="4186">
          <cell r="B4186" t="str">
            <v>524032</v>
          </cell>
          <cell r="C4186" t="str">
            <v>CURVA FOFO FG PN-16 DE PE, 90° D= 350MM ( 141KG)</v>
          </cell>
          <cell r="D4186" t="str">
            <v>UN</v>
          </cell>
          <cell r="E4186">
            <v>0</v>
          </cell>
        </row>
        <row r="4187">
          <cell r="B4187" t="str">
            <v>524033</v>
          </cell>
          <cell r="C4187" t="str">
            <v>CURVA FOFO FG PN-16 DE PE, 90° D= 400MM ( 183KG)</v>
          </cell>
          <cell r="D4187" t="str">
            <v>UN</v>
          </cell>
          <cell r="E4187">
            <v>0</v>
          </cell>
        </row>
        <row r="4188">
          <cell r="B4188" t="str">
            <v>524034</v>
          </cell>
          <cell r="C4188" t="str">
            <v>CURVA FOFO FG PN-16 DE PE, 90° D= 450MM ( 246KG)</v>
          </cell>
          <cell r="D4188" t="str">
            <v>UN</v>
          </cell>
          <cell r="E4188">
            <v>0</v>
          </cell>
        </row>
        <row r="4189">
          <cell r="B4189" t="str">
            <v>524035</v>
          </cell>
          <cell r="C4189" t="str">
            <v>CURVA FOFO FG PN-16 DE PE, 90° D= 500MM (306KG)</v>
          </cell>
          <cell r="D4189" t="str">
            <v>UN</v>
          </cell>
          <cell r="E4189">
            <v>0</v>
          </cell>
        </row>
        <row r="4190">
          <cell r="B4190" t="str">
            <v>524036</v>
          </cell>
          <cell r="C4190" t="str">
            <v>CURVA FOFO FG PN-16 DE PE, 90° D= 600MM (476KG)</v>
          </cell>
          <cell r="D4190" t="str">
            <v>UN</v>
          </cell>
          <cell r="E4190">
            <v>0</v>
          </cell>
        </row>
        <row r="4191">
          <cell r="B4191" t="str">
            <v>524037</v>
          </cell>
          <cell r="C4191" t="str">
            <v>CURVA FOFO FG PN-25, 11°15 D= 100MM ( 17KG)</v>
          </cell>
          <cell r="D4191" t="str">
            <v>UN</v>
          </cell>
          <cell r="E4191">
            <v>0</v>
          </cell>
        </row>
        <row r="4192">
          <cell r="B4192" t="str">
            <v>524038</v>
          </cell>
          <cell r="C4192" t="str">
            <v>CURVA FOFO FG PN-25, 11°15 D= 150MM ( 27KG)</v>
          </cell>
          <cell r="D4192" t="str">
            <v>UN</v>
          </cell>
          <cell r="E4192">
            <v>0</v>
          </cell>
        </row>
        <row r="4193">
          <cell r="B4193" t="str">
            <v>524039</v>
          </cell>
          <cell r="C4193" t="str">
            <v>CURVA FOFO FG PN-25, 11°15 D= 200MM ( 40KG)</v>
          </cell>
          <cell r="D4193" t="str">
            <v>UN</v>
          </cell>
          <cell r="E4193">
            <v>0</v>
          </cell>
        </row>
        <row r="4194">
          <cell r="B4194" t="str">
            <v>524040</v>
          </cell>
          <cell r="C4194" t="str">
            <v>CURVA FOFO FG PN-25, 11°15 D= 250MM ( 55KG)</v>
          </cell>
          <cell r="D4194" t="str">
            <v>UN</v>
          </cell>
          <cell r="E4194">
            <v>0</v>
          </cell>
        </row>
        <row r="4195">
          <cell r="B4195" t="str">
            <v>524041</v>
          </cell>
          <cell r="C4195" t="str">
            <v>CURVA FOFO FG PN-25, 11°15 D= 300MM ( 72KG)</v>
          </cell>
          <cell r="D4195" t="str">
            <v>UN</v>
          </cell>
          <cell r="E4195">
            <v>0</v>
          </cell>
        </row>
        <row r="4196">
          <cell r="B4196" t="str">
            <v>524042</v>
          </cell>
          <cell r="C4196" t="str">
            <v>CURVA FOFO FG PN-25, 11°15 D= 350MM (105KG)</v>
          </cell>
          <cell r="D4196" t="str">
            <v>UN</v>
          </cell>
          <cell r="E4196">
            <v>0</v>
          </cell>
        </row>
        <row r="4197">
          <cell r="B4197" t="str">
            <v>524043</v>
          </cell>
          <cell r="C4197" t="str">
            <v>CURVA FOFO FG PN-25, 11°15 D= 400MM (138KG)</v>
          </cell>
          <cell r="D4197" t="str">
            <v>UN</v>
          </cell>
          <cell r="E4197">
            <v>0</v>
          </cell>
        </row>
        <row r="4198">
          <cell r="B4198" t="str">
            <v>524044</v>
          </cell>
          <cell r="C4198" t="str">
            <v>CURVA FOFO FG PN-25, 11°15 D= 450MM (170KG)</v>
          </cell>
          <cell r="D4198" t="str">
            <v>UN</v>
          </cell>
          <cell r="E4198">
            <v>0</v>
          </cell>
        </row>
        <row r="4199">
          <cell r="B4199" t="str">
            <v>524045</v>
          </cell>
          <cell r="C4199" t="str">
            <v>CURVA FOFO FG PN-25, 11°15 D= 500MM (203KG)</v>
          </cell>
          <cell r="D4199" t="str">
            <v>UN</v>
          </cell>
          <cell r="E4199">
            <v>0</v>
          </cell>
        </row>
        <row r="4200">
          <cell r="B4200" t="str">
            <v>524046</v>
          </cell>
          <cell r="C4200" t="str">
            <v>CURVA FOFO FG PN-25, 11°15 D= 600MM (287KG)</v>
          </cell>
          <cell r="D4200" t="str">
            <v>UN</v>
          </cell>
          <cell r="E4200">
            <v>0</v>
          </cell>
        </row>
        <row r="4201">
          <cell r="B4201" t="str">
            <v>524047</v>
          </cell>
          <cell r="C4201" t="str">
            <v>CURVA FOFO FG PN-25, 11°15 D= 700MM (374KG)</v>
          </cell>
          <cell r="D4201" t="str">
            <v>UN</v>
          </cell>
          <cell r="E4201">
            <v>0</v>
          </cell>
        </row>
        <row r="4202">
          <cell r="B4202" t="str">
            <v>524048</v>
          </cell>
          <cell r="C4202" t="str">
            <v>CURVA FOFO FG PN-25, 11°15 D= 800MM (510KG)</v>
          </cell>
          <cell r="D4202" t="str">
            <v>UN</v>
          </cell>
          <cell r="E4202">
            <v>0</v>
          </cell>
        </row>
        <row r="4203">
          <cell r="B4203" t="str">
            <v>524049</v>
          </cell>
          <cell r="C4203" t="str">
            <v>CURVA FOFO FG PN-25, 11°15 D= 900MM (641KG)</v>
          </cell>
          <cell r="D4203" t="str">
            <v>UN</v>
          </cell>
          <cell r="E4203">
            <v>0</v>
          </cell>
        </row>
        <row r="4204">
          <cell r="B4204" t="str">
            <v>524050</v>
          </cell>
          <cell r="C4204" t="str">
            <v>CURVA FOFO FG PN-25, 11°15 D=1000MM (849KG)</v>
          </cell>
          <cell r="D4204" t="str">
            <v>UN</v>
          </cell>
          <cell r="E4204">
            <v>0</v>
          </cell>
        </row>
        <row r="4205">
          <cell r="B4205" t="str">
            <v>524051</v>
          </cell>
          <cell r="C4205" t="str">
            <v>CURVA FOFO FG PN-25, 11°15 D=1200MM (1255KG)</v>
          </cell>
          <cell r="D4205" t="str">
            <v>UN</v>
          </cell>
          <cell r="E4205">
            <v>0</v>
          </cell>
        </row>
        <row r="4206">
          <cell r="B4206" t="str">
            <v>524052</v>
          </cell>
          <cell r="C4206" t="str">
            <v>CURVA FOFO FG PN-25, 22°30 D= 100MM ( 18KG)</v>
          </cell>
          <cell r="D4206" t="str">
            <v>UN</v>
          </cell>
          <cell r="E4206">
            <v>0</v>
          </cell>
        </row>
        <row r="4207">
          <cell r="B4207" t="str">
            <v>524053</v>
          </cell>
          <cell r="C4207" t="str">
            <v>CURVA FOFO FG PN-25, 22°30 D= 150MM ( 30KG)</v>
          </cell>
          <cell r="D4207" t="str">
            <v>UN</v>
          </cell>
          <cell r="E4207">
            <v>0</v>
          </cell>
        </row>
        <row r="4208">
          <cell r="B4208" t="str">
            <v>524054</v>
          </cell>
          <cell r="C4208" t="str">
            <v>CURVA FOFO FG PN-25, 22°30 D= 200MM ( 45KG)</v>
          </cell>
          <cell r="D4208" t="str">
            <v>UN</v>
          </cell>
          <cell r="E4208">
            <v>0</v>
          </cell>
        </row>
        <row r="4209">
          <cell r="B4209" t="str">
            <v>524055</v>
          </cell>
          <cell r="C4209" t="str">
            <v>CURVA FOFO FG PN-25, 22°30 D= 250MM ( 62KG)</v>
          </cell>
          <cell r="D4209" t="str">
            <v>UN</v>
          </cell>
          <cell r="E4209">
            <v>0</v>
          </cell>
        </row>
        <row r="4210">
          <cell r="B4210" t="str">
            <v>524056</v>
          </cell>
          <cell r="C4210" t="str">
            <v>CURVA FOFO FG PN-25, 22°30 D= 300MM ( 83KG)</v>
          </cell>
          <cell r="D4210" t="str">
            <v>UN</v>
          </cell>
          <cell r="E4210">
            <v>0</v>
          </cell>
        </row>
        <row r="4211">
          <cell r="B4211" t="str">
            <v>524057</v>
          </cell>
          <cell r="C4211" t="str">
            <v>CURVA FOFO FG PN-25, 22°30 D= 350MM (121KG)</v>
          </cell>
          <cell r="D4211" t="str">
            <v>UN</v>
          </cell>
          <cell r="E4211">
            <v>0</v>
          </cell>
        </row>
        <row r="4212">
          <cell r="B4212" t="str">
            <v>524058</v>
          </cell>
          <cell r="C4212" t="str">
            <v>CURVA FOFO FG PN-25, 22°30 D= 400MM (158KG)</v>
          </cell>
          <cell r="D4212" t="str">
            <v>UN</v>
          </cell>
          <cell r="E4212">
            <v>0</v>
          </cell>
        </row>
        <row r="4213">
          <cell r="B4213" t="str">
            <v>524059</v>
          </cell>
          <cell r="C4213" t="str">
            <v>CURVA FOFO FG PN-25, 22°30 D= 450MM (194KG)</v>
          </cell>
          <cell r="D4213" t="str">
            <v>UN</v>
          </cell>
          <cell r="E4213">
            <v>0</v>
          </cell>
        </row>
        <row r="4214">
          <cell r="B4214" t="str">
            <v>524060</v>
          </cell>
          <cell r="C4214" t="str">
            <v>CURVA FOFO FG PN-25, 22°30 D= 500MM (234KG)</v>
          </cell>
          <cell r="D4214" t="str">
            <v>UN</v>
          </cell>
          <cell r="E4214">
            <v>0</v>
          </cell>
        </row>
        <row r="4215">
          <cell r="B4215" t="str">
            <v>524061</v>
          </cell>
          <cell r="C4215" t="str">
            <v>CURVA FOFO FG PN-25, 22°30 D= 600MM (333KG)</v>
          </cell>
          <cell r="D4215" t="str">
            <v>UN</v>
          </cell>
          <cell r="E4215">
            <v>0</v>
          </cell>
        </row>
        <row r="4216">
          <cell r="B4216" t="str">
            <v>524062</v>
          </cell>
          <cell r="C4216" t="str">
            <v>CURVA FOFO FG PN-25, 22°30 D= 700MM (444KG)</v>
          </cell>
          <cell r="D4216" t="str">
            <v>UN</v>
          </cell>
          <cell r="E4216">
            <v>0</v>
          </cell>
        </row>
        <row r="4217">
          <cell r="B4217" t="str">
            <v>524063</v>
          </cell>
          <cell r="C4217" t="str">
            <v>CURVA FOFO FG PN-25, 22°30 D= 800MM (608KG)</v>
          </cell>
          <cell r="D4217" t="str">
            <v>UN</v>
          </cell>
          <cell r="E4217">
            <v>0</v>
          </cell>
        </row>
        <row r="4218">
          <cell r="B4218" t="str">
            <v>524064</v>
          </cell>
          <cell r="C4218" t="str">
            <v>CURVA FOFO FG PN-25, 22°30 D= 900MM (773KG)</v>
          </cell>
          <cell r="D4218" t="str">
            <v>UN</v>
          </cell>
          <cell r="E4218">
            <v>0</v>
          </cell>
        </row>
        <row r="4219">
          <cell r="B4219" t="str">
            <v>524065</v>
          </cell>
          <cell r="C4219" t="str">
            <v>CURVA FOFO FG PN-25, 22°30 D=1000MM (1021KG)</v>
          </cell>
          <cell r="D4219" t="str">
            <v>UN</v>
          </cell>
          <cell r="E4219">
            <v>0</v>
          </cell>
        </row>
        <row r="4220">
          <cell r="B4220" t="str">
            <v>524066</v>
          </cell>
          <cell r="C4220" t="str">
            <v>CURVA FOFO FG PN-25, 22°30 D=1200MM (1438KG)</v>
          </cell>
          <cell r="D4220" t="str">
            <v>UN</v>
          </cell>
          <cell r="E4220">
            <v>0</v>
          </cell>
        </row>
        <row r="4221">
          <cell r="B4221" t="str">
            <v>524067</v>
          </cell>
          <cell r="C4221" t="str">
            <v>CURVA FOFO FG PN-25, 45° D= 100MM ( 12KG)</v>
          </cell>
          <cell r="D4221" t="str">
            <v>UN</v>
          </cell>
          <cell r="E4221">
            <v>0</v>
          </cell>
        </row>
        <row r="4222">
          <cell r="B4222" t="str">
            <v>524068</v>
          </cell>
          <cell r="C4222" t="str">
            <v>CURVA FOFO FG PN-25, 45° D= 150MM ( 19KG)</v>
          </cell>
          <cell r="D4222" t="str">
            <v>UN</v>
          </cell>
          <cell r="E4222">
            <v>0</v>
          </cell>
        </row>
        <row r="4223">
          <cell r="B4223" t="str">
            <v>524069</v>
          </cell>
          <cell r="C4223" t="str">
            <v>CURVA FOFO FG PN-25, 45° D= 200MM ( 30KG)</v>
          </cell>
          <cell r="D4223" t="str">
            <v>UN</v>
          </cell>
          <cell r="E4223">
            <v>0</v>
          </cell>
        </row>
        <row r="4224">
          <cell r="B4224" t="str">
            <v>524070</v>
          </cell>
          <cell r="C4224" t="str">
            <v>CURVA FOFO FG PN-25, 45° D= 250MM ( 59KG)</v>
          </cell>
          <cell r="D4224" t="str">
            <v>UN</v>
          </cell>
          <cell r="E4224">
            <v>0</v>
          </cell>
        </row>
        <row r="4225">
          <cell r="B4225" t="str">
            <v>524071</v>
          </cell>
          <cell r="C4225" t="str">
            <v>CURVA FOFO FG PN-25, 45° D= 300MM (  4KG)</v>
          </cell>
          <cell r="D4225" t="str">
            <v>UN</v>
          </cell>
          <cell r="E4225">
            <v>0</v>
          </cell>
        </row>
        <row r="4226">
          <cell r="B4226" t="str">
            <v>524072</v>
          </cell>
          <cell r="C4226" t="str">
            <v>CURVA FOFO FG PN-25, 45° D= 350MM ( 97KG)</v>
          </cell>
          <cell r="D4226" t="str">
            <v>UN</v>
          </cell>
          <cell r="E4226">
            <v>0</v>
          </cell>
        </row>
        <row r="4227">
          <cell r="B4227" t="str">
            <v>524073</v>
          </cell>
          <cell r="C4227" t="str">
            <v>CURVA FOFO FG PN-25, 45° D= 400MM (125KG)</v>
          </cell>
          <cell r="D4227" t="str">
            <v>UN</v>
          </cell>
          <cell r="E4227">
            <v>0</v>
          </cell>
        </row>
        <row r="4228">
          <cell r="B4228" t="str">
            <v>524074</v>
          </cell>
          <cell r="C4228" t="str">
            <v>CURVA FOFO FG PN-25, 45° D= 450MM (192KG)</v>
          </cell>
          <cell r="D4228" t="str">
            <v>UN</v>
          </cell>
          <cell r="E4228">
            <v>0</v>
          </cell>
        </row>
        <row r="4229">
          <cell r="B4229" t="str">
            <v>524075</v>
          </cell>
          <cell r="C4229" t="str">
            <v>CURVA FOFO FG PN-25, 45° D= 500MM (196KG)</v>
          </cell>
          <cell r="D4229" t="str">
            <v>UN</v>
          </cell>
          <cell r="E4229">
            <v>0</v>
          </cell>
        </row>
        <row r="4230">
          <cell r="B4230" t="str">
            <v>524076</v>
          </cell>
          <cell r="C4230" t="str">
            <v>CURVA FOFO FG PN-25, 45° D= 600MM (285KG)</v>
          </cell>
          <cell r="D4230" t="str">
            <v>UN</v>
          </cell>
          <cell r="E4230">
            <v>0</v>
          </cell>
        </row>
        <row r="4231">
          <cell r="B4231" t="str">
            <v>524077</v>
          </cell>
          <cell r="C4231" t="str">
            <v>CURVA FOFO FG PN-25, 45° D= 700MM (395KG)</v>
          </cell>
          <cell r="D4231" t="str">
            <v>UN</v>
          </cell>
          <cell r="E4231">
            <v>0</v>
          </cell>
        </row>
        <row r="4232">
          <cell r="B4232" t="str">
            <v>524078</v>
          </cell>
          <cell r="C4232" t="str">
            <v>CURVA FOFO FG PN-25, 45° D= 800MM (536KG)</v>
          </cell>
          <cell r="D4232" t="str">
            <v>UN</v>
          </cell>
          <cell r="E4232">
            <v>0</v>
          </cell>
        </row>
        <row r="4233">
          <cell r="B4233" t="str">
            <v>524079</v>
          </cell>
          <cell r="C4233" t="str">
            <v>CURVA FOFO FG PN-25, 45° D= 900MM (685KG)</v>
          </cell>
          <cell r="D4233" t="str">
            <v>UN</v>
          </cell>
          <cell r="E4233">
            <v>0</v>
          </cell>
        </row>
        <row r="4234">
          <cell r="B4234" t="str">
            <v>524080</v>
          </cell>
          <cell r="C4234" t="str">
            <v>CURVA FOFO FG PN-25, 45° D=1000MM (903KG)</v>
          </cell>
          <cell r="D4234" t="str">
            <v>UN</v>
          </cell>
          <cell r="E4234">
            <v>0</v>
          </cell>
        </row>
        <row r="4235">
          <cell r="B4235" t="str">
            <v>524081</v>
          </cell>
          <cell r="C4235" t="str">
            <v>CURVA FOFO FG PN-25, 45° D=1200MM (1371KG)</v>
          </cell>
          <cell r="D4235" t="str">
            <v>UN</v>
          </cell>
          <cell r="E4235">
            <v>0</v>
          </cell>
        </row>
        <row r="4236">
          <cell r="B4236" t="str">
            <v>524082</v>
          </cell>
          <cell r="C4236" t="str">
            <v>CURVA FOFO FG PN-25, 90° D= 100MM ( 12KG)</v>
          </cell>
          <cell r="D4236" t="str">
            <v>UN</v>
          </cell>
          <cell r="E4236">
            <v>0</v>
          </cell>
        </row>
        <row r="4237">
          <cell r="B4237" t="str">
            <v>524083</v>
          </cell>
          <cell r="C4237" t="str">
            <v>CURVA FOFO FG PN-25, 90° D= 150MM ( 20KG)</v>
          </cell>
          <cell r="D4237" t="str">
            <v>UN</v>
          </cell>
          <cell r="E4237">
            <v>0</v>
          </cell>
        </row>
        <row r="4238">
          <cell r="B4238" t="str">
            <v>524084</v>
          </cell>
          <cell r="C4238" t="str">
            <v>CURVA FOFO FG PN-25, 90° D= 200MM ( 32KG)</v>
          </cell>
          <cell r="D4238" t="str">
            <v>UN</v>
          </cell>
          <cell r="E4238">
            <v>0</v>
          </cell>
        </row>
        <row r="4239">
          <cell r="B4239" t="str">
            <v>524085</v>
          </cell>
          <cell r="C4239" t="str">
            <v>CURVA FOFO FG PN-25, 90° D= 250MM ( 53KG)</v>
          </cell>
          <cell r="D4239" t="str">
            <v>UN</v>
          </cell>
          <cell r="E4239">
            <v>0</v>
          </cell>
        </row>
        <row r="4240">
          <cell r="B4240" t="str">
            <v>524086</v>
          </cell>
          <cell r="C4240" t="str">
            <v>CURVA FOFO FG PN-25, 90° D= 300MM ( 76KG)</v>
          </cell>
          <cell r="D4240" t="str">
            <v>UN</v>
          </cell>
          <cell r="E4240">
            <v>0</v>
          </cell>
        </row>
        <row r="4241">
          <cell r="B4241" t="str">
            <v>524087</v>
          </cell>
          <cell r="C4241" t="str">
            <v>CURVA FOFO FG PN-25, 90° D= 350MM (110KG)</v>
          </cell>
          <cell r="D4241" t="str">
            <v>UN</v>
          </cell>
          <cell r="E4241">
            <v>0</v>
          </cell>
        </row>
        <row r="4242">
          <cell r="B4242" t="str">
            <v>524088</v>
          </cell>
          <cell r="C4242" t="str">
            <v>CURVA FOFO FG PN-25, 90° D= 400MM (144KG)</v>
          </cell>
          <cell r="D4242" t="str">
            <v>UN</v>
          </cell>
          <cell r="E4242">
            <v>0</v>
          </cell>
        </row>
        <row r="4243">
          <cell r="B4243" t="str">
            <v>524089</v>
          </cell>
          <cell r="C4243" t="str">
            <v>CURVA FOFO FG PN-25, 90° D= 450MM (228KG)</v>
          </cell>
          <cell r="D4243" t="str">
            <v>UN</v>
          </cell>
          <cell r="E4243">
            <v>0</v>
          </cell>
        </row>
        <row r="4244">
          <cell r="B4244" t="str">
            <v>524090</v>
          </cell>
          <cell r="C4244" t="str">
            <v>CURVA FOFO FG PN-25, 90° D= 500MM (233KG)</v>
          </cell>
          <cell r="D4244" t="str">
            <v>UN</v>
          </cell>
          <cell r="E4244">
            <v>0</v>
          </cell>
        </row>
        <row r="4245">
          <cell r="B4245" t="str">
            <v>524091</v>
          </cell>
          <cell r="C4245" t="str">
            <v>CURVA FOFO FG PN-25, 90° D= 600MM (348KG)</v>
          </cell>
          <cell r="D4245" t="str">
            <v>UN</v>
          </cell>
          <cell r="E4245">
            <v>0</v>
          </cell>
        </row>
        <row r="4246">
          <cell r="B4246" t="str">
            <v>524092</v>
          </cell>
          <cell r="C4246" t="str">
            <v>CURVA FOFO FG PN-25, 90° D= 700MM (480KG)</v>
          </cell>
          <cell r="D4246" t="str">
            <v>UN</v>
          </cell>
          <cell r="E4246">
            <v>0</v>
          </cell>
        </row>
        <row r="4247">
          <cell r="B4247" t="str">
            <v>524093</v>
          </cell>
          <cell r="C4247" t="str">
            <v>CURVA FOFO FG PN-25, 90° D= 800MM (662KG)</v>
          </cell>
          <cell r="D4247" t="str">
            <v>UN</v>
          </cell>
          <cell r="E4247">
            <v>0</v>
          </cell>
        </row>
        <row r="4248">
          <cell r="B4248" t="str">
            <v>524094</v>
          </cell>
          <cell r="C4248" t="str">
            <v>CURVA FOFO FG PN-25, 90° D= 900MM (858KG)</v>
          </cell>
          <cell r="D4248" t="str">
            <v>UN</v>
          </cell>
          <cell r="E4248">
            <v>0</v>
          </cell>
        </row>
        <row r="4249">
          <cell r="B4249" t="str">
            <v>524095</v>
          </cell>
          <cell r="C4249" t="str">
            <v>CURVA FOFO FG PN-25, 90° D=1000MM (1132KG)</v>
          </cell>
          <cell r="D4249" t="str">
            <v>UN</v>
          </cell>
          <cell r="E4249">
            <v>0</v>
          </cell>
        </row>
        <row r="4250">
          <cell r="B4250" t="str">
            <v>524096</v>
          </cell>
          <cell r="C4250" t="str">
            <v>CURVA FOFO FG PN-25, 90° D=1200MM (1749KG)</v>
          </cell>
          <cell r="D4250" t="str">
            <v>UN</v>
          </cell>
          <cell r="E4250">
            <v>0</v>
          </cell>
        </row>
        <row r="4251">
          <cell r="B4251" t="str">
            <v>524097</v>
          </cell>
          <cell r="C4251" t="str">
            <v>CURVA FOFO FG PN-25, DE PE 90° D=100MM ( 18KG)</v>
          </cell>
          <cell r="D4251" t="str">
            <v>UN</v>
          </cell>
          <cell r="E4251">
            <v>0</v>
          </cell>
        </row>
        <row r="4252">
          <cell r="B4252" t="str">
            <v>524098</v>
          </cell>
          <cell r="C4252" t="str">
            <v>CURVA FOFO FG PN-25, DE PE 90° D=150MM ( 30KG)</v>
          </cell>
          <cell r="D4252" t="str">
            <v>UN</v>
          </cell>
          <cell r="E4252">
            <v>0</v>
          </cell>
        </row>
        <row r="4253">
          <cell r="B4253" t="str">
            <v>524099</v>
          </cell>
          <cell r="C4253" t="str">
            <v>CURVA FOFO FG PN-25, DE PE 90° D=200MM ( 47KG)</v>
          </cell>
          <cell r="D4253" t="str">
            <v>UN</v>
          </cell>
          <cell r="E4253">
            <v>0</v>
          </cell>
        </row>
        <row r="4254">
          <cell r="B4254" t="str">
            <v>524101</v>
          </cell>
          <cell r="C4254" t="str">
            <v>CURVA FOFO FG PN-25, DE PE 90° D=250MM ( 78KG)</v>
          </cell>
          <cell r="D4254" t="str">
            <v>UN</v>
          </cell>
          <cell r="E4254">
            <v>0</v>
          </cell>
        </row>
        <row r="4255">
          <cell r="B4255" t="str">
            <v>524102</v>
          </cell>
          <cell r="C4255" t="str">
            <v>CURVA FOFO FG PN-25, DE PE 90° D=300MM (112KG)</v>
          </cell>
          <cell r="D4255" t="str">
            <v>UN</v>
          </cell>
          <cell r="E4255">
            <v>0</v>
          </cell>
        </row>
        <row r="4256">
          <cell r="B4256" t="str">
            <v>524103</v>
          </cell>
          <cell r="C4256" t="str">
            <v>CURVA FOFO FG PN-25, DE PE 90° D=350MM (159KG)</v>
          </cell>
          <cell r="D4256" t="str">
            <v>UN</v>
          </cell>
          <cell r="E4256">
            <v>0</v>
          </cell>
        </row>
        <row r="4257">
          <cell r="B4257" t="str">
            <v>524104</v>
          </cell>
          <cell r="C4257" t="str">
            <v>CURVA FOFO FG PN-25, DE PE 90° D=400MM (206KG)</v>
          </cell>
          <cell r="D4257" t="str">
            <v>UN</v>
          </cell>
          <cell r="E4257">
            <v>0</v>
          </cell>
        </row>
        <row r="4258">
          <cell r="B4258" t="str">
            <v>524105</v>
          </cell>
          <cell r="C4258" t="str">
            <v>CURVA FOFO FG PN-25, DE PE 90° D=450MM (269KG)</v>
          </cell>
          <cell r="D4258" t="str">
            <v>UN</v>
          </cell>
          <cell r="E4258">
            <v>0</v>
          </cell>
        </row>
        <row r="4259">
          <cell r="B4259" t="str">
            <v>524106</v>
          </cell>
          <cell r="C4259" t="str">
            <v>CURVA FOFO FG PN-25, DE PE 90° D=500MM (330KG)</v>
          </cell>
          <cell r="D4259" t="str">
            <v>UN</v>
          </cell>
          <cell r="E4259">
            <v>0</v>
          </cell>
        </row>
        <row r="4260">
          <cell r="B4260" t="str">
            <v>524107</v>
          </cell>
          <cell r="C4260" t="str">
            <v>CURVA FOFO FG PN-25, DE PE 90° D=600MM (504KG)</v>
          </cell>
          <cell r="D4260" t="str">
            <v>UN</v>
          </cell>
          <cell r="E4260">
            <v>0</v>
          </cell>
        </row>
        <row r="4262">
          <cell r="B4262" t="str">
            <v>524200</v>
          </cell>
          <cell r="C4262" t="str">
            <v>CRUZETAS EM FOFO (C31 - METALURGICA 100%)</v>
          </cell>
        </row>
        <row r="4263">
          <cell r="B4263" t="str">
            <v>524201</v>
          </cell>
          <cell r="C4263" t="str">
            <v>CRUZETA FOFO JE 2GS D=80 X 80MM (16KG)</v>
          </cell>
          <cell r="D4263" t="str">
            <v>UN</v>
          </cell>
          <cell r="E4263">
            <v>343.57</v>
          </cell>
        </row>
        <row r="4264">
          <cell r="B4264" t="str">
            <v>524202</v>
          </cell>
          <cell r="C4264" t="str">
            <v>CRUZETA FOFO JE D=100 X 50MM (13KG) P/  PVC</v>
          </cell>
          <cell r="D4264" t="str">
            <v>UN</v>
          </cell>
          <cell r="E4264">
            <v>0</v>
          </cell>
        </row>
        <row r="4265">
          <cell r="B4265" t="str">
            <v>524203</v>
          </cell>
          <cell r="C4265" t="str">
            <v>CRUZETA FOFO JE D=100 X 75MM ( 16KG)  P/ PVC</v>
          </cell>
          <cell r="D4265" t="str">
            <v>UN</v>
          </cell>
          <cell r="E4265">
            <v>0</v>
          </cell>
        </row>
        <row r="4266">
          <cell r="B4266" t="str">
            <v>524204</v>
          </cell>
          <cell r="C4266" t="str">
            <v>CRUZETA FOFO JE 2GS D=100 X 100MM (25,1KG)</v>
          </cell>
          <cell r="D4266" t="str">
            <v>UN</v>
          </cell>
          <cell r="E4266">
            <v>447.55</v>
          </cell>
        </row>
        <row r="4267">
          <cell r="B4267" t="str">
            <v>524205</v>
          </cell>
          <cell r="C4267" t="str">
            <v>CRUZETA FOFO JE D=100 X 100MM (19KG)  P/  PVC</v>
          </cell>
          <cell r="D4267" t="str">
            <v>UN</v>
          </cell>
          <cell r="E4267">
            <v>0</v>
          </cell>
        </row>
        <row r="4268">
          <cell r="B4268" t="str">
            <v>524206</v>
          </cell>
          <cell r="C4268" t="str">
            <v>CRUZETA FOFO JE D=150 X 75MM ( 21KG)   P/  PVC</v>
          </cell>
          <cell r="D4268" t="str">
            <v>UN</v>
          </cell>
          <cell r="E4268">
            <v>0</v>
          </cell>
        </row>
        <row r="4269">
          <cell r="B4269" t="str">
            <v>524207</v>
          </cell>
          <cell r="C4269" t="str">
            <v>CRUZETA FOFO JE D=150 X 100MM ( 24KG)   P/  PVC</v>
          </cell>
          <cell r="D4269" t="str">
            <v>UN</v>
          </cell>
          <cell r="E4269">
            <v>0</v>
          </cell>
        </row>
        <row r="4270">
          <cell r="B4270" t="str">
            <v>524208</v>
          </cell>
          <cell r="C4270" t="str">
            <v>CRUZETA FOFO JE 2GS D=150 X 150MM (38,9KG)</v>
          </cell>
          <cell r="D4270" t="str">
            <v>UN</v>
          </cell>
          <cell r="E4270">
            <v>504.96</v>
          </cell>
        </row>
        <row r="4271">
          <cell r="B4271" t="str">
            <v>524209</v>
          </cell>
          <cell r="C4271" t="str">
            <v>CRUZETA FOFO JE D=200 X 50MM (20KG) P/  PVC</v>
          </cell>
          <cell r="D4271" t="str">
            <v>UN</v>
          </cell>
          <cell r="E4271">
            <v>0</v>
          </cell>
        </row>
        <row r="4272">
          <cell r="B4272" t="str">
            <v>524210</v>
          </cell>
          <cell r="C4272" t="str">
            <v>CRUZETA FOFO JE D=200 X 75MM ( 29KG)   P/   PVC</v>
          </cell>
          <cell r="D4272" t="str">
            <v>UN</v>
          </cell>
          <cell r="E4272">
            <v>0</v>
          </cell>
        </row>
        <row r="4273">
          <cell r="B4273" t="str">
            <v>524211</v>
          </cell>
          <cell r="C4273" t="str">
            <v>CRUZETA FOFO JE D=200 X 100MM ( 31KG)  P/  PVC</v>
          </cell>
          <cell r="D4273" t="str">
            <v>UN</v>
          </cell>
          <cell r="E4273">
            <v>0</v>
          </cell>
        </row>
        <row r="4274">
          <cell r="B4274" t="str">
            <v>524212</v>
          </cell>
          <cell r="C4274" t="str">
            <v>CRUZETA FOFO JE 2GS D=200 X 200MM (55,6KG)</v>
          </cell>
          <cell r="D4274" t="str">
            <v>UN</v>
          </cell>
          <cell r="E4274">
            <v>0</v>
          </cell>
        </row>
        <row r="4275">
          <cell r="B4275" t="str">
            <v>524213</v>
          </cell>
          <cell r="C4275" t="str">
            <v>CRUZETA FOFO JE D=250 X 50MM (35KG) P/  PVC</v>
          </cell>
          <cell r="D4275" t="str">
            <v>UN</v>
          </cell>
          <cell r="E4275">
            <v>0</v>
          </cell>
        </row>
        <row r="4276">
          <cell r="B4276" t="str">
            <v>524214</v>
          </cell>
          <cell r="C4276" t="str">
            <v>CRUZETA FOFO JE D=250 X 75MM ( 38KG)  P/  PVC</v>
          </cell>
          <cell r="D4276" t="str">
            <v>UN</v>
          </cell>
          <cell r="E4276">
            <v>0</v>
          </cell>
        </row>
        <row r="4277">
          <cell r="B4277" t="str">
            <v>524215</v>
          </cell>
          <cell r="C4277" t="str">
            <v>CRUZETA FOFO JE D=250 X 100MM ( 42KG)   P/  PVC</v>
          </cell>
          <cell r="D4277" t="str">
            <v>UN</v>
          </cell>
          <cell r="E4277">
            <v>0</v>
          </cell>
        </row>
        <row r="4278">
          <cell r="B4278" t="str">
            <v>524216</v>
          </cell>
          <cell r="C4278" t="str">
            <v>CRUZETA FOFO JE 2GS D=250 X 250MM (75,2KG)</v>
          </cell>
          <cell r="D4278" t="str">
            <v>UN</v>
          </cell>
          <cell r="E4278">
            <v>0</v>
          </cell>
        </row>
        <row r="4279">
          <cell r="B4279" t="str">
            <v>524217</v>
          </cell>
          <cell r="C4279" t="str">
            <v>CRUZETA FOFO JE 2GS D=300 X 80MM (52,6KG)</v>
          </cell>
          <cell r="D4279" t="str">
            <v>UN</v>
          </cell>
          <cell r="E4279">
            <v>0</v>
          </cell>
        </row>
        <row r="4280">
          <cell r="B4280" t="str">
            <v>524218</v>
          </cell>
          <cell r="C4280" t="str">
            <v>CRUZETA FOFO JE 2GS D=300 X 100MM (56,6KG)</v>
          </cell>
          <cell r="D4280" t="str">
            <v>UN</v>
          </cell>
          <cell r="E4280">
            <v>0</v>
          </cell>
        </row>
        <row r="4281">
          <cell r="B4281" t="str">
            <v>524219</v>
          </cell>
          <cell r="C4281" t="str">
            <v>CRUZETA FOFO JE 2GS D=300 X 200MM (78KG)</v>
          </cell>
          <cell r="D4281" t="str">
            <v>UN</v>
          </cell>
          <cell r="E4281">
            <v>0</v>
          </cell>
        </row>
        <row r="4282">
          <cell r="B4282" t="str">
            <v>524220</v>
          </cell>
          <cell r="C4282" t="str">
            <v>CRUZETA FOFO JE 2GS D=300 X 300MM (104KG)</v>
          </cell>
          <cell r="D4282" t="str">
            <v>UN</v>
          </cell>
          <cell r="E4282">
            <v>0</v>
          </cell>
        </row>
        <row r="4283">
          <cell r="B4283" t="str">
            <v>524221</v>
          </cell>
          <cell r="C4283" t="str">
            <v>CRUZETA FOFO JE D=400  X  80MM (70KG)</v>
          </cell>
          <cell r="D4283" t="str">
            <v>UN</v>
          </cell>
          <cell r="E4283">
            <v>0</v>
          </cell>
        </row>
        <row r="4284">
          <cell r="B4284" t="str">
            <v>524222</v>
          </cell>
          <cell r="C4284" t="str">
            <v>CRUZETA FOFO JE D=400  X  100MM (76KG)</v>
          </cell>
          <cell r="D4284" t="str">
            <v>UN</v>
          </cell>
          <cell r="E4284">
            <v>0</v>
          </cell>
        </row>
        <row r="4285">
          <cell r="B4285" t="str">
            <v>524223</v>
          </cell>
          <cell r="C4285" t="str">
            <v>CRUZETA FOFO JE D=400  X  200MM (98KG)</v>
          </cell>
          <cell r="D4285" t="str">
            <v>UN</v>
          </cell>
          <cell r="E4285">
            <v>0</v>
          </cell>
        </row>
        <row r="4286">
          <cell r="B4286" t="str">
            <v>524224</v>
          </cell>
          <cell r="C4286" t="str">
            <v>CRUZETA FOFO JE D=400  X  300MM (120KG)</v>
          </cell>
          <cell r="D4286" t="str">
            <v>UN</v>
          </cell>
          <cell r="E4286">
            <v>0</v>
          </cell>
        </row>
        <row r="4287">
          <cell r="B4287" t="str">
            <v>524225</v>
          </cell>
          <cell r="C4287" t="str">
            <v>CRUZETA FOFO JE D=400  X  400MM (146KG)</v>
          </cell>
          <cell r="D4287" t="str">
            <v>UN</v>
          </cell>
          <cell r="E4287">
            <v>0</v>
          </cell>
        </row>
        <row r="4288">
          <cell r="B4288" t="str">
            <v>524226</v>
          </cell>
          <cell r="C4288" t="str">
            <v>CRUZETA FOFO JE D=500  X  100MM (107KG)</v>
          </cell>
          <cell r="D4288" t="str">
            <v>UN</v>
          </cell>
          <cell r="E4288">
            <v>0</v>
          </cell>
        </row>
        <row r="4289">
          <cell r="B4289" t="str">
            <v>524227</v>
          </cell>
          <cell r="C4289" t="str">
            <v>CRUZETA FOFO JE D=500  X  200MM (132KG)</v>
          </cell>
          <cell r="D4289" t="str">
            <v>UN</v>
          </cell>
          <cell r="E4289">
            <v>0</v>
          </cell>
        </row>
        <row r="4290">
          <cell r="B4290" t="str">
            <v>524228</v>
          </cell>
          <cell r="C4290" t="str">
            <v>CRUZETA FOFO JE D=500  X  300MM (160KG)</v>
          </cell>
          <cell r="D4290" t="str">
            <v>UN</v>
          </cell>
          <cell r="E4290">
            <v>0</v>
          </cell>
        </row>
        <row r="4291">
          <cell r="B4291" t="str">
            <v>524229</v>
          </cell>
          <cell r="C4291" t="str">
            <v>CRUZETA FOFO JE D=500  X  500MM (223KG)</v>
          </cell>
          <cell r="D4291" t="str">
            <v>UN</v>
          </cell>
          <cell r="E4291">
            <v>0</v>
          </cell>
        </row>
        <row r="4292">
          <cell r="B4292" t="str">
            <v>524230</v>
          </cell>
          <cell r="C4292" t="str">
            <v>CRUZETA FOFO JE D=600  X  100MM (143KG)</v>
          </cell>
          <cell r="D4292" t="str">
            <v>UN</v>
          </cell>
          <cell r="E4292">
            <v>0</v>
          </cell>
        </row>
        <row r="4293">
          <cell r="B4293" t="str">
            <v>524231</v>
          </cell>
          <cell r="C4293" t="str">
            <v>CRUZETA FOFO JE D=600  X  200MM (175KG)</v>
          </cell>
          <cell r="D4293" t="str">
            <v>UN</v>
          </cell>
          <cell r="E4293">
            <v>0</v>
          </cell>
        </row>
        <row r="4294">
          <cell r="B4294" t="str">
            <v>524232</v>
          </cell>
          <cell r="C4294" t="str">
            <v>CRUZETA FOFO JE D=600  X  300MM (207KG)</v>
          </cell>
          <cell r="D4294" t="str">
            <v>UN</v>
          </cell>
          <cell r="E4294">
            <v>0</v>
          </cell>
        </row>
        <row r="4295">
          <cell r="B4295" t="str">
            <v>524233</v>
          </cell>
          <cell r="C4295" t="str">
            <v>CRUZETA FOFO JE D=600  X  400MM (240KG)</v>
          </cell>
          <cell r="D4295" t="str">
            <v>UN</v>
          </cell>
          <cell r="E4295">
            <v>0</v>
          </cell>
        </row>
        <row r="4296">
          <cell r="B4296" t="str">
            <v>524234</v>
          </cell>
          <cell r="C4296" t="str">
            <v>CRUZETA FOFO JE D=600  X  600MM (330KG)</v>
          </cell>
          <cell r="D4296" t="str">
            <v>UN</v>
          </cell>
          <cell r="E4296">
            <v>0</v>
          </cell>
        </row>
        <row r="4297">
          <cell r="B4297" t="str">
            <v>524235</v>
          </cell>
          <cell r="C4297" t="str">
            <v>CRUZETA FOFO JE 2GS D=100  X  80MM (23,1KG)</v>
          </cell>
          <cell r="D4297" t="str">
            <v>UN</v>
          </cell>
          <cell r="E4297">
            <v>0</v>
          </cell>
        </row>
        <row r="4298">
          <cell r="B4298" t="str">
            <v>524236</v>
          </cell>
          <cell r="C4298" t="str">
            <v>CRUZETA FOFO JE 2GS D=150  X  80MM (25,2KG)</v>
          </cell>
          <cell r="D4298" t="str">
            <v>UN</v>
          </cell>
          <cell r="E4298">
            <v>0</v>
          </cell>
        </row>
        <row r="4299">
          <cell r="B4299" t="str">
            <v>524237</v>
          </cell>
          <cell r="C4299" t="str">
            <v>CRUZETA FOFO JE 2GS D=150  X  100MM (31,5KG)</v>
          </cell>
          <cell r="D4299" t="str">
            <v>UN</v>
          </cell>
          <cell r="E4299">
            <v>0</v>
          </cell>
        </row>
        <row r="4300">
          <cell r="B4300" t="str">
            <v>524238</v>
          </cell>
          <cell r="C4300" t="str">
            <v>CRUZETA FOFO JE 2GS D=200  X  80MM (36,6KG)</v>
          </cell>
          <cell r="D4300" t="str">
            <v>UN</v>
          </cell>
          <cell r="E4300">
            <v>0</v>
          </cell>
        </row>
        <row r="4301">
          <cell r="B4301" t="str">
            <v>524239</v>
          </cell>
          <cell r="C4301" t="str">
            <v>CRUZETA FOFO JE 2GS D=200  X  100MM (38,9KG)</v>
          </cell>
          <cell r="D4301" t="str">
            <v>UN</v>
          </cell>
          <cell r="E4301">
            <v>0</v>
          </cell>
        </row>
        <row r="4302">
          <cell r="B4302" t="str">
            <v>524240</v>
          </cell>
          <cell r="C4302" t="str">
            <v>CRUZETA FOFO JE 2GS D=250  X  80MM (44,8KG)</v>
          </cell>
          <cell r="D4302" t="str">
            <v>UN</v>
          </cell>
          <cell r="E4302">
            <v>0</v>
          </cell>
        </row>
        <row r="4303">
          <cell r="B4303" t="str">
            <v>524241</v>
          </cell>
          <cell r="C4303" t="str">
            <v>CRUZETA FOFO JE 2GS D=250  X  100MM (49,1KG)</v>
          </cell>
          <cell r="D4303" t="str">
            <v>UN</v>
          </cell>
          <cell r="E4303">
            <v>0</v>
          </cell>
        </row>
        <row r="4304">
          <cell r="B4304" t="str">
            <v>524242</v>
          </cell>
          <cell r="C4304" t="str">
            <v>CRUZETA FOFO JE 2GS D=200  X  150MM (46,8KG)</v>
          </cell>
          <cell r="D4304" t="str">
            <v>UN</v>
          </cell>
          <cell r="E4304">
            <v>0</v>
          </cell>
        </row>
        <row r="4306">
          <cell r="B4306" t="str">
            <v>524300</v>
          </cell>
          <cell r="C4306" t="str">
            <v>EXTREMIDADES EM FOFO (C31 - METALURGICA 100%)</v>
          </cell>
        </row>
        <row r="4307">
          <cell r="B4307" t="str">
            <v>524301</v>
          </cell>
          <cell r="C4307" t="str">
            <v>EXTREMIDADE FOFO PN-10/16/25 FG-JE2GS D=80MM(9,3KG</v>
          </cell>
          <cell r="D4307" t="str">
            <v>UN</v>
          </cell>
          <cell r="E4307">
            <v>126.26</v>
          </cell>
        </row>
        <row r="4308">
          <cell r="B4308" t="str">
            <v>524302</v>
          </cell>
          <cell r="C4308" t="str">
            <v>EXTREMIDADE FOFO PN-10 FG-JE D= 100MM(  9KG)</v>
          </cell>
          <cell r="D4308" t="str">
            <v>UN</v>
          </cell>
          <cell r="E4308">
            <v>128.80000000000001</v>
          </cell>
        </row>
        <row r="4309">
          <cell r="B4309" t="str">
            <v>524303</v>
          </cell>
          <cell r="C4309" t="str">
            <v>EXTREMIDADE FOFO PN-10 FG-JE D= 150MM( 14KG)</v>
          </cell>
          <cell r="D4309" t="str">
            <v>UN</v>
          </cell>
          <cell r="E4309">
            <v>182.96</v>
          </cell>
        </row>
        <row r="4310">
          <cell r="B4310" t="str">
            <v>524304</v>
          </cell>
          <cell r="C4310" t="str">
            <v>EXTREMIDADE FOFO PN-10 FG-JE D= 200MM( 20KG)</v>
          </cell>
          <cell r="D4310" t="str">
            <v>UN</v>
          </cell>
          <cell r="E4310">
            <v>280.54000000000002</v>
          </cell>
        </row>
        <row r="4311">
          <cell r="B4311" t="str">
            <v>524305</v>
          </cell>
          <cell r="C4311" t="str">
            <v>EXTREMIDADE FOFO PN-10 FG-JE D= 250MM( 28KG)</v>
          </cell>
          <cell r="D4311" t="str">
            <v>UN</v>
          </cell>
          <cell r="E4311">
            <v>338.66</v>
          </cell>
        </row>
        <row r="4312">
          <cell r="B4312" t="str">
            <v>524306</v>
          </cell>
          <cell r="C4312" t="str">
            <v>EXTREMIDADE FOFO PN-10 FG-JE D= 300MM( 36KG)</v>
          </cell>
          <cell r="D4312" t="str">
            <v>UN</v>
          </cell>
          <cell r="E4312">
            <v>504.05</v>
          </cell>
        </row>
        <row r="4313">
          <cell r="B4313" t="str">
            <v>524307</v>
          </cell>
          <cell r="C4313" t="str">
            <v>EXTREMIDADE FOFO PN-10 FG-JE D= 350MM( 44KG)</v>
          </cell>
          <cell r="D4313" t="str">
            <v>UN</v>
          </cell>
          <cell r="E4313">
            <v>761.81</v>
          </cell>
        </row>
        <row r="4314">
          <cell r="B4314" t="str">
            <v>524308</v>
          </cell>
          <cell r="C4314" t="str">
            <v>EXTREMIDADE FOFO PN-10 FG-JE D= 400MM( 54KG)</v>
          </cell>
          <cell r="D4314" t="str">
            <v>UN</v>
          </cell>
          <cell r="E4314">
            <v>981.67</v>
          </cell>
        </row>
        <row r="4315">
          <cell r="B4315" t="str">
            <v>524309</v>
          </cell>
          <cell r="C4315" t="str">
            <v>EXTREMIDADE FOFO PN-10 FG-JE D= 450MM( 68KG)</v>
          </cell>
          <cell r="D4315" t="str">
            <v>UN</v>
          </cell>
          <cell r="E4315">
            <v>0</v>
          </cell>
        </row>
        <row r="4316">
          <cell r="B4316" t="str">
            <v>524310</v>
          </cell>
          <cell r="C4316" t="str">
            <v>EXTREMIDADE FOFO PN-10 FG-JE D= 500MM( 77KG)</v>
          </cell>
          <cell r="D4316" t="str">
            <v>UN</v>
          </cell>
          <cell r="E4316">
            <v>0</v>
          </cell>
        </row>
        <row r="4317">
          <cell r="B4317" t="str">
            <v>524311</v>
          </cell>
          <cell r="C4317" t="str">
            <v>EXTREMIDADE FOFO PN-10 FG-JE D= 600MM(106KG)</v>
          </cell>
          <cell r="D4317" t="str">
            <v>UN</v>
          </cell>
          <cell r="E4317">
            <v>0</v>
          </cell>
        </row>
        <row r="4318">
          <cell r="B4318" t="str">
            <v>524312</v>
          </cell>
          <cell r="C4318" t="str">
            <v>EXTREMIDADE FOFO PN-10 FG-JE D= 700MM(221KG)</v>
          </cell>
          <cell r="D4318" t="str">
            <v>UN</v>
          </cell>
          <cell r="E4318">
            <v>0</v>
          </cell>
        </row>
        <row r="4319">
          <cell r="B4319" t="str">
            <v>524313</v>
          </cell>
          <cell r="C4319" t="str">
            <v>EXTREMIDADE FOFO PN-10 FG-JE D= 800MM(290KG)</v>
          </cell>
          <cell r="D4319" t="str">
            <v>UN</v>
          </cell>
          <cell r="E4319">
            <v>0</v>
          </cell>
        </row>
        <row r="4320">
          <cell r="B4320" t="str">
            <v>524314</v>
          </cell>
          <cell r="C4320" t="str">
            <v>EXTREMIDADE FOFO PN-10 FG-JE D= 900MM(366KG)</v>
          </cell>
          <cell r="D4320" t="str">
            <v>UN</v>
          </cell>
          <cell r="E4320">
            <v>0</v>
          </cell>
        </row>
        <row r="4321">
          <cell r="B4321" t="str">
            <v>524315</v>
          </cell>
          <cell r="C4321" t="str">
            <v>EXTREMIDADE FOFO PN-10 FG-JE D=1000MM(467KG)</v>
          </cell>
          <cell r="D4321" t="str">
            <v>UN</v>
          </cell>
          <cell r="E4321">
            <v>0</v>
          </cell>
        </row>
        <row r="4322">
          <cell r="B4322" t="str">
            <v>524316</v>
          </cell>
          <cell r="C4322" t="str">
            <v>EXTREMIDADE FOFO PN-10 FG-JE D=1200MM(620KG)</v>
          </cell>
          <cell r="D4322" t="str">
            <v>UN</v>
          </cell>
          <cell r="E4322">
            <v>0</v>
          </cell>
        </row>
        <row r="4323">
          <cell r="B4323" t="str">
            <v>524317</v>
          </cell>
          <cell r="C4323" t="str">
            <v>EXTREMIDADE FOFO PN-10/16/25 FG-PONTA D=80MM(7KG)</v>
          </cell>
          <cell r="D4323" t="str">
            <v>UN</v>
          </cell>
          <cell r="E4323">
            <v>0</v>
          </cell>
        </row>
        <row r="4324">
          <cell r="B4324" t="str">
            <v>524318</v>
          </cell>
          <cell r="C4324" t="str">
            <v>EXTREMIDADE FOFO PN-10 FG-PONTA D= 100MM( 10KG)</v>
          </cell>
          <cell r="D4324" t="str">
            <v>UN</v>
          </cell>
          <cell r="E4324">
            <v>154.26</v>
          </cell>
        </row>
        <row r="4325">
          <cell r="B4325" t="str">
            <v>524319</v>
          </cell>
          <cell r="C4325" t="str">
            <v>EXTREMIDADE FOFO PN-10 FG-PONTA D= 150MM( 16KG)</v>
          </cell>
          <cell r="D4325" t="str">
            <v>UN</v>
          </cell>
          <cell r="E4325">
            <v>225.18</v>
          </cell>
        </row>
        <row r="4326">
          <cell r="B4326" t="str">
            <v>524320</v>
          </cell>
          <cell r="C4326" t="str">
            <v>EXTREMIDADE FOFO PN-10 FG-PONTA D= 200MM( 23KG)</v>
          </cell>
          <cell r="D4326" t="str">
            <v>UN</v>
          </cell>
          <cell r="E4326">
            <v>435.8</v>
          </cell>
        </row>
        <row r="4327">
          <cell r="B4327" t="str">
            <v>524321</v>
          </cell>
          <cell r="C4327" t="str">
            <v>EXTREMIDADE FOFO PN-10 FG-PONTA D= 250MM( 32KG)</v>
          </cell>
          <cell r="D4327" t="str">
            <v>UN</v>
          </cell>
          <cell r="E4327">
            <v>563.15</v>
          </cell>
        </row>
        <row r="4328">
          <cell r="B4328" t="str">
            <v>524322</v>
          </cell>
          <cell r="C4328" t="str">
            <v>EXTREMIDADE FOFO PN-10 FG-PONTA D= 300MM( 42KG)</v>
          </cell>
          <cell r="D4328" t="str">
            <v>UN</v>
          </cell>
          <cell r="E4328">
            <v>790.3</v>
          </cell>
        </row>
        <row r="4329">
          <cell r="B4329" t="str">
            <v>524323</v>
          </cell>
          <cell r="C4329" t="str">
            <v>EXTREMIDADE FOFO PN-10 FG-PONTA D= 350MM( 52KG)</v>
          </cell>
          <cell r="D4329" t="str">
            <v>UN</v>
          </cell>
          <cell r="E4329">
            <v>887.98</v>
          </cell>
        </row>
        <row r="4330">
          <cell r="B4330" t="str">
            <v>524324</v>
          </cell>
          <cell r="C4330" t="str">
            <v>EXTREMIDADE FOFO PN-10 FG-PONTA D= 400MM( 64KG)</v>
          </cell>
          <cell r="D4330" t="str">
            <v>UN</v>
          </cell>
          <cell r="E4330">
            <v>1008</v>
          </cell>
        </row>
        <row r="4331">
          <cell r="B4331" t="str">
            <v>524325</v>
          </cell>
          <cell r="C4331" t="str">
            <v>EXTREMIDADE FOFO PN-10 FG-PONTA D= 450MM( 78KG)</v>
          </cell>
          <cell r="D4331" t="str">
            <v>UN</v>
          </cell>
          <cell r="E4331">
            <v>0</v>
          </cell>
        </row>
        <row r="4332">
          <cell r="B4332" t="str">
            <v>524326</v>
          </cell>
          <cell r="C4332" t="str">
            <v>EXTREMIDADE FOFO PN-10 FG-PONTA D= 500MM( 94KG)</v>
          </cell>
          <cell r="D4332" t="str">
            <v>UN</v>
          </cell>
          <cell r="E4332">
            <v>0</v>
          </cell>
        </row>
        <row r="4333">
          <cell r="B4333" t="str">
            <v>524327</v>
          </cell>
          <cell r="C4333" t="str">
            <v>EXTREMIDADE FOFO PN-10 FG-PONTA D= 600MM(133KG)</v>
          </cell>
          <cell r="D4333" t="str">
            <v>UN</v>
          </cell>
          <cell r="E4333">
            <v>0</v>
          </cell>
        </row>
        <row r="4334">
          <cell r="B4334" t="str">
            <v>524328</v>
          </cell>
          <cell r="C4334" t="str">
            <v>EXTREMIDADE FOFO PN-10 FG-PONTA D= 700MM(179KG)</v>
          </cell>
          <cell r="D4334" t="str">
            <v>UN</v>
          </cell>
          <cell r="E4334">
            <v>0</v>
          </cell>
        </row>
        <row r="4335">
          <cell r="B4335" t="str">
            <v>524329</v>
          </cell>
          <cell r="C4335" t="str">
            <v>EXTREMIDADE FOFO PN-10 FG-PONTA D= 800MM(226KG)</v>
          </cell>
          <cell r="D4335" t="str">
            <v>UN</v>
          </cell>
          <cell r="E4335">
            <v>0</v>
          </cell>
        </row>
        <row r="4336">
          <cell r="B4336" t="str">
            <v>524330</v>
          </cell>
          <cell r="C4336" t="str">
            <v>EXTREMIDADE FOFO PN-10 FG-PONTA D= 900MM(272KG)</v>
          </cell>
          <cell r="D4336" t="str">
            <v>UN</v>
          </cell>
          <cell r="E4336">
            <v>0</v>
          </cell>
        </row>
        <row r="4337">
          <cell r="B4337" t="str">
            <v>524331</v>
          </cell>
          <cell r="C4337" t="str">
            <v>EXTREMIDADE FOFO PN-10 FG-PONTA D=1000MM(328KG)</v>
          </cell>
          <cell r="D4337" t="str">
            <v>UN</v>
          </cell>
          <cell r="E4337">
            <v>0</v>
          </cell>
        </row>
        <row r="4338">
          <cell r="B4338" t="str">
            <v>524332</v>
          </cell>
          <cell r="C4338" t="str">
            <v>EXTREMIDADE FOFO PN-10 FG-PONTA D=1200MM(456KG)</v>
          </cell>
          <cell r="D4338" t="str">
            <v>UN</v>
          </cell>
          <cell r="E4338">
            <v>0</v>
          </cell>
        </row>
        <row r="4339">
          <cell r="B4339" t="str">
            <v>524333</v>
          </cell>
          <cell r="C4339" t="str">
            <v>EXTREMIDADE FOFO PN-10 FG-JM D= 300MM( 57KG)</v>
          </cell>
          <cell r="D4339" t="str">
            <v>UN</v>
          </cell>
          <cell r="E4339">
            <v>0</v>
          </cell>
        </row>
        <row r="4340">
          <cell r="B4340" t="str">
            <v>524334</v>
          </cell>
          <cell r="C4340" t="str">
            <v>EXTREMIDADE FOFO PN-10 FG-JM D= 350MM( 72KG)</v>
          </cell>
          <cell r="D4340" t="str">
            <v>UN</v>
          </cell>
          <cell r="E4340">
            <v>0</v>
          </cell>
        </row>
        <row r="4341">
          <cell r="B4341" t="str">
            <v>524335</v>
          </cell>
          <cell r="C4341" t="str">
            <v>EXTREMIDADE FOFO PN-10 FG-JM D= 400MM( 90KG)</v>
          </cell>
          <cell r="D4341" t="str">
            <v>UN</v>
          </cell>
          <cell r="E4341">
            <v>0</v>
          </cell>
        </row>
        <row r="4342">
          <cell r="B4342" t="str">
            <v>524336</v>
          </cell>
          <cell r="C4342" t="str">
            <v>EXTREMIDADE FOFO PN-10 FG-JM D= 450MM( 99KG)</v>
          </cell>
          <cell r="D4342" t="str">
            <v>UN</v>
          </cell>
          <cell r="E4342">
            <v>0</v>
          </cell>
        </row>
        <row r="4343">
          <cell r="B4343" t="str">
            <v>524337</v>
          </cell>
          <cell r="C4343" t="str">
            <v>EXTREMIDADE FOFO PN-10 FG-JM D= 500MM(141KG)</v>
          </cell>
          <cell r="D4343" t="str">
            <v>UN</v>
          </cell>
          <cell r="E4343">
            <v>0</v>
          </cell>
        </row>
        <row r="4344">
          <cell r="B4344" t="str">
            <v>524338</v>
          </cell>
          <cell r="C4344" t="str">
            <v>EXTREMIDADE FOFO PN-10 FG-JM D= 600MM(186KG)</v>
          </cell>
          <cell r="D4344" t="str">
            <v>UN</v>
          </cell>
          <cell r="E4344">
            <v>0</v>
          </cell>
        </row>
        <row r="4345">
          <cell r="B4345" t="str">
            <v>524339</v>
          </cell>
          <cell r="C4345" t="str">
            <v>EXTREMIDADE FOFO PN-10 FG-JM D= 700MM(242KG)</v>
          </cell>
          <cell r="D4345" t="str">
            <v>UN</v>
          </cell>
          <cell r="E4345">
            <v>0</v>
          </cell>
        </row>
        <row r="4346">
          <cell r="B4346" t="str">
            <v>524340</v>
          </cell>
          <cell r="C4346" t="str">
            <v>EXTREMIDADE FOFO PN-10 FG-JM D= 800MM(354KG)</v>
          </cell>
          <cell r="D4346" t="str">
            <v>UN</v>
          </cell>
          <cell r="E4346">
            <v>0</v>
          </cell>
        </row>
        <row r="4347">
          <cell r="B4347" t="str">
            <v>524341</v>
          </cell>
          <cell r="C4347" t="str">
            <v>EXTREMIDADE FOFO PN-10 FG-JM D= 900MM(423KG)</v>
          </cell>
          <cell r="D4347" t="str">
            <v>UN</v>
          </cell>
          <cell r="E4347">
            <v>0</v>
          </cell>
        </row>
        <row r="4348">
          <cell r="B4348" t="str">
            <v>524342</v>
          </cell>
          <cell r="C4348" t="str">
            <v>EXTREMIDADE FOFO PN-10 FG-JM D=1000MM(553KG)</v>
          </cell>
          <cell r="D4348" t="str">
            <v>UN</v>
          </cell>
          <cell r="E4348">
            <v>0</v>
          </cell>
        </row>
        <row r="4349">
          <cell r="B4349" t="str">
            <v>524343</v>
          </cell>
          <cell r="C4349" t="str">
            <v>EXTREMIDADE FOFO PN-10 FG-JM D=1200MM(728KG)</v>
          </cell>
          <cell r="D4349" t="str">
            <v>UN</v>
          </cell>
          <cell r="E4349">
            <v>0</v>
          </cell>
        </row>
        <row r="4350">
          <cell r="B4350" t="str">
            <v>524344</v>
          </cell>
          <cell r="C4350" t="str">
            <v>EXTREM FOFO PN10/16/25 PT-FG C/ABA D= 80MM(15,5KG)</v>
          </cell>
          <cell r="D4350" t="str">
            <v>UN</v>
          </cell>
          <cell r="E4350">
            <v>0</v>
          </cell>
        </row>
        <row r="4351">
          <cell r="B4351" t="str">
            <v>524345</v>
          </cell>
          <cell r="C4351" t="str">
            <v>EXTREMIDADE FOFO PN10 PT-FG C/ABA D= 100MM( 21KG)</v>
          </cell>
          <cell r="D4351" t="str">
            <v>UN</v>
          </cell>
          <cell r="E4351">
            <v>0</v>
          </cell>
        </row>
        <row r="4352">
          <cell r="B4352" t="str">
            <v>524346</v>
          </cell>
          <cell r="C4352" t="str">
            <v>EXTREMIDADE FOFO PN10 PT-FG C/ABA D= 150MM( 32KG)</v>
          </cell>
          <cell r="D4352" t="str">
            <v>UN</v>
          </cell>
          <cell r="E4352">
            <v>0</v>
          </cell>
        </row>
        <row r="4353">
          <cell r="B4353" t="str">
            <v>524347</v>
          </cell>
          <cell r="C4353" t="str">
            <v>EXTREMIDADE FOFO PN10 PT-FG C/ABA D= 200MM( 46KG)</v>
          </cell>
          <cell r="D4353" t="str">
            <v>UN</v>
          </cell>
          <cell r="E4353">
            <v>0</v>
          </cell>
        </row>
        <row r="4354">
          <cell r="B4354" t="str">
            <v>524348</v>
          </cell>
          <cell r="C4354" t="str">
            <v>EXTREMIDADE FOFO PN10 PT-FG C/ABA D= 250MM( 58KG)</v>
          </cell>
          <cell r="D4354" t="str">
            <v>UN</v>
          </cell>
          <cell r="E4354">
            <v>0</v>
          </cell>
        </row>
        <row r="4355">
          <cell r="B4355" t="str">
            <v>524349</v>
          </cell>
          <cell r="C4355" t="str">
            <v>EXTREMIDADE FOFO PN10 PT-FG C/ABA D= 300MM( 75KG)</v>
          </cell>
          <cell r="D4355" t="str">
            <v>UN</v>
          </cell>
          <cell r="E4355">
            <v>0</v>
          </cell>
        </row>
        <row r="4356">
          <cell r="B4356" t="str">
            <v>524350</v>
          </cell>
          <cell r="C4356" t="str">
            <v>EXTREMIDADE FOFO PN10 PT-FG C/ABA D= 350MM( 89KG)</v>
          </cell>
          <cell r="D4356" t="str">
            <v>UN</v>
          </cell>
          <cell r="E4356">
            <v>0</v>
          </cell>
        </row>
        <row r="4357">
          <cell r="B4357" t="str">
            <v>524351</v>
          </cell>
          <cell r="C4357" t="str">
            <v>EXTREMIDADE FOFO PN10 PT-FG C/ABA D= 400MM(108KG)</v>
          </cell>
          <cell r="D4357" t="str">
            <v>UN</v>
          </cell>
          <cell r="E4357">
            <v>0</v>
          </cell>
        </row>
        <row r="4358">
          <cell r="B4358" t="str">
            <v>524352</v>
          </cell>
          <cell r="C4358" t="str">
            <v>EXTREMIDADE FOFO PN10 PT-FG C/ABA D= 450MM(140KG)</v>
          </cell>
          <cell r="D4358" t="str">
            <v>UN</v>
          </cell>
          <cell r="E4358">
            <v>0</v>
          </cell>
        </row>
        <row r="4359">
          <cell r="B4359" t="str">
            <v>524353</v>
          </cell>
          <cell r="C4359" t="str">
            <v>EXTREMIDADE FOFO PN10 PT-FG C/ABA D= 500MM(147KG)</v>
          </cell>
          <cell r="D4359" t="str">
            <v>UN</v>
          </cell>
          <cell r="E4359">
            <v>0</v>
          </cell>
        </row>
        <row r="4360">
          <cell r="B4360" t="str">
            <v>524354</v>
          </cell>
          <cell r="C4360" t="str">
            <v>EXTREMIDADE FOFO PN10 PT-FG C/ABA D= 600MM(197KG)</v>
          </cell>
          <cell r="D4360" t="str">
            <v>UN</v>
          </cell>
          <cell r="E4360">
            <v>0</v>
          </cell>
        </row>
        <row r="4361">
          <cell r="B4361" t="str">
            <v>524355</v>
          </cell>
          <cell r="C4361" t="str">
            <v>EXTREMIDADE FOFO PN10 PT-FG C/ABA D= 700MM(244KG)</v>
          </cell>
          <cell r="D4361" t="str">
            <v>UN</v>
          </cell>
          <cell r="E4361">
            <v>0</v>
          </cell>
        </row>
        <row r="4362">
          <cell r="B4362" t="str">
            <v>524356</v>
          </cell>
          <cell r="C4362" t="str">
            <v>EXTREMIDADE FOFO PN10 PT-FG C/ABA D= 800MM(314KG)</v>
          </cell>
          <cell r="D4362" t="str">
            <v>UN</v>
          </cell>
          <cell r="E4362">
            <v>0</v>
          </cell>
        </row>
        <row r="4363">
          <cell r="B4363" t="str">
            <v>524357</v>
          </cell>
          <cell r="C4363" t="str">
            <v>EXTREMIDADE FOFO PN10 PT-FG C/ABA D= 900MM(345KG)</v>
          </cell>
          <cell r="D4363" t="str">
            <v>UN</v>
          </cell>
          <cell r="E4363">
            <v>0</v>
          </cell>
        </row>
        <row r="4364">
          <cell r="B4364" t="str">
            <v>524358</v>
          </cell>
          <cell r="C4364" t="str">
            <v>EXTREMIDADE FOFO PN10 PT-FG C/ABA D=1000MM(487KG)</v>
          </cell>
          <cell r="D4364" t="str">
            <v>UN</v>
          </cell>
          <cell r="E4364">
            <v>0</v>
          </cell>
        </row>
        <row r="4365">
          <cell r="B4365" t="str">
            <v>524359</v>
          </cell>
          <cell r="C4365" t="str">
            <v>EXTREMIDADE FOFO PN10 PT-FG C/ABA D=1200MM(687KG)</v>
          </cell>
          <cell r="D4365" t="str">
            <v>UN</v>
          </cell>
          <cell r="E4365">
            <v>0</v>
          </cell>
        </row>
        <row r="4366">
          <cell r="B4366" t="str">
            <v>524360</v>
          </cell>
          <cell r="C4366" t="str">
            <v>EXTREMIDADE FOFO PN-16 FG-BOLSA D= 100MM(  9KG)</v>
          </cell>
          <cell r="D4366" t="str">
            <v>UN</v>
          </cell>
          <cell r="E4366">
            <v>0</v>
          </cell>
        </row>
        <row r="4367">
          <cell r="B4367" t="str">
            <v>524361</v>
          </cell>
          <cell r="C4367" t="str">
            <v>EXTREMIDADE FOFO PN-16 FG-BOLSA D= 150MM( 14KG)</v>
          </cell>
          <cell r="D4367" t="str">
            <v>UN</v>
          </cell>
          <cell r="E4367">
            <v>0</v>
          </cell>
        </row>
        <row r="4368">
          <cell r="B4368" t="str">
            <v>524362</v>
          </cell>
          <cell r="C4368" t="str">
            <v>EXTREMIDADE FOFO PN-16 FG-BOLSA D= 200MM( 20KG)</v>
          </cell>
          <cell r="D4368" t="str">
            <v>UN</v>
          </cell>
          <cell r="E4368">
            <v>0</v>
          </cell>
        </row>
        <row r="4369">
          <cell r="B4369" t="str">
            <v>524363</v>
          </cell>
          <cell r="C4369" t="str">
            <v>EXTREMIDADE FOFO PN-16 FG-BOLSA D= 250MM( 28KG)</v>
          </cell>
          <cell r="D4369" t="str">
            <v>UN</v>
          </cell>
          <cell r="E4369">
            <v>0</v>
          </cell>
        </row>
        <row r="4370">
          <cell r="B4370" t="str">
            <v>524364</v>
          </cell>
          <cell r="C4370" t="str">
            <v>EXTREMIDADE FOFO PN-16 FG-BOLSA D= 300MM( 36KG)</v>
          </cell>
          <cell r="D4370" t="str">
            <v>UN</v>
          </cell>
          <cell r="E4370">
            <v>0</v>
          </cell>
        </row>
        <row r="4371">
          <cell r="B4371" t="str">
            <v>524365</v>
          </cell>
          <cell r="C4371" t="str">
            <v>EXTREMIDADE FOFO PN-16 FG-BOLSA D= 350MM( 47KG)</v>
          </cell>
          <cell r="D4371" t="str">
            <v>UN</v>
          </cell>
          <cell r="E4371">
            <v>0</v>
          </cell>
        </row>
        <row r="4372">
          <cell r="B4372" t="str">
            <v>524366</v>
          </cell>
          <cell r="C4372" t="str">
            <v>EXTREMIDADE FOFO PN-16 FG-BOLSA D= 400MM( 60KG)</v>
          </cell>
          <cell r="D4372" t="str">
            <v>UN</v>
          </cell>
          <cell r="E4372">
            <v>0</v>
          </cell>
        </row>
        <row r="4373">
          <cell r="B4373" t="str">
            <v>524367</v>
          </cell>
          <cell r="C4373" t="str">
            <v>EXTREMIDADE FOFO PN-16 FG-BOLSA D= 450MM( 74KG)</v>
          </cell>
          <cell r="D4373" t="str">
            <v>UN</v>
          </cell>
          <cell r="E4373">
            <v>0</v>
          </cell>
        </row>
        <row r="4374">
          <cell r="B4374" t="str">
            <v>524368</v>
          </cell>
          <cell r="C4374" t="str">
            <v>EXTREMIDADE FOFO PN-16 FG-BOLSA D= 500MM( 93KG)</v>
          </cell>
          <cell r="D4374" t="str">
            <v>UN</v>
          </cell>
          <cell r="E4374">
            <v>0</v>
          </cell>
        </row>
        <row r="4375">
          <cell r="B4375" t="str">
            <v>524369</v>
          </cell>
          <cell r="C4375" t="str">
            <v>EXTREMIDADE FOFO PN-16 FG-BOLSA D= 600MM(133KG)</v>
          </cell>
          <cell r="D4375" t="str">
            <v>UN</v>
          </cell>
          <cell r="E4375">
            <v>0</v>
          </cell>
        </row>
        <row r="4376">
          <cell r="B4376" t="str">
            <v>524370</v>
          </cell>
          <cell r="C4376" t="str">
            <v>EXTREMIDADE FOFO PN-16 FG-BOLSA D= 700MM(237KG)</v>
          </cell>
          <cell r="D4376" t="str">
            <v>UN</v>
          </cell>
          <cell r="E4376">
            <v>0</v>
          </cell>
        </row>
        <row r="4377">
          <cell r="B4377" t="str">
            <v>524371</v>
          </cell>
          <cell r="C4377" t="str">
            <v>EXTREMIDADE FOFO PN-16 FG-JE2GS D=800MM (219,5KG)</v>
          </cell>
          <cell r="D4377" t="str">
            <v>UN</v>
          </cell>
          <cell r="E4377">
            <v>0</v>
          </cell>
        </row>
        <row r="4378">
          <cell r="B4378" t="str">
            <v>524372</v>
          </cell>
          <cell r="C4378" t="str">
            <v>EXTREMIDADE FOFO PN-16 FG-JE2GS D=900MM (269,5KG)</v>
          </cell>
          <cell r="D4378" t="str">
            <v>UN</v>
          </cell>
          <cell r="E4378">
            <v>0</v>
          </cell>
        </row>
        <row r="4379">
          <cell r="B4379" t="str">
            <v>524373</v>
          </cell>
          <cell r="C4379" t="str">
            <v>EXTREMIDADE FOFO PN-16 FG-JE2GS D=1000MM (342KG)</v>
          </cell>
          <cell r="D4379" t="str">
            <v>UN</v>
          </cell>
          <cell r="E4379">
            <v>0</v>
          </cell>
        </row>
        <row r="4380">
          <cell r="B4380" t="str">
            <v>524374</v>
          </cell>
          <cell r="C4380" t="str">
            <v>EXTREMIDADE FOFO PN-16 FG-BOLSA D=1200MM(685KG)</v>
          </cell>
          <cell r="D4380" t="str">
            <v>UN</v>
          </cell>
          <cell r="E4380">
            <v>0</v>
          </cell>
        </row>
        <row r="4381">
          <cell r="B4381" t="str">
            <v>524375</v>
          </cell>
          <cell r="C4381" t="str">
            <v>EXTREMIDADE FOFO PN-16 FG-PONTA D= 100MM( 10KG)</v>
          </cell>
          <cell r="D4381" t="str">
            <v>UN</v>
          </cell>
          <cell r="E4381">
            <v>0</v>
          </cell>
        </row>
        <row r="4382">
          <cell r="B4382" t="str">
            <v>524376</v>
          </cell>
          <cell r="C4382" t="str">
            <v>EXTREMIDADE FOFO PN-16 FG-PONTA D= 150MM( 16KG)</v>
          </cell>
          <cell r="D4382" t="str">
            <v>UN</v>
          </cell>
          <cell r="E4382">
            <v>0</v>
          </cell>
        </row>
        <row r="4383">
          <cell r="B4383" t="str">
            <v>524377</v>
          </cell>
          <cell r="C4383" t="str">
            <v>EXTREMIDADE FOFO PN-16 FG-PONTA D= 200MM( 23KG)</v>
          </cell>
          <cell r="D4383" t="str">
            <v>UN</v>
          </cell>
          <cell r="E4383">
            <v>0</v>
          </cell>
        </row>
        <row r="4384">
          <cell r="B4384" t="str">
            <v>524378</v>
          </cell>
          <cell r="C4384" t="str">
            <v>EXTREMIDADE FOFO PN-16 FG-PONTA D= 250MM( 32KG)</v>
          </cell>
          <cell r="D4384" t="str">
            <v>UN</v>
          </cell>
          <cell r="E4384">
            <v>0</v>
          </cell>
        </row>
        <row r="4385">
          <cell r="B4385" t="str">
            <v>524379</v>
          </cell>
          <cell r="C4385" t="str">
            <v>EXTREMIDADE FOFO PN-16 FG-PONTA D= 300MM( 43KG)</v>
          </cell>
          <cell r="D4385" t="str">
            <v>UN</v>
          </cell>
          <cell r="E4385">
            <v>0</v>
          </cell>
        </row>
        <row r="4386">
          <cell r="B4386" t="str">
            <v>524380</v>
          </cell>
          <cell r="C4386" t="str">
            <v>EXTREMIDADE FOFO PN-16 FG-PONTA D= 350MM( 55KG)</v>
          </cell>
          <cell r="D4386" t="str">
            <v>UN</v>
          </cell>
          <cell r="E4386">
            <v>0</v>
          </cell>
        </row>
        <row r="4387">
          <cell r="B4387" t="str">
            <v>524381</v>
          </cell>
          <cell r="C4387" t="str">
            <v>EXTREMIDADE FOFO PN-16 FG-PONTA D= 400MM( 70KG)</v>
          </cell>
          <cell r="D4387" t="str">
            <v>UN</v>
          </cell>
          <cell r="E4387">
            <v>0</v>
          </cell>
        </row>
        <row r="4388">
          <cell r="B4388" t="str">
            <v>524382</v>
          </cell>
          <cell r="C4388" t="str">
            <v>EXTREMIDADE FOFO PN-16 FG-PONTA D= 450MM( 84KG)</v>
          </cell>
          <cell r="D4388" t="str">
            <v>UN</v>
          </cell>
          <cell r="E4388">
            <v>0</v>
          </cell>
        </row>
        <row r="4389">
          <cell r="B4389" t="str">
            <v>524383</v>
          </cell>
          <cell r="C4389" t="str">
            <v>EXTREMIDADE FOFO PN-16 FG-PONTA D= 500MM(109KG)</v>
          </cell>
          <cell r="D4389" t="str">
            <v>UN</v>
          </cell>
          <cell r="E4389">
            <v>0</v>
          </cell>
        </row>
        <row r="4390">
          <cell r="B4390" t="str">
            <v>524384</v>
          </cell>
          <cell r="C4390" t="str">
            <v>EXTREMIDADE FOFO PN-16 FG-PONTA D= 600MM(159KG)</v>
          </cell>
          <cell r="D4390" t="str">
            <v>UN</v>
          </cell>
          <cell r="E4390">
            <v>0</v>
          </cell>
        </row>
        <row r="4391">
          <cell r="B4391" t="str">
            <v>524385</v>
          </cell>
          <cell r="C4391" t="str">
            <v>EXTREMIDADE FOFO PN-16 FG-PONTA D= 700MM(194KG)</v>
          </cell>
          <cell r="D4391" t="str">
            <v>UN</v>
          </cell>
          <cell r="E4391">
            <v>0</v>
          </cell>
        </row>
        <row r="4392">
          <cell r="B4392" t="str">
            <v>524386</v>
          </cell>
          <cell r="C4392" t="str">
            <v>EXTREMIDADE FOFO PN-16 FG-PONTA D= 800MM(245KG)</v>
          </cell>
          <cell r="D4392" t="str">
            <v>UN</v>
          </cell>
          <cell r="E4392">
            <v>0</v>
          </cell>
        </row>
        <row r="4393">
          <cell r="B4393" t="str">
            <v>524387</v>
          </cell>
          <cell r="C4393" t="str">
            <v>EXTREMIDADE FOFO PN-16 FG-PONTA D= 900MM(295KG)</v>
          </cell>
          <cell r="D4393" t="str">
            <v>UN</v>
          </cell>
          <cell r="E4393">
            <v>0</v>
          </cell>
        </row>
        <row r="4394">
          <cell r="B4394" t="str">
            <v>524388</v>
          </cell>
          <cell r="C4394" t="str">
            <v>EXTREMIDADE FOFO PN-16 FG-PONTA D=1000MM(369KG)</v>
          </cell>
          <cell r="D4394" t="str">
            <v>UN</v>
          </cell>
          <cell r="E4394">
            <v>0</v>
          </cell>
        </row>
        <row r="4395">
          <cell r="B4395" t="str">
            <v>524389</v>
          </cell>
          <cell r="C4395" t="str">
            <v>EXTREMIDADE FOFO PN-16 FG-PONTA D=1200MM(520KG)</v>
          </cell>
          <cell r="D4395" t="str">
            <v>UN</v>
          </cell>
          <cell r="E4395">
            <v>0</v>
          </cell>
        </row>
        <row r="4396">
          <cell r="B4396" t="str">
            <v>524390</v>
          </cell>
          <cell r="C4396" t="str">
            <v>EXTREMIDADE FOFO PN-16 FG-JM D= 300MM( 57KG)</v>
          </cell>
          <cell r="D4396" t="str">
            <v>UN</v>
          </cell>
          <cell r="E4396">
            <v>0</v>
          </cell>
        </row>
        <row r="4397">
          <cell r="B4397" t="str">
            <v>524391</v>
          </cell>
          <cell r="C4397" t="str">
            <v>EXTREMIDADE FOFO PN-16 FG-JM D= 350MM( 75KG)</v>
          </cell>
          <cell r="D4397" t="str">
            <v>UN</v>
          </cell>
          <cell r="E4397">
            <v>0</v>
          </cell>
        </row>
        <row r="4398">
          <cell r="B4398" t="str">
            <v>524392</v>
          </cell>
          <cell r="C4398" t="str">
            <v>EXTREMIDADE FOFO PN-16 FG-JM D= 400MM( 96KG)</v>
          </cell>
          <cell r="D4398" t="str">
            <v>UN</v>
          </cell>
          <cell r="E4398">
            <v>0</v>
          </cell>
        </row>
        <row r="4399">
          <cell r="B4399" t="str">
            <v>524393</v>
          </cell>
          <cell r="C4399" t="str">
            <v>EXTREMIDADE FOFO PN-16 FG-JM D= 450MM(106KG)</v>
          </cell>
          <cell r="D4399" t="str">
            <v>UN</v>
          </cell>
          <cell r="E4399">
            <v>0</v>
          </cell>
        </row>
        <row r="4400">
          <cell r="B4400" t="str">
            <v>524394</v>
          </cell>
          <cell r="C4400" t="str">
            <v>EXTREMIDADE FOFO PN-16 FG-JM D= 500MM(156KG)</v>
          </cell>
          <cell r="D4400" t="str">
            <v>UN</v>
          </cell>
          <cell r="E4400">
            <v>0</v>
          </cell>
        </row>
        <row r="4401">
          <cell r="B4401" t="str">
            <v>524395</v>
          </cell>
          <cell r="C4401" t="str">
            <v>EXTREMIDADE FOFO PN-16 FG-JM D= 600MM(212KG)</v>
          </cell>
          <cell r="D4401" t="str">
            <v>UN</v>
          </cell>
          <cell r="E4401">
            <v>0</v>
          </cell>
        </row>
        <row r="4402">
          <cell r="B4402" t="str">
            <v>524396</v>
          </cell>
          <cell r="C4402" t="str">
            <v>EXTREMIDADE FOFO PN-16 FG-JM D= 700MM(258KG)</v>
          </cell>
          <cell r="D4402" t="str">
            <v>UN</v>
          </cell>
          <cell r="E4402">
            <v>0</v>
          </cell>
        </row>
        <row r="4403">
          <cell r="B4403" t="str">
            <v>524397</v>
          </cell>
          <cell r="C4403" t="str">
            <v>EXTREMIDADE FOFO PN-16 FG-JM D= 800MM(346KG)</v>
          </cell>
          <cell r="D4403" t="str">
            <v>UN</v>
          </cell>
          <cell r="E4403">
            <v>0</v>
          </cell>
        </row>
        <row r="4404">
          <cell r="B4404" t="str">
            <v>524398</v>
          </cell>
          <cell r="C4404" t="str">
            <v>EXTREMIDADE FOFO PN-16 FG-JM D= 900MM(446KG)</v>
          </cell>
          <cell r="D4404" t="str">
            <v>UN</v>
          </cell>
          <cell r="E4404">
            <v>0</v>
          </cell>
        </row>
        <row r="4405">
          <cell r="B4405" t="str">
            <v>524399</v>
          </cell>
          <cell r="C4405" t="str">
            <v>EXTREMIDADE FOFO PN-16 FG-JM D=1000MM(595KG)</v>
          </cell>
          <cell r="D4405" t="str">
            <v>UN</v>
          </cell>
          <cell r="E4405">
            <v>0</v>
          </cell>
        </row>
        <row r="4406">
          <cell r="B4406" t="str">
            <v>524401</v>
          </cell>
          <cell r="C4406" t="str">
            <v>EXTREMIDADE FOFO PN-16 FG-JM D=1200MM(793KG)</v>
          </cell>
          <cell r="D4406" t="str">
            <v>UN</v>
          </cell>
          <cell r="E4406">
            <v>0</v>
          </cell>
        </row>
        <row r="4407">
          <cell r="B4407" t="str">
            <v>524402</v>
          </cell>
          <cell r="C4407" t="str">
            <v>EXTREMIDADE PN16 PONTA-FG C/ABA V.D= 100MM( 21KG)</v>
          </cell>
          <cell r="D4407" t="str">
            <v>UN</v>
          </cell>
          <cell r="E4407">
            <v>0</v>
          </cell>
        </row>
        <row r="4408">
          <cell r="B4408" t="str">
            <v>524403</v>
          </cell>
          <cell r="C4408" t="str">
            <v>EXTREMIDADE PN16 PONTA-FG C/ABA V.D= 150MM( 32KG)</v>
          </cell>
          <cell r="D4408" t="str">
            <v>UN</v>
          </cell>
          <cell r="E4408">
            <v>0</v>
          </cell>
        </row>
        <row r="4409">
          <cell r="B4409" t="str">
            <v>524404</v>
          </cell>
          <cell r="C4409" t="str">
            <v>EXTREMIDADE PN16 PONTA-FG C/ABA V.D= 200MM( 46KG)</v>
          </cell>
          <cell r="D4409" t="str">
            <v>UN</v>
          </cell>
          <cell r="E4409">
            <v>0</v>
          </cell>
        </row>
        <row r="4410">
          <cell r="B4410" t="str">
            <v>524405</v>
          </cell>
          <cell r="C4410" t="str">
            <v>EXTREMIDADE PN16 PONTA-FG C/ABA V.D= 250MM( 58KG)</v>
          </cell>
          <cell r="D4410" t="str">
            <v>UN</v>
          </cell>
          <cell r="E4410">
            <v>0</v>
          </cell>
        </row>
        <row r="4411">
          <cell r="B4411" t="str">
            <v>524406</v>
          </cell>
          <cell r="C4411" t="str">
            <v>EXTREMIDADE PN16 PONTA-FG C/ABA V.D= 300MM( 75KG)</v>
          </cell>
          <cell r="D4411" t="str">
            <v>UN</v>
          </cell>
          <cell r="E4411">
            <v>0</v>
          </cell>
        </row>
        <row r="4412">
          <cell r="B4412" t="str">
            <v>524407</v>
          </cell>
          <cell r="C4412" t="str">
            <v>EXTREMIDADE PN16 PONTA-FG C/ABA V.D= 350MM( 93KG)</v>
          </cell>
          <cell r="D4412" t="str">
            <v>UN</v>
          </cell>
          <cell r="E4412">
            <v>0</v>
          </cell>
        </row>
        <row r="4413">
          <cell r="B4413" t="str">
            <v>524408</v>
          </cell>
          <cell r="C4413" t="str">
            <v>EXTREMIDADE PN16 PONTA-FG C/ABA V.D= 400MM(114KG)</v>
          </cell>
          <cell r="D4413" t="str">
            <v>UN</v>
          </cell>
          <cell r="E4413">
            <v>0</v>
          </cell>
        </row>
        <row r="4414">
          <cell r="B4414" t="str">
            <v>524409</v>
          </cell>
          <cell r="C4414" t="str">
            <v>EXTREMIDADE PN16 PONTA-FG C/ABA V.D= 450MM (140KG)</v>
          </cell>
          <cell r="D4414" t="str">
            <v>UN</v>
          </cell>
          <cell r="E4414">
            <v>0</v>
          </cell>
        </row>
        <row r="4415">
          <cell r="B4415" t="str">
            <v>524410</v>
          </cell>
          <cell r="C4415" t="str">
            <v>EXTREMIDADE PN16 PONTA-FG C/ABA V.D= 500MM(164KG)</v>
          </cell>
          <cell r="D4415" t="str">
            <v>UN</v>
          </cell>
          <cell r="E4415">
            <v>0</v>
          </cell>
        </row>
        <row r="4416">
          <cell r="B4416" t="str">
            <v>524411</v>
          </cell>
          <cell r="C4416" t="str">
            <v>EXTREMIDADE PN16 PONTA-FG C/ABA V.D= 600MM(226KG)</v>
          </cell>
          <cell r="D4416" t="str">
            <v>UN</v>
          </cell>
          <cell r="E4416">
            <v>0</v>
          </cell>
        </row>
        <row r="4417">
          <cell r="B4417" t="str">
            <v>524412</v>
          </cell>
          <cell r="C4417" t="str">
            <v>EXTREMIDADE PN16 PONTA-FG C/ABA V.D= 700MM(272KG)</v>
          </cell>
          <cell r="D4417" t="str">
            <v>UN</v>
          </cell>
          <cell r="E4417">
            <v>0</v>
          </cell>
        </row>
        <row r="4418">
          <cell r="B4418" t="str">
            <v>524413</v>
          </cell>
          <cell r="C4418" t="str">
            <v>EXTREMIDADE PN16 PONTA-FG C/ABA V.D= 800MM(335KG)</v>
          </cell>
          <cell r="D4418" t="str">
            <v>UN</v>
          </cell>
          <cell r="E4418">
            <v>0</v>
          </cell>
        </row>
        <row r="4419">
          <cell r="B4419" t="str">
            <v>524414</v>
          </cell>
          <cell r="C4419" t="str">
            <v>EXTREMIDADE PN16 PONTA-FG C/ABA V.D= 900MM(408KG)</v>
          </cell>
          <cell r="D4419" t="str">
            <v>UN</v>
          </cell>
          <cell r="E4419">
            <v>0</v>
          </cell>
        </row>
        <row r="4420">
          <cell r="B4420" t="str">
            <v>524415</v>
          </cell>
          <cell r="C4420" t="str">
            <v>EXTREMIDADE PN16 PONTA-FG C/ABA V.D=1000MM(533KG)</v>
          </cell>
          <cell r="D4420" t="str">
            <v>UN</v>
          </cell>
          <cell r="E4420">
            <v>0</v>
          </cell>
        </row>
        <row r="4421">
          <cell r="B4421" t="str">
            <v>524416</v>
          </cell>
          <cell r="C4421" t="str">
            <v>EXTREMIDADE PN16 PONTA-FG C/ABA V.D=1200MM(695KG)</v>
          </cell>
          <cell r="D4421" t="str">
            <v>UN</v>
          </cell>
          <cell r="E4421">
            <v>0</v>
          </cell>
        </row>
        <row r="4422">
          <cell r="B4422" t="str">
            <v>524417</v>
          </cell>
          <cell r="C4422" t="str">
            <v>EXTREMIDADE FOFO PN-25 FG-JE D= 100MM( 10KG)</v>
          </cell>
          <cell r="D4422" t="str">
            <v>UN</v>
          </cell>
          <cell r="E4422">
            <v>0</v>
          </cell>
        </row>
        <row r="4423">
          <cell r="B4423" t="str">
            <v>524418</v>
          </cell>
          <cell r="C4423" t="str">
            <v>EXTREMIDADE FOFO PN-25 FG-JE D= 150MM( 15KG)</v>
          </cell>
          <cell r="D4423" t="str">
            <v>UN</v>
          </cell>
          <cell r="E4423">
            <v>0</v>
          </cell>
        </row>
        <row r="4424">
          <cell r="B4424" t="str">
            <v>524419</v>
          </cell>
          <cell r="C4424" t="str">
            <v>EXTREMIDADE FOFO PN-25 FG-JE D= 200MM( 22KG)</v>
          </cell>
          <cell r="D4424" t="str">
            <v>UN</v>
          </cell>
          <cell r="E4424">
            <v>0</v>
          </cell>
        </row>
        <row r="4425">
          <cell r="B4425" t="str">
            <v>524420</v>
          </cell>
          <cell r="C4425" t="str">
            <v>EXTREMIDADE FOFO PN-25 FG-JE D= 250MM( 32KG)</v>
          </cell>
          <cell r="D4425" t="str">
            <v>UN</v>
          </cell>
          <cell r="E4425">
            <v>0</v>
          </cell>
        </row>
        <row r="4426">
          <cell r="B4426" t="str">
            <v>524421</v>
          </cell>
          <cell r="C4426" t="str">
            <v>EXTREMIDADE FOFO PN-25 FG-JE D= 300MM( 41KG)</v>
          </cell>
          <cell r="D4426" t="str">
            <v>UN</v>
          </cell>
          <cell r="E4426">
            <v>0</v>
          </cell>
        </row>
        <row r="4427">
          <cell r="B4427" t="str">
            <v>524422</v>
          </cell>
          <cell r="C4427" t="str">
            <v>EXTREMIDADE FOFO PN-25 FG-JE D= 350MM( 56KG)</v>
          </cell>
          <cell r="D4427" t="str">
            <v>UN</v>
          </cell>
          <cell r="E4427">
            <v>0</v>
          </cell>
        </row>
        <row r="4428">
          <cell r="B4428" t="str">
            <v>524423</v>
          </cell>
          <cell r="C4428" t="str">
            <v>EXTREMIDADE FOFO PN-25 FG-JE D= 400MM( 71KG)</v>
          </cell>
          <cell r="D4428" t="str">
            <v>UN</v>
          </cell>
          <cell r="E4428">
            <v>0</v>
          </cell>
        </row>
        <row r="4429">
          <cell r="B4429" t="str">
            <v>524424</v>
          </cell>
          <cell r="C4429" t="str">
            <v>EXTREMIDADE FOFO PN-25 FG-JE D= 450MM( 85KG)</v>
          </cell>
          <cell r="D4429" t="str">
            <v>UN</v>
          </cell>
          <cell r="E4429">
            <v>0</v>
          </cell>
        </row>
        <row r="4430">
          <cell r="B4430" t="str">
            <v>524425</v>
          </cell>
          <cell r="C4430" t="str">
            <v>EXTREMIDADE FOFO PN-25 FG-JE D= 500MM(104KG)</v>
          </cell>
          <cell r="D4430" t="str">
            <v>UN</v>
          </cell>
          <cell r="E4430">
            <v>0</v>
          </cell>
        </row>
        <row r="4431">
          <cell r="B4431" t="str">
            <v>524426</v>
          </cell>
          <cell r="C4431" t="str">
            <v>EXTREMIDADE FOFO PN-25 FG-JE D= 600MM(147KG)</v>
          </cell>
          <cell r="D4431" t="str">
            <v>UN</v>
          </cell>
          <cell r="E4431">
            <v>0</v>
          </cell>
        </row>
        <row r="4432">
          <cell r="B4432" t="str">
            <v>524427</v>
          </cell>
          <cell r="C4432" t="str">
            <v>EXTREMIDADE FOFO PN-25 FG-JE D= 700MM(270KG)</v>
          </cell>
          <cell r="D4432" t="str">
            <v>UN</v>
          </cell>
          <cell r="E4432">
            <v>0</v>
          </cell>
        </row>
        <row r="4433">
          <cell r="B4433" t="str">
            <v>524428</v>
          </cell>
          <cell r="C4433" t="str">
            <v>EXTREMIDADE FOFO PN-25 FG-JE2GS D=800MM(244KG)</v>
          </cell>
          <cell r="D4433" t="str">
            <v>UN</v>
          </cell>
          <cell r="E4433">
            <v>0</v>
          </cell>
        </row>
        <row r="4434">
          <cell r="B4434" t="str">
            <v>524429</v>
          </cell>
          <cell r="C4434" t="str">
            <v>EXTREMIDADE FOFO PN-25 FG-JE2GS D=900MM(300KG)</v>
          </cell>
          <cell r="D4434" t="str">
            <v>UN</v>
          </cell>
          <cell r="E4434">
            <v>0</v>
          </cell>
        </row>
        <row r="4435">
          <cell r="B4435" t="str">
            <v>524430</v>
          </cell>
          <cell r="C4435" t="str">
            <v>EXTREMIDADE FOFO PN-25 FG-JE2GS D=1000MM(380KG)</v>
          </cell>
          <cell r="D4435" t="str">
            <v>UN</v>
          </cell>
          <cell r="E4435">
            <v>0</v>
          </cell>
        </row>
        <row r="4436">
          <cell r="B4436" t="str">
            <v>524431</v>
          </cell>
          <cell r="C4436" t="str">
            <v>EXTREMIDADE FOFO PN-25 FG-JE2GS D=1200MM(487,5KG)</v>
          </cell>
          <cell r="D4436" t="str">
            <v>UN</v>
          </cell>
          <cell r="E4436">
            <v>0</v>
          </cell>
        </row>
        <row r="4437">
          <cell r="B4437" t="str">
            <v>524432</v>
          </cell>
          <cell r="C4437" t="str">
            <v>EXTREMIDADE FOFO PN-25 FG-PONTA D= 100MM( 10KG)</v>
          </cell>
          <cell r="D4437" t="str">
            <v>UN</v>
          </cell>
          <cell r="E4437">
            <v>0</v>
          </cell>
        </row>
        <row r="4438">
          <cell r="B4438" t="str">
            <v>524433</v>
          </cell>
          <cell r="C4438" t="str">
            <v>EXTREMIDADE FOFO PN-25 FG-PONTA D= 150MM( 17KG)</v>
          </cell>
          <cell r="D4438" t="str">
            <v>UN</v>
          </cell>
          <cell r="E4438">
            <v>0</v>
          </cell>
        </row>
        <row r="4439">
          <cell r="B4439" t="str">
            <v>524434</v>
          </cell>
          <cell r="C4439" t="str">
            <v>EXTREMIDADE FOFO PN-25 FG-PONTA D= 200MM( 25KG)</v>
          </cell>
          <cell r="D4439" t="str">
            <v>UN</v>
          </cell>
          <cell r="E4439">
            <v>0</v>
          </cell>
        </row>
        <row r="4440">
          <cell r="B4440" t="str">
            <v>524435</v>
          </cell>
          <cell r="C4440" t="str">
            <v>EXTREMIDADE FOFO PN-25 FG-PONTA D= 250MM( 36KG)</v>
          </cell>
          <cell r="D4440" t="str">
            <v>UN</v>
          </cell>
          <cell r="E4440">
            <v>0</v>
          </cell>
        </row>
        <row r="4441">
          <cell r="B4441" t="str">
            <v>524436</v>
          </cell>
          <cell r="C4441" t="str">
            <v>EXTREMIDADE FOFO PN-25 FG-PONTA D= 300MM( 48KG)</v>
          </cell>
          <cell r="D4441" t="str">
            <v>UN</v>
          </cell>
          <cell r="E4441">
            <v>0</v>
          </cell>
        </row>
        <row r="4442">
          <cell r="B4442" t="str">
            <v>524437</v>
          </cell>
          <cell r="C4442" t="str">
            <v>EXTREMIDADE FOFO PN-25 FG-PONTA D= 350MM( 64KG)</v>
          </cell>
          <cell r="D4442" t="str">
            <v>UN</v>
          </cell>
          <cell r="E4442">
            <v>0</v>
          </cell>
        </row>
        <row r="4443">
          <cell r="B4443" t="str">
            <v>524438</v>
          </cell>
          <cell r="C4443" t="str">
            <v>EXTREMIDADE FOFO PN-25 FG-PONTA D= 400MM( 81KG)</v>
          </cell>
          <cell r="D4443" t="str">
            <v>UN</v>
          </cell>
          <cell r="E4443">
            <v>0</v>
          </cell>
        </row>
        <row r="4444">
          <cell r="B4444" t="str">
            <v>524439</v>
          </cell>
          <cell r="C4444" t="str">
            <v>EXTREMIDADE FOFO PN-25 FG-PONTA D= 450MM( 96KG)</v>
          </cell>
          <cell r="D4444" t="str">
            <v>UN</v>
          </cell>
          <cell r="E4444">
            <v>0</v>
          </cell>
        </row>
        <row r="4445">
          <cell r="B4445" t="str">
            <v>524440</v>
          </cell>
          <cell r="C4445" t="str">
            <v>EXTREMIDADE FOFO PN-25 FG-PONTA D= 500MM(121KG)</v>
          </cell>
          <cell r="D4445" t="str">
            <v>UN</v>
          </cell>
          <cell r="E4445">
            <v>0</v>
          </cell>
        </row>
        <row r="4446">
          <cell r="B4446" t="str">
            <v>524441</v>
          </cell>
          <cell r="C4446" t="str">
            <v>EXTREMIDADE FOFO PN-25 FG-PONTA D= 600MM(173KG)</v>
          </cell>
          <cell r="D4446" t="str">
            <v>UN</v>
          </cell>
          <cell r="E4446">
            <v>0</v>
          </cell>
        </row>
        <row r="4447">
          <cell r="B4447" t="str">
            <v>524442</v>
          </cell>
          <cell r="C4447" t="str">
            <v>EXTREMIDADE FOFO PN-25 FG-PONTA D= 700MM(229KG)</v>
          </cell>
          <cell r="D4447" t="str">
            <v>UN</v>
          </cell>
          <cell r="E4447">
            <v>0</v>
          </cell>
        </row>
        <row r="4448">
          <cell r="B4448" t="str">
            <v>524443</v>
          </cell>
          <cell r="C4448" t="str">
            <v>EXTREMIDADE FOFO PN-25 FG-PONTA D= 800MM(294KG)</v>
          </cell>
          <cell r="D4448" t="str">
            <v>UN</v>
          </cell>
          <cell r="E4448">
            <v>0</v>
          </cell>
        </row>
        <row r="4449">
          <cell r="B4449" t="str">
            <v>524444</v>
          </cell>
          <cell r="C4449" t="str">
            <v>EXTREMIDADE FOFO PN-25 FG-PONTA D= 900MM(355KG)</v>
          </cell>
          <cell r="D4449" t="str">
            <v>UN</v>
          </cell>
          <cell r="E4449">
            <v>0</v>
          </cell>
        </row>
        <row r="4450">
          <cell r="B4450" t="str">
            <v>524445</v>
          </cell>
          <cell r="C4450" t="str">
            <v>EXTREMIDADE FOFO PN-25 FG-PONTA D=1000MM(447KG)</v>
          </cell>
          <cell r="D4450" t="str">
            <v>UN</v>
          </cell>
          <cell r="E4450">
            <v>0</v>
          </cell>
        </row>
        <row r="4451">
          <cell r="B4451" t="str">
            <v>524446</v>
          </cell>
          <cell r="C4451" t="str">
            <v>EXTREMIDADE FOFO PN-25 FG-PONTA D=1200MM(620KG)</v>
          </cell>
          <cell r="D4451" t="str">
            <v>UN</v>
          </cell>
          <cell r="E4451">
            <v>0</v>
          </cell>
        </row>
        <row r="4452">
          <cell r="B4452" t="str">
            <v>524447</v>
          </cell>
          <cell r="C4452" t="str">
            <v>EXTREMIDADE FOFO PN-25 FG-JM D= 300MM( 62KG)</v>
          </cell>
          <cell r="D4452" t="str">
            <v>UN</v>
          </cell>
          <cell r="E4452">
            <v>0</v>
          </cell>
        </row>
        <row r="4453">
          <cell r="B4453" t="str">
            <v>524448</v>
          </cell>
          <cell r="C4453" t="str">
            <v>EXTREMIDADE FOFO PN-25 FG-JM D= 350MM( 83KG)</v>
          </cell>
          <cell r="D4453" t="str">
            <v>UN</v>
          </cell>
          <cell r="E4453">
            <v>0</v>
          </cell>
        </row>
        <row r="4454">
          <cell r="B4454" t="str">
            <v>524449</v>
          </cell>
          <cell r="C4454" t="str">
            <v>EXTREMIDADE FOFO PN-25 FG-JM D= 400MM(107KG)</v>
          </cell>
          <cell r="D4454" t="str">
            <v>UN</v>
          </cell>
          <cell r="E4454">
            <v>0</v>
          </cell>
        </row>
        <row r="4455">
          <cell r="B4455" t="str">
            <v>524450</v>
          </cell>
          <cell r="C4455" t="str">
            <v>EXTREMIDADE FOFO PN-25 FG-JM D= 450MM(118KG)</v>
          </cell>
          <cell r="D4455" t="str">
            <v>UN</v>
          </cell>
          <cell r="E4455">
            <v>0</v>
          </cell>
        </row>
        <row r="4456">
          <cell r="B4456" t="str">
            <v>524451</v>
          </cell>
          <cell r="C4456" t="str">
            <v>EXTREMIDADE FOFO PN-25 FG-JM D= 500MM(168KG)</v>
          </cell>
          <cell r="D4456" t="str">
            <v>UN</v>
          </cell>
          <cell r="E4456">
            <v>0</v>
          </cell>
        </row>
        <row r="4457">
          <cell r="B4457" t="str">
            <v>524452</v>
          </cell>
          <cell r="C4457" t="str">
            <v>EXTREMIDADE FOFO PN-25 FG-JM D= 600MM(226KG)</v>
          </cell>
          <cell r="D4457" t="str">
            <v>UN</v>
          </cell>
          <cell r="E4457">
            <v>0</v>
          </cell>
        </row>
        <row r="4458">
          <cell r="B4458" t="str">
            <v>524453</v>
          </cell>
          <cell r="C4458" t="str">
            <v>EXTREMIDADE FOFO PN-25 FG-JM D= 700MM(291KG)</v>
          </cell>
          <cell r="D4458" t="str">
            <v>UN</v>
          </cell>
          <cell r="E4458">
            <v>0</v>
          </cell>
        </row>
        <row r="4459">
          <cell r="B4459" t="str">
            <v>524454</v>
          </cell>
          <cell r="C4459" t="str">
            <v>EXTREMIDADE FOFO PN-25 FG-JM D= 800MM(395KG)</v>
          </cell>
          <cell r="D4459" t="str">
            <v>UN</v>
          </cell>
          <cell r="E4459">
            <v>0</v>
          </cell>
        </row>
        <row r="4460">
          <cell r="B4460" t="str">
            <v>524455</v>
          </cell>
          <cell r="C4460" t="str">
            <v>EXTREMIDADE FOFO PN-25 FG-JM D= 900MM(507KG)</v>
          </cell>
          <cell r="D4460" t="str">
            <v>UN</v>
          </cell>
          <cell r="E4460">
            <v>0</v>
          </cell>
        </row>
        <row r="4461">
          <cell r="B4461" t="str">
            <v>524456</v>
          </cell>
          <cell r="C4461" t="str">
            <v>EXTREMIDADE FOFO PN-25 FG-JM D=1000MM(695KG)</v>
          </cell>
          <cell r="D4461" t="str">
            <v>UN</v>
          </cell>
          <cell r="E4461">
            <v>0</v>
          </cell>
        </row>
        <row r="4462">
          <cell r="B4462" t="str">
            <v>524457</v>
          </cell>
          <cell r="C4462" t="str">
            <v>EXTREMIDADE FOFO PN-25 FG-JM D=1200MM(893KG)</v>
          </cell>
          <cell r="D4462" t="str">
            <v>UN</v>
          </cell>
          <cell r="E4462">
            <v>0</v>
          </cell>
        </row>
        <row r="4463">
          <cell r="B4463" t="str">
            <v>524458</v>
          </cell>
          <cell r="C4463" t="str">
            <v>EXTREMIDADE FOFO PN25 PT-FG C/ABA D= 50MM( 12KG)</v>
          </cell>
          <cell r="D4463" t="str">
            <v>UN</v>
          </cell>
          <cell r="E4463">
            <v>0</v>
          </cell>
        </row>
        <row r="4464">
          <cell r="B4464" t="str">
            <v>524459</v>
          </cell>
          <cell r="C4464" t="str">
            <v>EXTREMIDADE FOFO PN25 PT-FG C/ABA D= 75MM(16,5KG)</v>
          </cell>
          <cell r="D4464" t="str">
            <v>UN</v>
          </cell>
          <cell r="E4464">
            <v>0</v>
          </cell>
        </row>
        <row r="4465">
          <cell r="B4465" t="str">
            <v>524460</v>
          </cell>
          <cell r="C4465" t="str">
            <v>EXTREMIDADE FOFO PN25 PT-FG C/ABA D=100MM( 21KG)</v>
          </cell>
          <cell r="D4465" t="str">
            <v>UN</v>
          </cell>
          <cell r="E4465">
            <v>0</v>
          </cell>
        </row>
        <row r="4466">
          <cell r="B4466" t="str">
            <v>524461</v>
          </cell>
          <cell r="C4466" t="str">
            <v>EXTREMIDADE FOFO PN25 PT-FG C/ABA D=150MM( 33KG)</v>
          </cell>
          <cell r="D4466" t="str">
            <v>UN</v>
          </cell>
          <cell r="E4466">
            <v>0</v>
          </cell>
        </row>
        <row r="4467">
          <cell r="B4467" t="str">
            <v>524462</v>
          </cell>
          <cell r="C4467" t="str">
            <v>EXTREMIDADE FOFO PN25 PT-FG C/ABA D=200MM( 48KG)</v>
          </cell>
          <cell r="D4467" t="str">
            <v>UN</v>
          </cell>
          <cell r="E4467">
            <v>0</v>
          </cell>
        </row>
        <row r="4468">
          <cell r="B4468" t="str">
            <v>524463</v>
          </cell>
          <cell r="C4468" t="str">
            <v>EXTREMIDADE FOFO PN25 PT-FG C/ABA D=50MM( 62KG)</v>
          </cell>
          <cell r="D4468" t="str">
            <v>UN</v>
          </cell>
          <cell r="E4468">
            <v>0</v>
          </cell>
        </row>
        <row r="4469">
          <cell r="B4469" t="str">
            <v>524464</v>
          </cell>
          <cell r="C4469" t="str">
            <v>EXTREMIDADE FOFO PN25 PT-FG C/ABA D=300MM( 81KG)</v>
          </cell>
          <cell r="D4469" t="str">
            <v>UN</v>
          </cell>
          <cell r="E4469">
            <v>0</v>
          </cell>
        </row>
        <row r="4470">
          <cell r="B4470" t="str">
            <v>524465</v>
          </cell>
          <cell r="C4470" t="str">
            <v>EXTREMIDADE FOFO PN25 PT-FG C/ABA D=350MM(101KG)</v>
          </cell>
          <cell r="D4470" t="str">
            <v>UN</v>
          </cell>
          <cell r="E4470">
            <v>0</v>
          </cell>
        </row>
        <row r="4471">
          <cell r="B4471" t="str">
            <v>524466</v>
          </cell>
          <cell r="C4471" t="str">
            <v>EXTREMIDADE FOFO PN25 PT-FG C/ABA D=400MM(127KG)</v>
          </cell>
          <cell r="D4471" t="str">
            <v>UN</v>
          </cell>
          <cell r="E4471">
            <v>0</v>
          </cell>
        </row>
        <row r="4472">
          <cell r="B4472" t="str">
            <v>524467</v>
          </cell>
          <cell r="C4472" t="str">
            <v>EXTREMIDADE FOFO PN25 PT-FG C/ABA D=450MM(140KG)</v>
          </cell>
          <cell r="D4472" t="str">
            <v>UN</v>
          </cell>
          <cell r="E4472">
            <v>0</v>
          </cell>
        </row>
        <row r="4473">
          <cell r="B4473" t="str">
            <v>524468</v>
          </cell>
          <cell r="C4473" t="str">
            <v>EXTREMIDADE FOFO PN25 PT-FG C/ABA D=500MM(177KG)</v>
          </cell>
          <cell r="D4473" t="str">
            <v>UN</v>
          </cell>
          <cell r="E4473">
            <v>0</v>
          </cell>
        </row>
        <row r="4474">
          <cell r="B4474" t="str">
            <v>524469</v>
          </cell>
          <cell r="C4474" t="str">
            <v>EXTREMIDADE FOFO PN25 PT-FG C/ABA D=600MM(241KG)</v>
          </cell>
          <cell r="D4474" t="str">
            <v>UN</v>
          </cell>
          <cell r="E4474">
            <v>0</v>
          </cell>
        </row>
        <row r="4475">
          <cell r="B4475" t="str">
            <v>524470</v>
          </cell>
          <cell r="C4475" t="str">
            <v>EXTREMIDADE FOFO PN25 PT-FG C/ABA D=700MM(299KG)</v>
          </cell>
          <cell r="D4475" t="str">
            <v>UN</v>
          </cell>
          <cell r="E4475">
            <v>0</v>
          </cell>
        </row>
        <row r="4476">
          <cell r="B4476" t="str">
            <v>524471</v>
          </cell>
          <cell r="C4476" t="str">
            <v>EXTREMIDADE FOFO PN25 PT-FG C/ABA D=800MM(389KG)</v>
          </cell>
          <cell r="D4476" t="str">
            <v>UN</v>
          </cell>
          <cell r="E4476">
            <v>0</v>
          </cell>
        </row>
        <row r="4477">
          <cell r="B4477" t="str">
            <v>524472</v>
          </cell>
          <cell r="C4477" t="str">
            <v>EXTREMIDADE FOFO PN25 PT-FG C/ABA D=900MM(474KG)</v>
          </cell>
          <cell r="D4477" t="str">
            <v>UN</v>
          </cell>
          <cell r="E4477">
            <v>0</v>
          </cell>
        </row>
        <row r="4478">
          <cell r="B4478" t="str">
            <v>524473</v>
          </cell>
          <cell r="C4478" t="str">
            <v>EXTREMIDADE FOFO PN25 PT-FG C/ABA D=1000MM(619KG)</v>
          </cell>
          <cell r="D4478" t="str">
            <v>UN</v>
          </cell>
          <cell r="E4478">
            <v>0</v>
          </cell>
        </row>
        <row r="4479">
          <cell r="B4479" t="str">
            <v>524474</v>
          </cell>
          <cell r="C4479" t="str">
            <v>EXTREMIDADE FOFO PN25 PT-FG C/ABA D=1200MM(817KG)</v>
          </cell>
          <cell r="D4479" t="str">
            <v>UN</v>
          </cell>
          <cell r="E4479">
            <v>0</v>
          </cell>
        </row>
        <row r="4481">
          <cell r="B4481" t="str">
            <v>524500</v>
          </cell>
          <cell r="C4481" t="str">
            <v>FLANGES EM FOFO (METALURGICA 100%)</v>
          </cell>
        </row>
        <row r="4482">
          <cell r="B4482" t="str">
            <v>524501</v>
          </cell>
          <cell r="C4482" t="str">
            <v>FLANGE CEGO PN-10/16/25 FOFO D=50MM (2,4KG)</v>
          </cell>
          <cell r="D4482" t="str">
            <v>UN</v>
          </cell>
          <cell r="E4482">
            <v>27.1</v>
          </cell>
        </row>
        <row r="4483">
          <cell r="B4483" t="str">
            <v>524502</v>
          </cell>
          <cell r="C4483" t="str">
            <v>FLANGE CEGO PN-10/16/25 FOFO   D=80MM (3,6KG)</v>
          </cell>
          <cell r="D4483" t="str">
            <v>UN</v>
          </cell>
          <cell r="E4483">
            <v>57.84</v>
          </cell>
        </row>
        <row r="4484">
          <cell r="B4484" t="str">
            <v>524503</v>
          </cell>
          <cell r="C4484" t="str">
            <v>FLANGE CEGO PN-10 FOFO D= 100MM(  4,3KG)</v>
          </cell>
          <cell r="D4484" t="str">
            <v>UN</v>
          </cell>
          <cell r="E4484">
            <v>65.290000000000006</v>
          </cell>
        </row>
        <row r="4485">
          <cell r="B4485" t="str">
            <v>524504</v>
          </cell>
          <cell r="C4485" t="str">
            <v>FLANGE CEGO PN-10 FOFO D= 150MM(  7,2KG)</v>
          </cell>
          <cell r="D4485" t="str">
            <v>UN</v>
          </cell>
          <cell r="E4485">
            <v>95.26</v>
          </cell>
        </row>
        <row r="4486">
          <cell r="B4486" t="str">
            <v>524505</v>
          </cell>
          <cell r="C4486" t="str">
            <v>FLANGE CEGO PN-10 FOFO D= 200MM( 11KG)</v>
          </cell>
          <cell r="D4486" t="str">
            <v>UN</v>
          </cell>
          <cell r="E4486">
            <v>119.5</v>
          </cell>
        </row>
        <row r="4487">
          <cell r="B4487" t="str">
            <v>524506</v>
          </cell>
          <cell r="C4487" t="str">
            <v>FLANGE CEGO PN-10 FOFO D= 250MM( 17KG)</v>
          </cell>
          <cell r="D4487" t="str">
            <v>UN</v>
          </cell>
          <cell r="E4487">
            <v>191.54</v>
          </cell>
        </row>
        <row r="4488">
          <cell r="B4488" t="str">
            <v>524507</v>
          </cell>
          <cell r="C4488" t="str">
            <v>FLANGE CEGO PN-10 FOFO D= 300MM( 24KG)</v>
          </cell>
          <cell r="D4488" t="str">
            <v>UN</v>
          </cell>
          <cell r="E4488">
            <v>392.64</v>
          </cell>
        </row>
        <row r="4489">
          <cell r="B4489" t="str">
            <v>524508</v>
          </cell>
          <cell r="C4489" t="str">
            <v>FLANGE CEGO PN-10 FOFO D= 350MM( 30KG)</v>
          </cell>
          <cell r="D4489" t="str">
            <v>UN</v>
          </cell>
          <cell r="E4489">
            <v>439.56</v>
          </cell>
        </row>
        <row r="4490">
          <cell r="B4490" t="str">
            <v>524509</v>
          </cell>
          <cell r="C4490" t="str">
            <v>FLANGE CEGO PN-10 FOFO D= 400MM( 36KG)</v>
          </cell>
          <cell r="D4490" t="str">
            <v>UN</v>
          </cell>
          <cell r="E4490">
            <v>492.55</v>
          </cell>
        </row>
        <row r="4491">
          <cell r="B4491" t="str">
            <v>524510</v>
          </cell>
          <cell r="C4491" t="str">
            <v>FLANGE CEGO PN-10 FOFO D= 450MM( 68KG)</v>
          </cell>
          <cell r="D4491" t="str">
            <v>UN</v>
          </cell>
          <cell r="E4491">
            <v>0</v>
          </cell>
        </row>
        <row r="4492">
          <cell r="B4492" t="str">
            <v>524511</v>
          </cell>
          <cell r="C4492" t="str">
            <v>FLANGE CEGO PN-10 FOFO D= 500MM( 56KG)</v>
          </cell>
          <cell r="D4492" t="str">
            <v>UN</v>
          </cell>
          <cell r="E4492">
            <v>0</v>
          </cell>
        </row>
        <row r="4493">
          <cell r="B4493" t="str">
            <v>524512</v>
          </cell>
          <cell r="C4493" t="str">
            <v>FLANGE CEGO PN-10 FOFO D= 600MM( 85KG)</v>
          </cell>
          <cell r="D4493" t="str">
            <v>UN</v>
          </cell>
          <cell r="E4493">
            <v>0</v>
          </cell>
        </row>
        <row r="4494">
          <cell r="B4494" t="str">
            <v>524513</v>
          </cell>
          <cell r="C4494" t="str">
            <v>FLANGE CEGO PN-10 FOFO D= 700MM(123KG)</v>
          </cell>
          <cell r="D4494" t="str">
            <v>UN</v>
          </cell>
          <cell r="E4494">
            <v>0</v>
          </cell>
        </row>
        <row r="4495">
          <cell r="B4495" t="str">
            <v>524514</v>
          </cell>
          <cell r="C4495" t="str">
            <v>FLANGE CEGO PN-10 FOFO D= 800MM(172KG)</v>
          </cell>
          <cell r="D4495" t="str">
            <v>UN</v>
          </cell>
          <cell r="E4495">
            <v>0</v>
          </cell>
        </row>
        <row r="4496">
          <cell r="B4496" t="str">
            <v>524515</v>
          </cell>
          <cell r="C4496" t="str">
            <v>FLANGE CEGO PN-10 FOFO D= 900MM(224KG)</v>
          </cell>
          <cell r="D4496" t="str">
            <v>UN</v>
          </cell>
          <cell r="E4496">
            <v>0</v>
          </cell>
        </row>
        <row r="4497">
          <cell r="B4497" t="str">
            <v>524516</v>
          </cell>
          <cell r="C4497" t="str">
            <v>FLANGE CEGO PN-10 FOFO D=1000MM(293KG)</v>
          </cell>
          <cell r="D4497" t="str">
            <v>UN</v>
          </cell>
          <cell r="E4497">
            <v>0</v>
          </cell>
        </row>
        <row r="4498">
          <cell r="B4498" t="str">
            <v>524517</v>
          </cell>
          <cell r="C4498" t="str">
            <v>FLANGE CEGO PN-10 FOFO D=1200MM(575KG)</v>
          </cell>
          <cell r="D4498" t="str">
            <v>UN</v>
          </cell>
          <cell r="E4498">
            <v>0</v>
          </cell>
        </row>
        <row r="4499">
          <cell r="B4499" t="str">
            <v>524518</v>
          </cell>
          <cell r="C4499" t="str">
            <v>FLANGE AVULSO PN-10/16/25 FOFO D=80MM (4,7KG)</v>
          </cell>
          <cell r="D4499" t="str">
            <v>UN</v>
          </cell>
          <cell r="E4499">
            <v>55.72</v>
          </cell>
        </row>
        <row r="4500">
          <cell r="B4500" t="str">
            <v>524519</v>
          </cell>
          <cell r="C4500" t="str">
            <v>FLANGE AVULSO PN-10 FOFO D= 100MM(  4,5KG)</v>
          </cell>
          <cell r="D4500" t="str">
            <v>UN</v>
          </cell>
          <cell r="E4500">
            <v>68.66</v>
          </cell>
        </row>
        <row r="4501">
          <cell r="B4501" t="str">
            <v>524520</v>
          </cell>
          <cell r="C4501" t="str">
            <v>FLANGE AVULSO PN-10 FOFO D= 150MM(  8KG)</v>
          </cell>
          <cell r="D4501" t="str">
            <v>UN</v>
          </cell>
          <cell r="E4501">
            <v>96.17</v>
          </cell>
        </row>
        <row r="4502">
          <cell r="B4502" t="str">
            <v>524521</v>
          </cell>
          <cell r="C4502" t="str">
            <v>FLANGE AVULSO PN-10 FOFO D= 200MM( 10KG)</v>
          </cell>
          <cell r="D4502" t="str">
            <v>UN</v>
          </cell>
          <cell r="E4502">
            <v>129.11000000000001</v>
          </cell>
        </row>
        <row r="4503">
          <cell r="B4503" t="str">
            <v>524522</v>
          </cell>
          <cell r="C4503" t="str">
            <v>FLANGE AVULSO PN-10 FOFO D= 250MM( 14,5KG)</v>
          </cell>
          <cell r="D4503" t="str">
            <v>UN</v>
          </cell>
          <cell r="E4503">
            <v>213.97</v>
          </cell>
        </row>
        <row r="4504">
          <cell r="B4504" t="str">
            <v>524523</v>
          </cell>
          <cell r="C4504" t="str">
            <v>FLANGE AVULSO PN-10 FOFO D= 300MM( 18KG)</v>
          </cell>
          <cell r="D4504" t="str">
            <v>UN</v>
          </cell>
          <cell r="E4504">
            <v>250.78</v>
          </cell>
        </row>
        <row r="4505">
          <cell r="B4505" t="str">
            <v>524524</v>
          </cell>
          <cell r="C4505" t="str">
            <v>FLANGE AVULSO PN-10 FOFO D= 350MM( 23KG)</v>
          </cell>
          <cell r="D4505" t="str">
            <v>UN</v>
          </cell>
          <cell r="E4505">
            <v>428.12</v>
          </cell>
        </row>
        <row r="4506">
          <cell r="B4506" t="str">
            <v>524525</v>
          </cell>
          <cell r="C4506" t="str">
            <v>FLANGE AVULSO PN-10 FOFO D= 400MM( 28KG)</v>
          </cell>
          <cell r="D4506" t="str">
            <v>UN</v>
          </cell>
          <cell r="E4506">
            <v>461.53</v>
          </cell>
        </row>
        <row r="4507">
          <cell r="B4507" t="str">
            <v>524526</v>
          </cell>
          <cell r="C4507" t="str">
            <v>FLANGE AVULSO PN-10 FOFO D= 450MM( 34,5KG)</v>
          </cell>
          <cell r="D4507" t="str">
            <v>UN</v>
          </cell>
          <cell r="E4507">
            <v>0</v>
          </cell>
        </row>
        <row r="4508">
          <cell r="B4508" t="str">
            <v>524527</v>
          </cell>
          <cell r="C4508" t="str">
            <v>FLANGE AVULSO PN-10 FOFO D= 500MM( 38KG)</v>
          </cell>
          <cell r="D4508" t="str">
            <v>UN</v>
          </cell>
          <cell r="E4508">
            <v>0</v>
          </cell>
        </row>
        <row r="4509">
          <cell r="B4509" t="str">
            <v>524528</v>
          </cell>
          <cell r="C4509" t="str">
            <v>FLANGE AVULSO PN-10 FOFO D= 600MM( 56KG)</v>
          </cell>
          <cell r="D4509" t="str">
            <v>UN</v>
          </cell>
          <cell r="E4509">
            <v>0</v>
          </cell>
        </row>
        <row r="4510">
          <cell r="B4510" t="str">
            <v>524529</v>
          </cell>
          <cell r="C4510" t="str">
            <v>FLANGE AVULSO PN-10 FOFO D= 700MM( 76KG)</v>
          </cell>
          <cell r="D4510" t="str">
            <v>UN</v>
          </cell>
          <cell r="E4510">
            <v>0</v>
          </cell>
        </row>
        <row r="4511">
          <cell r="B4511" t="str">
            <v>524530</v>
          </cell>
          <cell r="C4511" t="str">
            <v>FLANGE AVULSO PN-10 FOFO D= 800MM( 98KG)</v>
          </cell>
          <cell r="D4511" t="str">
            <v>UN</v>
          </cell>
          <cell r="E4511">
            <v>0</v>
          </cell>
        </row>
        <row r="4512">
          <cell r="B4512" t="str">
            <v>524531</v>
          </cell>
          <cell r="C4512" t="str">
            <v>FLANGE AVULSO PN-10 FOFO D= 900MM(125KG)</v>
          </cell>
          <cell r="D4512" t="str">
            <v>UN</v>
          </cell>
          <cell r="E4512">
            <v>0</v>
          </cell>
        </row>
        <row r="4513">
          <cell r="B4513" t="str">
            <v>524532</v>
          </cell>
          <cell r="C4513" t="str">
            <v>FLANGE AVULSO PN-10 FOFO D=1000MM(150KG)</v>
          </cell>
          <cell r="D4513" t="str">
            <v>UN</v>
          </cell>
          <cell r="E4513">
            <v>0</v>
          </cell>
        </row>
        <row r="4514">
          <cell r="B4514" t="str">
            <v>524533</v>
          </cell>
          <cell r="C4514" t="str">
            <v>FLANGE AVULSO PN-10 FOFO D=1200MM(220KG)</v>
          </cell>
          <cell r="D4514" t="str">
            <v>UN</v>
          </cell>
          <cell r="E4514">
            <v>0</v>
          </cell>
        </row>
        <row r="4515">
          <cell r="B4515" t="str">
            <v>524534</v>
          </cell>
          <cell r="C4515" t="str">
            <v>FLANGE CEGO FOFO PN-16 D=100MM(4,3KG)</v>
          </cell>
          <cell r="D4515" t="str">
            <v>UN</v>
          </cell>
          <cell r="E4515">
            <v>0</v>
          </cell>
        </row>
        <row r="4516">
          <cell r="B4516" t="str">
            <v>524535</v>
          </cell>
          <cell r="C4516" t="str">
            <v>FLANGE CEGO FOFO PN-16 D=150MM(7,2KG)</v>
          </cell>
          <cell r="D4516" t="str">
            <v>UN</v>
          </cell>
          <cell r="E4516">
            <v>0</v>
          </cell>
        </row>
        <row r="4517">
          <cell r="B4517" t="str">
            <v>524536</v>
          </cell>
          <cell r="C4517" t="str">
            <v>FLANGE CEGO FOFO PN-16 D=200MM(11KG)</v>
          </cell>
          <cell r="D4517" t="str">
            <v>UN</v>
          </cell>
          <cell r="E4517">
            <v>0</v>
          </cell>
        </row>
        <row r="4518">
          <cell r="B4518" t="str">
            <v>524537</v>
          </cell>
          <cell r="C4518" t="str">
            <v>FLANGE CEGO FOFO PN-16 D=250MM(17KG)</v>
          </cell>
          <cell r="D4518" t="str">
            <v>UN</v>
          </cell>
          <cell r="E4518">
            <v>0</v>
          </cell>
        </row>
        <row r="4519">
          <cell r="B4519" t="str">
            <v>524538</v>
          </cell>
          <cell r="C4519" t="str">
            <v>FLANGE CEGO FOFO PN-16 D=300MM(24KG)</v>
          </cell>
          <cell r="D4519" t="str">
            <v>UN</v>
          </cell>
          <cell r="E4519">
            <v>0</v>
          </cell>
        </row>
        <row r="4520">
          <cell r="B4520" t="str">
            <v>524539</v>
          </cell>
          <cell r="C4520" t="str">
            <v>FLANGE CEGO FOFO PN-16 D=350MM(33KG)</v>
          </cell>
          <cell r="D4520" t="str">
            <v>UN</v>
          </cell>
          <cell r="E4520">
            <v>0</v>
          </cell>
        </row>
        <row r="4521">
          <cell r="B4521" t="str">
            <v>524540</v>
          </cell>
          <cell r="C4521" t="str">
            <v>FLANGE CEGO FOFO PN-16 D=400MM(44KG)</v>
          </cell>
          <cell r="D4521" t="str">
            <v>UN</v>
          </cell>
          <cell r="E4521">
            <v>0</v>
          </cell>
        </row>
        <row r="4522">
          <cell r="B4522" t="str">
            <v>524541</v>
          </cell>
          <cell r="C4522" t="str">
            <v>FLANGE CEGO FOFO PN-16 D=450MM(75,5KG)</v>
          </cell>
          <cell r="D4522" t="str">
            <v>UN</v>
          </cell>
          <cell r="E4522">
            <v>0</v>
          </cell>
        </row>
        <row r="4523">
          <cell r="B4523" t="str">
            <v>524542</v>
          </cell>
          <cell r="C4523" t="str">
            <v>FLANGE CEGO FOFO PN-16 D=500MM( 77KG)</v>
          </cell>
          <cell r="D4523" t="str">
            <v>UN</v>
          </cell>
          <cell r="E4523">
            <v>0</v>
          </cell>
        </row>
        <row r="4524">
          <cell r="B4524" t="str">
            <v>524543</v>
          </cell>
          <cell r="C4524" t="str">
            <v>FLANGE CEGO FOFO PN-16 D=600MM(121KG)</v>
          </cell>
          <cell r="D4524" t="str">
            <v>UN</v>
          </cell>
          <cell r="E4524">
            <v>0</v>
          </cell>
        </row>
        <row r="4525">
          <cell r="B4525" t="str">
            <v>524544</v>
          </cell>
          <cell r="C4525" t="str">
            <v>FLANGE CEGO FOFO PN-16 D=700MM(156KG)</v>
          </cell>
          <cell r="D4525" t="str">
            <v>UN</v>
          </cell>
          <cell r="E4525">
            <v>0</v>
          </cell>
        </row>
        <row r="4526">
          <cell r="B4526" t="str">
            <v>524545</v>
          </cell>
          <cell r="C4526" t="str">
            <v>FLANGE CEGO FOFO PN-16 D=800MM(218KG)</v>
          </cell>
          <cell r="D4526" t="str">
            <v>UN</v>
          </cell>
          <cell r="E4526">
            <v>0</v>
          </cell>
        </row>
        <row r="4527">
          <cell r="B4527" t="str">
            <v>524546</v>
          </cell>
          <cell r="C4527" t="str">
            <v>FLANGE CEGO FOFO PN-16 D=900MM(286KG)</v>
          </cell>
          <cell r="D4527" t="str">
            <v>UN</v>
          </cell>
          <cell r="E4527">
            <v>0</v>
          </cell>
        </row>
        <row r="4528">
          <cell r="B4528" t="str">
            <v>524547</v>
          </cell>
          <cell r="C4528" t="str">
            <v>FLANGE CEGO FOFO PN-16 D=1000MM(387KG)</v>
          </cell>
          <cell r="D4528" t="str">
            <v>UN</v>
          </cell>
          <cell r="E4528">
            <v>0</v>
          </cell>
        </row>
        <row r="4529">
          <cell r="B4529" t="str">
            <v>524548</v>
          </cell>
          <cell r="C4529" t="str">
            <v>FLANGE CEGO FOFO PN-16 D=1200MM(662KG)</v>
          </cell>
          <cell r="D4529" t="str">
            <v>UN</v>
          </cell>
          <cell r="E4529">
            <v>0</v>
          </cell>
        </row>
        <row r="4530">
          <cell r="B4530" t="str">
            <v>524549</v>
          </cell>
          <cell r="C4530" t="str">
            <v>FLANGE AVULSO FOFO PN-16 D=100MM(4,5KG)</v>
          </cell>
          <cell r="D4530" t="str">
            <v>UN</v>
          </cell>
          <cell r="E4530">
            <v>0</v>
          </cell>
        </row>
        <row r="4531">
          <cell r="B4531" t="str">
            <v>524550</v>
          </cell>
          <cell r="C4531" t="str">
            <v>FLANGE AVULSO FOFO PN-16 D=150MM(   8KG)</v>
          </cell>
          <cell r="D4531" t="str">
            <v>UN</v>
          </cell>
          <cell r="E4531">
            <v>0</v>
          </cell>
        </row>
        <row r="4532">
          <cell r="B4532" t="str">
            <v>524551</v>
          </cell>
          <cell r="C4532" t="str">
            <v>FLANGE AVULSO FOFO PN-16 D=200MM( 10KG)</v>
          </cell>
          <cell r="D4532" t="str">
            <v>UN</v>
          </cell>
          <cell r="E4532">
            <v>0</v>
          </cell>
        </row>
        <row r="4533">
          <cell r="B4533" t="str">
            <v>524552</v>
          </cell>
          <cell r="C4533" t="str">
            <v>FLANGE AVULSO FOFO PN-16 D=250MM(14,5KG)</v>
          </cell>
          <cell r="D4533" t="str">
            <v>UN</v>
          </cell>
          <cell r="E4533">
            <v>0</v>
          </cell>
        </row>
        <row r="4534">
          <cell r="B4534" t="str">
            <v>524553</v>
          </cell>
          <cell r="C4534" t="str">
            <v>FLANGE AVULSO FOFO PN-16 D=300MM( 18KG)</v>
          </cell>
          <cell r="D4534" t="str">
            <v>UN</v>
          </cell>
          <cell r="E4534">
            <v>0</v>
          </cell>
        </row>
        <row r="4535">
          <cell r="B4535" t="str">
            <v>524554</v>
          </cell>
          <cell r="C4535" t="str">
            <v>FLANGE AVULSO FOFO PN-16 D=350MM( 26KG)</v>
          </cell>
          <cell r="D4535" t="str">
            <v>UN</v>
          </cell>
          <cell r="E4535">
            <v>0</v>
          </cell>
        </row>
        <row r="4536">
          <cell r="B4536" t="str">
            <v>524555</v>
          </cell>
          <cell r="C4536" t="str">
            <v>FLANGE AVULSO FOFO PN-16 D=400MM( 34KG)</v>
          </cell>
          <cell r="D4536" t="str">
            <v>UN</v>
          </cell>
          <cell r="E4536">
            <v>0</v>
          </cell>
        </row>
        <row r="4537">
          <cell r="B4537" t="str">
            <v>524556</v>
          </cell>
          <cell r="C4537" t="str">
            <v>FLANGE AVULSO FOFO PN-16 D=450MM( 42KG)</v>
          </cell>
          <cell r="D4537" t="str">
            <v>UN</v>
          </cell>
          <cell r="E4537">
            <v>0</v>
          </cell>
        </row>
        <row r="4538">
          <cell r="B4538" t="str">
            <v>524557</v>
          </cell>
          <cell r="C4538" t="str">
            <v>FLANGE AVULSO FOFO PN-16 D=500MM( 53KG)</v>
          </cell>
          <cell r="D4538" t="str">
            <v>UN</v>
          </cell>
          <cell r="E4538">
            <v>0</v>
          </cell>
        </row>
        <row r="4539">
          <cell r="B4539" t="str">
            <v>524558</v>
          </cell>
          <cell r="C4539" t="str">
            <v>FLANGE AVULSO FOFO PN-16 D=600MM( 82KG)</v>
          </cell>
          <cell r="D4539" t="str">
            <v>UN</v>
          </cell>
          <cell r="E4539">
            <v>0</v>
          </cell>
        </row>
        <row r="4540">
          <cell r="B4540" t="str">
            <v>524559</v>
          </cell>
          <cell r="C4540" t="str">
            <v>FLANGE AVULSO FOFO PN-16 D=700MM( 91KG)</v>
          </cell>
          <cell r="D4540" t="str">
            <v>UN</v>
          </cell>
          <cell r="E4540">
            <v>0</v>
          </cell>
        </row>
        <row r="4541">
          <cell r="B4541" t="str">
            <v>524560</v>
          </cell>
          <cell r="C4541" t="str">
            <v>FLANGE AVULSO FOFO PN-16 D=800MM(117KG)</v>
          </cell>
          <cell r="D4541" t="str">
            <v>UN</v>
          </cell>
          <cell r="E4541">
            <v>0</v>
          </cell>
        </row>
        <row r="4542">
          <cell r="B4542" t="str">
            <v>524561</v>
          </cell>
          <cell r="C4542" t="str">
            <v>FLANGE AVULSO FOFO PN-16 D=900MM(149KG)</v>
          </cell>
          <cell r="D4542" t="str">
            <v>UN</v>
          </cell>
          <cell r="E4542">
            <v>0</v>
          </cell>
        </row>
        <row r="4543">
          <cell r="B4543" t="str">
            <v>524562</v>
          </cell>
          <cell r="C4543" t="str">
            <v>FLANGE AVULSO FOFO PN-16 D=1000MM(192KG)</v>
          </cell>
          <cell r="D4543" t="str">
            <v>UN</v>
          </cell>
          <cell r="E4543">
            <v>0</v>
          </cell>
        </row>
        <row r="4544">
          <cell r="B4544" t="str">
            <v>524563</v>
          </cell>
          <cell r="C4544" t="str">
            <v>FLANGE AVULSO FOFO PN-16 D=1200MM(284KG)</v>
          </cell>
          <cell r="D4544" t="str">
            <v>UN</v>
          </cell>
          <cell r="E4544">
            <v>0</v>
          </cell>
        </row>
        <row r="4545">
          <cell r="B4545" t="str">
            <v>524564</v>
          </cell>
          <cell r="C4545" t="str">
            <v>FLANGE CEGO FOFO PN-25 D=50MM(2,4KG)</v>
          </cell>
          <cell r="D4545" t="str">
            <v>UN</v>
          </cell>
          <cell r="E4545">
            <v>0</v>
          </cell>
        </row>
        <row r="4546">
          <cell r="B4546" t="str">
            <v>524565</v>
          </cell>
          <cell r="C4546" t="str">
            <v>FLANGE CEGO FOFO PN-25 D=100MM(4,8KG)</v>
          </cell>
          <cell r="D4546" t="str">
            <v>UN</v>
          </cell>
          <cell r="E4546">
            <v>0</v>
          </cell>
        </row>
        <row r="4547">
          <cell r="B4547" t="str">
            <v>524566</v>
          </cell>
          <cell r="C4547" t="str">
            <v>FLANGE CEGO FOFO PN-25 D=150MM(7,2KG)</v>
          </cell>
          <cell r="D4547" t="str">
            <v>UN</v>
          </cell>
          <cell r="E4547">
            <v>0</v>
          </cell>
        </row>
        <row r="4548">
          <cell r="B4548" t="str">
            <v>524567</v>
          </cell>
          <cell r="C4548" t="str">
            <v>FLANGE CEGO FOFO PN-25 D=200MM(11KG)</v>
          </cell>
          <cell r="D4548" t="str">
            <v>UN</v>
          </cell>
          <cell r="E4548">
            <v>0</v>
          </cell>
        </row>
        <row r="4549">
          <cell r="B4549" t="str">
            <v>524568</v>
          </cell>
          <cell r="C4549" t="str">
            <v>FLANGE CEGO FOFO PN-25 D=250MM(17KG)</v>
          </cell>
          <cell r="D4549" t="str">
            <v>UN</v>
          </cell>
          <cell r="E4549">
            <v>0</v>
          </cell>
        </row>
        <row r="4550">
          <cell r="B4550" t="str">
            <v>524569</v>
          </cell>
          <cell r="C4550" t="str">
            <v>FLANGE CEGO FOFO PN-25 D=300MM(24KG)</v>
          </cell>
          <cell r="D4550" t="str">
            <v>UN</v>
          </cell>
          <cell r="E4550">
            <v>0</v>
          </cell>
        </row>
        <row r="4551">
          <cell r="B4551" t="str">
            <v>524570</v>
          </cell>
          <cell r="C4551" t="str">
            <v>FLANGE CEGO FOFO PN-25 D=350MM(33KG)</v>
          </cell>
          <cell r="D4551" t="str">
            <v>UN</v>
          </cell>
          <cell r="E4551">
            <v>0</v>
          </cell>
        </row>
        <row r="4552">
          <cell r="B4552" t="str">
            <v>524571</v>
          </cell>
          <cell r="C4552" t="str">
            <v>FLANGE CEGO FOFO PN-25 D=400MM(44KG)</v>
          </cell>
          <cell r="D4552" t="str">
            <v>UN</v>
          </cell>
          <cell r="E4552">
            <v>0</v>
          </cell>
        </row>
        <row r="4553">
          <cell r="B4553" t="str">
            <v>524572</v>
          </cell>
          <cell r="C4553" t="str">
            <v>FLANGE CEGO FOFO PN-25 D=450MM(75,5KG)</v>
          </cell>
          <cell r="D4553" t="str">
            <v>UN</v>
          </cell>
          <cell r="E4553">
            <v>0</v>
          </cell>
        </row>
        <row r="4554">
          <cell r="B4554" t="str">
            <v>524573</v>
          </cell>
          <cell r="C4554" t="str">
            <v>FLANGE CEGO FOFO PN-25 D=500MM( 77KG)</v>
          </cell>
          <cell r="D4554" t="str">
            <v>UN</v>
          </cell>
          <cell r="E4554">
            <v>0</v>
          </cell>
        </row>
        <row r="4555">
          <cell r="B4555" t="str">
            <v>524574</v>
          </cell>
          <cell r="C4555" t="str">
            <v>FLANGE CEGO FOFO PN-25 D=600MM(121KG)</v>
          </cell>
          <cell r="D4555" t="str">
            <v>UN</v>
          </cell>
          <cell r="E4555">
            <v>0</v>
          </cell>
        </row>
        <row r="4556">
          <cell r="B4556" t="str">
            <v>524575</v>
          </cell>
          <cell r="C4556" t="str">
            <v>FLANGE CEGO FOFO PN-25 D=700MM(156KG)</v>
          </cell>
          <cell r="D4556" t="str">
            <v>UN</v>
          </cell>
          <cell r="E4556">
            <v>0</v>
          </cell>
        </row>
        <row r="4557">
          <cell r="B4557" t="str">
            <v>524576</v>
          </cell>
          <cell r="C4557" t="str">
            <v>FLANGE CEGO FOFO PN-25 D=800MM(218KG)</v>
          </cell>
          <cell r="D4557" t="str">
            <v>UN</v>
          </cell>
          <cell r="E4557">
            <v>0</v>
          </cell>
        </row>
        <row r="4558">
          <cell r="B4558" t="str">
            <v>524577</v>
          </cell>
          <cell r="C4558" t="str">
            <v>FLANGE CEGO FOFO PN-25 D=900MM(286KG)</v>
          </cell>
          <cell r="D4558" t="str">
            <v>UN</v>
          </cell>
          <cell r="E4558">
            <v>0</v>
          </cell>
        </row>
        <row r="4559">
          <cell r="B4559" t="str">
            <v>524578</v>
          </cell>
          <cell r="C4559" t="str">
            <v>FLANGE CEGO FOFO PN-25 D=1000MM(387KG)</v>
          </cell>
          <cell r="D4559" t="str">
            <v>UN</v>
          </cell>
          <cell r="E4559">
            <v>0</v>
          </cell>
        </row>
        <row r="4560">
          <cell r="B4560" t="str">
            <v>524579</v>
          </cell>
          <cell r="C4560" t="str">
            <v>FLANGE CEGO FOFO PN-25 D=1200MM(662KG)</v>
          </cell>
          <cell r="D4560" t="str">
            <v>UN</v>
          </cell>
          <cell r="E4560">
            <v>0</v>
          </cell>
        </row>
        <row r="4561">
          <cell r="B4561" t="str">
            <v>524580</v>
          </cell>
          <cell r="C4561" t="str">
            <v>FLANGE AVULSO FOFO PN-25 D=100MM( 5KG)</v>
          </cell>
          <cell r="D4561" t="str">
            <v>UN</v>
          </cell>
          <cell r="E4561">
            <v>0</v>
          </cell>
        </row>
        <row r="4562">
          <cell r="B4562" t="str">
            <v>524581</v>
          </cell>
          <cell r="C4562" t="str">
            <v>FLANGE AVULSO FOFO PN-25 D=150MM( 9KG)</v>
          </cell>
          <cell r="D4562" t="str">
            <v>UN</v>
          </cell>
          <cell r="E4562">
            <v>0</v>
          </cell>
        </row>
        <row r="4563">
          <cell r="B4563" t="str">
            <v>524582</v>
          </cell>
          <cell r="C4563" t="str">
            <v>FLANGE AVULSO FOFO PN-25 D=200MM( 12KG)</v>
          </cell>
          <cell r="D4563" t="str">
            <v>UN</v>
          </cell>
          <cell r="E4563">
            <v>0</v>
          </cell>
        </row>
        <row r="4564">
          <cell r="B4564" t="str">
            <v>524583</v>
          </cell>
          <cell r="C4564" t="str">
            <v>FLANGE AVULSO FOFO PN-25 D=250MM(17,5KG)</v>
          </cell>
          <cell r="D4564" t="str">
            <v>UN</v>
          </cell>
          <cell r="E4564">
            <v>0</v>
          </cell>
        </row>
        <row r="4565">
          <cell r="B4565" t="str">
            <v>524584</v>
          </cell>
          <cell r="C4565" t="str">
            <v>FLANGE AVULSO FOFO PN-25 D=300MM( 23KG)</v>
          </cell>
          <cell r="D4565" t="str">
            <v>UN</v>
          </cell>
          <cell r="E4565">
            <v>0</v>
          </cell>
        </row>
        <row r="4566">
          <cell r="B4566" t="str">
            <v>524585</v>
          </cell>
          <cell r="C4566" t="str">
            <v>FLANGE AVULSO FOFO PN-25 D=350MM( 34KG)</v>
          </cell>
          <cell r="D4566" t="str">
            <v>UN</v>
          </cell>
          <cell r="E4566">
            <v>0</v>
          </cell>
        </row>
        <row r="4567">
          <cell r="B4567" t="str">
            <v>524586</v>
          </cell>
          <cell r="C4567" t="str">
            <v>FLANGE AVULSO FOFO PN-25 D=400MM( 45KG)</v>
          </cell>
          <cell r="D4567" t="str">
            <v>UN</v>
          </cell>
          <cell r="E4567">
            <v>0</v>
          </cell>
        </row>
        <row r="4568">
          <cell r="B4568" t="str">
            <v>524587</v>
          </cell>
          <cell r="C4568" t="str">
            <v>FLANGE AVULSO FOFO PN-25 D=450MM( 53,5KG)</v>
          </cell>
          <cell r="D4568" t="str">
            <v>UN</v>
          </cell>
          <cell r="E4568">
            <v>0</v>
          </cell>
        </row>
        <row r="4569">
          <cell r="B4569" t="str">
            <v>524588</v>
          </cell>
          <cell r="C4569" t="str">
            <v>FLANGE AVULSO FOFO PN-25 D=500MM( 65KG)</v>
          </cell>
          <cell r="D4569" t="str">
            <v>UN</v>
          </cell>
          <cell r="E4569">
            <v>0</v>
          </cell>
        </row>
        <row r="4570">
          <cell r="B4570" t="str">
            <v>524589</v>
          </cell>
          <cell r="C4570" t="str">
            <v>FLANGE AVULSO FOFO PN-25 D=600MM( 96KG)</v>
          </cell>
          <cell r="D4570" t="str">
            <v>UN</v>
          </cell>
          <cell r="E4570">
            <v>0</v>
          </cell>
        </row>
        <row r="4571">
          <cell r="B4571" t="str">
            <v>524590</v>
          </cell>
          <cell r="C4571" t="str">
            <v>FLANGE AVULSO FOFO PN-25 D=700MM(126KG)</v>
          </cell>
          <cell r="D4571" t="str">
            <v>UN</v>
          </cell>
          <cell r="E4571">
            <v>0</v>
          </cell>
        </row>
        <row r="4572">
          <cell r="B4572" t="str">
            <v>524591</v>
          </cell>
          <cell r="C4572" t="str">
            <v>FLANGE AVULSO FOFO PN-25 D=800MM(166KG)</v>
          </cell>
          <cell r="D4572" t="str">
            <v>UN</v>
          </cell>
          <cell r="E4572">
            <v>0</v>
          </cell>
        </row>
        <row r="4573">
          <cell r="B4573" t="str">
            <v>524592</v>
          </cell>
          <cell r="C4573" t="str">
            <v>FLANGE AVULSO FOFO PN-25 D=900MM(209KG)</v>
          </cell>
          <cell r="D4573" t="str">
            <v>UN</v>
          </cell>
          <cell r="E4573">
            <v>0</v>
          </cell>
        </row>
        <row r="4574">
          <cell r="B4574" t="str">
            <v>524593</v>
          </cell>
          <cell r="C4574" t="str">
            <v>FLANGE AVULSO FOFO PN-25 D=1000MM(270KG)</v>
          </cell>
          <cell r="D4574" t="str">
            <v>UN</v>
          </cell>
          <cell r="E4574">
            <v>0</v>
          </cell>
        </row>
        <row r="4575">
          <cell r="B4575" t="str">
            <v>524594</v>
          </cell>
          <cell r="C4575" t="str">
            <v>FLANGE AVULSO FOFO PN-25 D=1200MM(384KG)</v>
          </cell>
          <cell r="D4575" t="str">
            <v>UN</v>
          </cell>
          <cell r="E4575">
            <v>0</v>
          </cell>
        </row>
        <row r="4577">
          <cell r="B4577" t="str">
            <v>524600</v>
          </cell>
          <cell r="C4577" t="str">
            <v>HASTES, HIDRANTES, JUNTAS GIBAULT (C31 - METALURGICA 100%)</v>
          </cell>
        </row>
        <row r="4578">
          <cell r="B4578" t="str">
            <v>524601</v>
          </cell>
          <cell r="C4578" t="str">
            <v>HASTE C/QUADRADO E BOCA DE CHAVE 1.1/8 X 10 ( 5KG)</v>
          </cell>
          <cell r="D4578" t="str">
            <v>M</v>
          </cell>
          <cell r="E4578">
            <v>1011.14</v>
          </cell>
        </row>
        <row r="4579">
          <cell r="B4579" t="str">
            <v>524602</v>
          </cell>
          <cell r="C4579" t="str">
            <v>HASTE C/QUADRADO E BOCA DE CHAVE 1.3/4 X 10 (12KG)</v>
          </cell>
          <cell r="D4579" t="str">
            <v>M</v>
          </cell>
          <cell r="E4579">
            <v>1404.34</v>
          </cell>
        </row>
        <row r="4580">
          <cell r="B4580" t="str">
            <v>524603</v>
          </cell>
          <cell r="C4580" t="str">
            <v>HASTE C/QUADRADO E BOCA DE CHAVE 2 X 1 (16KG)</v>
          </cell>
          <cell r="D4580" t="str">
            <v>M</v>
          </cell>
          <cell r="E4580">
            <v>2021.98</v>
          </cell>
        </row>
        <row r="4581">
          <cell r="B4581" t="str">
            <v>524604</v>
          </cell>
          <cell r="C4581" t="str">
            <v>HASTE C/QUADRADO E BOCA DE CHAVE 2.1/2 X 10 (25KG)</v>
          </cell>
          <cell r="D4581" t="str">
            <v>M</v>
          </cell>
          <cell r="E4581">
            <v>2330.9899999999998</v>
          </cell>
        </row>
        <row r="4582">
          <cell r="B4582" t="str">
            <v>524605</v>
          </cell>
          <cell r="C4582" t="str">
            <v>HASTE C/ROSCA E BOCA DE CHAVE 1.1/8 X 10 ( 5KG)</v>
          </cell>
          <cell r="D4582" t="str">
            <v>M</v>
          </cell>
          <cell r="E4582">
            <v>1011.14</v>
          </cell>
        </row>
        <row r="4583">
          <cell r="B4583" t="str">
            <v>524606</v>
          </cell>
          <cell r="C4583" t="str">
            <v>HASTE C/ROSCA E BOCA DE CHAVE 1.3/4 X 10 (12KG)</v>
          </cell>
          <cell r="D4583" t="str">
            <v>M</v>
          </cell>
          <cell r="E4583">
            <v>1404.34</v>
          </cell>
        </row>
        <row r="4584">
          <cell r="B4584" t="str">
            <v>524607</v>
          </cell>
          <cell r="C4584" t="str">
            <v>HASTE C/ROSCA E BOCA DE CHAVE 2 X 1 (16KG)</v>
          </cell>
          <cell r="D4584" t="str">
            <v>M</v>
          </cell>
          <cell r="E4584">
            <v>2021.98</v>
          </cell>
        </row>
        <row r="4585">
          <cell r="B4585" t="str">
            <v>524608</v>
          </cell>
          <cell r="C4585" t="str">
            <v>HASTE C/ROSCA E BOCA DE CHAVE 2.1/2 X 10 (25KG)</v>
          </cell>
          <cell r="D4585" t="str">
            <v>M</v>
          </cell>
          <cell r="E4585">
            <v>2330.9899999999998</v>
          </cell>
        </row>
        <row r="4586">
          <cell r="B4586" t="str">
            <v>524609</v>
          </cell>
          <cell r="C4586" t="str">
            <v>HASTE C/ROSCA/ROSCA 1.1/8 X 10 ( 5KG)</v>
          </cell>
          <cell r="D4586" t="str">
            <v>M</v>
          </cell>
          <cell r="E4586">
            <v>1011.14</v>
          </cell>
        </row>
        <row r="4587">
          <cell r="B4587" t="str">
            <v>524610</v>
          </cell>
          <cell r="C4587" t="str">
            <v>HASTE C/ROSCA/ROSCA 1.3/4 X 10 (12KG)</v>
          </cell>
          <cell r="D4587" t="str">
            <v>M</v>
          </cell>
          <cell r="E4587">
            <v>1404.34</v>
          </cell>
        </row>
        <row r="4588">
          <cell r="B4588" t="str">
            <v>524611</v>
          </cell>
          <cell r="C4588" t="str">
            <v>HASTE C/ROSCA/ROSCA 2 X 1 (16KG)</v>
          </cell>
          <cell r="D4588" t="str">
            <v>M</v>
          </cell>
          <cell r="E4588">
            <v>2021.98</v>
          </cell>
        </row>
        <row r="4589">
          <cell r="B4589" t="str">
            <v>524612</v>
          </cell>
          <cell r="C4589" t="str">
            <v>HASTE C/ROSCA/ROSCA 2.1/2 X 10 (25KG)</v>
          </cell>
          <cell r="D4589" t="str">
            <v>M</v>
          </cell>
          <cell r="E4589">
            <v>2330.9899999999998</v>
          </cell>
        </row>
        <row r="4590">
          <cell r="B4590" t="str">
            <v>524613</v>
          </cell>
          <cell r="C4590" t="str">
            <v>HIDRANTE DE COLUNA C/CURVA D=75MM(101KG)</v>
          </cell>
          <cell r="D4590" t="str">
            <v>UN</v>
          </cell>
          <cell r="E4590">
            <v>1776</v>
          </cell>
        </row>
        <row r="4591">
          <cell r="B4591" t="str">
            <v>524614</v>
          </cell>
          <cell r="C4591" t="str">
            <v>HIDRANTE DE COLUNA C/CURVA D=100MM(101KG)</v>
          </cell>
          <cell r="D4591" t="str">
            <v>UN</v>
          </cell>
          <cell r="E4591">
            <v>1776</v>
          </cell>
        </row>
        <row r="4592">
          <cell r="B4592" t="str">
            <v>524615</v>
          </cell>
          <cell r="C4592" t="str">
            <v>HIDRANTE DE COL.COMP.C/CURVA DISSIM.D=75MM(153KG)</v>
          </cell>
          <cell r="D4592" t="str">
            <v>UN</v>
          </cell>
          <cell r="E4592">
            <v>3014.99</v>
          </cell>
        </row>
        <row r="4593">
          <cell r="B4593" t="str">
            <v>524616</v>
          </cell>
          <cell r="C4593" t="str">
            <v>HIDRANTE DE COL.COMP.C/CURVA DISSIMD=100MM(166KG)</v>
          </cell>
          <cell r="D4593" t="str">
            <v>UN</v>
          </cell>
          <cell r="E4593">
            <v>3262.06</v>
          </cell>
        </row>
        <row r="4594">
          <cell r="B4594" t="str">
            <v>524617</v>
          </cell>
          <cell r="C4594" t="str">
            <v>HIDRANTE DE COLUNA SIMPLES D=100MM(69KG)</v>
          </cell>
          <cell r="D4594" t="str">
            <v>UN</v>
          </cell>
          <cell r="E4594">
            <v>1354.8</v>
          </cell>
        </row>
        <row r="4595">
          <cell r="B4595" t="str">
            <v>524618</v>
          </cell>
          <cell r="C4595" t="str">
            <v>HIDRANTE SUBTER. C/CURVA CURTA 75 X 60 (42KG)</v>
          </cell>
          <cell r="D4595" t="str">
            <v>UN</v>
          </cell>
          <cell r="E4595">
            <v>0</v>
          </cell>
        </row>
        <row r="4596">
          <cell r="B4596" t="str">
            <v>524619</v>
          </cell>
          <cell r="C4596" t="str">
            <v>HIDRANTE SUBTER. C/CURVA LONGA 75 X 60 (54KG)</v>
          </cell>
          <cell r="D4596" t="str">
            <v>UN</v>
          </cell>
          <cell r="E4596">
            <v>0</v>
          </cell>
        </row>
        <row r="4597">
          <cell r="B4597" t="str">
            <v>524620</v>
          </cell>
          <cell r="C4597" t="str">
            <v>HIDRANTE SUB. C/CURVA CURTA E CAIXA 75 X 60 (85KG)</v>
          </cell>
          <cell r="D4597" t="str">
            <v>UN</v>
          </cell>
          <cell r="E4597">
            <v>0</v>
          </cell>
        </row>
        <row r="4598">
          <cell r="B4598" t="str">
            <v>524621</v>
          </cell>
          <cell r="C4598" t="str">
            <v>HIDRANTE SUB. C/CURVA LONGA E CAIXA 75 X 60 (97KG)</v>
          </cell>
          <cell r="D4598" t="str">
            <v>UN</v>
          </cell>
          <cell r="E4598">
            <v>0</v>
          </cell>
        </row>
        <row r="4599">
          <cell r="B4599" t="str">
            <v>524622</v>
          </cell>
          <cell r="C4599" t="str">
            <v>JUNTA GIBAULT D=50MM (6KG)</v>
          </cell>
          <cell r="D4599" t="str">
            <v>UN</v>
          </cell>
          <cell r="E4599">
            <v>89.83</v>
          </cell>
        </row>
        <row r="4600">
          <cell r="B4600" t="str">
            <v>524623</v>
          </cell>
          <cell r="C4600" t="str">
            <v>JUNTA GIBAULT D=80MM (8,51KG)</v>
          </cell>
          <cell r="D4600" t="str">
            <v>UN</v>
          </cell>
          <cell r="E4600">
            <v>110.8</v>
          </cell>
        </row>
        <row r="4601">
          <cell r="B4601" t="str">
            <v>524624</v>
          </cell>
          <cell r="C4601" t="str">
            <v>JUNTA GIBAULT D=100MM (9KG)</v>
          </cell>
          <cell r="D4601" t="str">
            <v>UN</v>
          </cell>
          <cell r="E4601">
            <v>128.81</v>
          </cell>
        </row>
        <row r="4602">
          <cell r="B4602" t="str">
            <v>524625</v>
          </cell>
          <cell r="C4602" t="str">
            <v>JUNTA GIBAULT D=150MM (14KG)</v>
          </cell>
          <cell r="D4602" t="str">
            <v>UN</v>
          </cell>
          <cell r="E4602">
            <v>218.3</v>
          </cell>
        </row>
        <row r="4603">
          <cell r="B4603" t="str">
            <v>524626</v>
          </cell>
          <cell r="C4603" t="str">
            <v>JUNTA GIBAULT D=200MM (17,5KG)</v>
          </cell>
          <cell r="D4603" t="str">
            <v>UN</v>
          </cell>
          <cell r="E4603">
            <v>258.10000000000002</v>
          </cell>
        </row>
        <row r="4604">
          <cell r="B4604" t="str">
            <v>524627</v>
          </cell>
          <cell r="C4604" t="str">
            <v>JUNTA GIBAULT D=250MM (29,4KG)</v>
          </cell>
          <cell r="D4604" t="str">
            <v>UN</v>
          </cell>
          <cell r="E4604">
            <v>343.42</v>
          </cell>
        </row>
        <row r="4605">
          <cell r="B4605" t="str">
            <v>524628</v>
          </cell>
          <cell r="C4605" t="str">
            <v>JUNTA GIBAULT D=300MM (34KG)</v>
          </cell>
          <cell r="D4605" t="str">
            <v>UN</v>
          </cell>
          <cell r="E4605">
            <v>440.99</v>
          </cell>
        </row>
        <row r="4606">
          <cell r="B4606" t="str">
            <v>524629</v>
          </cell>
          <cell r="C4606" t="str">
            <v>JUNTA GIBAULT D=350MM (46,3KG)</v>
          </cell>
          <cell r="D4606" t="str">
            <v>UN</v>
          </cell>
          <cell r="E4606">
            <v>687.73</v>
          </cell>
        </row>
        <row r="4607">
          <cell r="B4607" t="str">
            <v>524630</v>
          </cell>
          <cell r="C4607" t="str">
            <v>JUNTA GIBAULT D=400MM (51,3KG)</v>
          </cell>
          <cell r="D4607" t="str">
            <v>UN</v>
          </cell>
          <cell r="E4607">
            <v>763.67</v>
          </cell>
        </row>
        <row r="4608">
          <cell r="B4608" t="str">
            <v>524631</v>
          </cell>
          <cell r="C4608" t="str">
            <v>JUNTA GIBAULT D=450MM (56,9KG)</v>
          </cell>
          <cell r="D4608" t="str">
            <v>UN</v>
          </cell>
          <cell r="E4608">
            <v>0</v>
          </cell>
        </row>
        <row r="4609">
          <cell r="B4609" t="str">
            <v>524632</v>
          </cell>
          <cell r="C4609" t="str">
            <v>JUNTA GIBAULT D=500MM (68,5KG)</v>
          </cell>
          <cell r="D4609" t="str">
            <v>UN</v>
          </cell>
          <cell r="E4609">
            <v>0</v>
          </cell>
        </row>
        <row r="4610">
          <cell r="B4610" t="str">
            <v>524633</v>
          </cell>
          <cell r="C4610" t="str">
            <v>JUNTA GIBAULT D=600MM (101KG)</v>
          </cell>
          <cell r="D4610" t="str">
            <v>UN</v>
          </cell>
          <cell r="E4610">
            <v>1743.44</v>
          </cell>
        </row>
        <row r="4612">
          <cell r="B4612" t="str">
            <v>524700</v>
          </cell>
          <cell r="C4612" t="str">
            <v>JUNCOES EM FOFO (C31 - METALURGICA 100%)</v>
          </cell>
        </row>
        <row r="4613">
          <cell r="B4613" t="str">
            <v>524701</v>
          </cell>
          <cell r="C4613" t="str">
            <v>JUNCAO 45º  FG PN-10/16/25  D=80 X 80MM (17KG)</v>
          </cell>
          <cell r="D4613" t="str">
            <v>UN</v>
          </cell>
          <cell r="E4613">
            <v>332.5</v>
          </cell>
        </row>
        <row r="4614">
          <cell r="B4614" t="str">
            <v>524702</v>
          </cell>
          <cell r="C4614" t="str">
            <v>JUNCAO 45º  FG PN-10/16/25  D=100 X 80MM (20,8KG)</v>
          </cell>
          <cell r="D4614" t="str">
            <v>UN</v>
          </cell>
          <cell r="E4614">
            <v>263.35000000000002</v>
          </cell>
        </row>
        <row r="4615">
          <cell r="B4615" t="str">
            <v>524703</v>
          </cell>
          <cell r="C4615" t="str">
            <v>JUNCAO 45º  FG PN-10 100 X 100MM (21KG)</v>
          </cell>
          <cell r="D4615" t="str">
            <v>UN</v>
          </cell>
          <cell r="E4615">
            <v>270.5</v>
          </cell>
        </row>
        <row r="4616">
          <cell r="B4616" t="str">
            <v>524704</v>
          </cell>
          <cell r="C4616" t="str">
            <v>JUNCAO 45º  FG PN-10 150 X 100MM (33KG)</v>
          </cell>
          <cell r="D4616" t="str">
            <v>UN</v>
          </cell>
          <cell r="E4616">
            <v>465.92</v>
          </cell>
        </row>
        <row r="4617">
          <cell r="B4617" t="str">
            <v>524705</v>
          </cell>
          <cell r="C4617" t="str">
            <v>JUNCAO 45º  FG PN-10 150 X 150MM (36KG)</v>
          </cell>
          <cell r="D4617" t="str">
            <v>UN</v>
          </cell>
          <cell r="E4617">
            <v>755.89</v>
          </cell>
        </row>
        <row r="4618">
          <cell r="B4618" t="str">
            <v>524706</v>
          </cell>
          <cell r="C4618" t="str">
            <v>JUNCAO 45º  FG PN-10 200 X 100MM (47KG)</v>
          </cell>
          <cell r="D4618" t="str">
            <v>UN</v>
          </cell>
          <cell r="E4618">
            <v>701.09</v>
          </cell>
        </row>
        <row r="4619">
          <cell r="B4619" t="str">
            <v>524707</v>
          </cell>
          <cell r="C4619" t="str">
            <v>JUNCAO 45º  FG PN-10 200 X 150MM (51KG)</v>
          </cell>
          <cell r="D4619" t="str">
            <v>UN</v>
          </cell>
          <cell r="E4619">
            <v>787.48</v>
          </cell>
        </row>
        <row r="4620">
          <cell r="B4620" t="str">
            <v>524708</v>
          </cell>
          <cell r="C4620" t="str">
            <v>JUNCAO 45º  FG PN-10 200 X 200MM (55KG)</v>
          </cell>
          <cell r="D4620" t="str">
            <v>UN</v>
          </cell>
          <cell r="E4620">
            <v>847.54</v>
          </cell>
        </row>
        <row r="4621">
          <cell r="B4621" t="str">
            <v>524709</v>
          </cell>
          <cell r="C4621" t="str">
            <v>JUNCAO 45º  FG PN-10 250 X 150MM (72KG)</v>
          </cell>
          <cell r="D4621" t="str">
            <v>UN</v>
          </cell>
          <cell r="E4621">
            <v>1012.92</v>
          </cell>
        </row>
        <row r="4622">
          <cell r="B4622" t="str">
            <v>524710</v>
          </cell>
          <cell r="C4622" t="str">
            <v>JUNCAO 45º  FG PN-10 250 X 200MM (76KG)</v>
          </cell>
          <cell r="D4622" t="str">
            <v>UN</v>
          </cell>
          <cell r="E4622">
            <v>1061.18</v>
          </cell>
        </row>
        <row r="4623">
          <cell r="B4623" t="str">
            <v>524711</v>
          </cell>
          <cell r="C4623" t="str">
            <v>JUNCAO 45º  FG PN-10 250 X 250MM (80KG)</v>
          </cell>
          <cell r="D4623" t="str">
            <v>UN</v>
          </cell>
          <cell r="E4623">
            <v>1409.44</v>
          </cell>
        </row>
        <row r="4624">
          <cell r="B4624" t="str">
            <v>524712</v>
          </cell>
          <cell r="C4624" t="str">
            <v>JUNCAO 45º  FG PN-10 300 X 200MM (103KG)</v>
          </cell>
          <cell r="D4624" t="str">
            <v>UN</v>
          </cell>
          <cell r="E4624">
            <v>1468.62</v>
          </cell>
        </row>
        <row r="4625">
          <cell r="B4625" t="str">
            <v>524713</v>
          </cell>
          <cell r="C4625" t="str">
            <v>JUNCAO 45º  FG PN-10 300 X 250MM (151KG)</v>
          </cell>
          <cell r="D4625" t="str">
            <v>UN</v>
          </cell>
          <cell r="E4625">
            <v>1809.54</v>
          </cell>
        </row>
        <row r="4626">
          <cell r="B4626" t="str">
            <v>524714</v>
          </cell>
          <cell r="C4626" t="str">
            <v>JUNCAO 45º  FG PN-10 300 X 300MM (111KG)</v>
          </cell>
          <cell r="D4626" t="str">
            <v>UN</v>
          </cell>
          <cell r="E4626">
            <v>1821.1</v>
          </cell>
        </row>
        <row r="4627">
          <cell r="B4627" t="str">
            <v>524715</v>
          </cell>
          <cell r="C4627" t="str">
            <v>JUNCAO 45º  FG PN-10 400 X 300MM (168KG)</v>
          </cell>
          <cell r="D4627" t="str">
            <v>UN</v>
          </cell>
          <cell r="E4627">
            <v>3705.88</v>
          </cell>
        </row>
        <row r="4628">
          <cell r="B4628" t="str">
            <v>524716</v>
          </cell>
          <cell r="C4628" t="str">
            <v>JUNCAO 45º  FG PN-10 400 X 350MM (243KG)</v>
          </cell>
          <cell r="D4628" t="str">
            <v>UN</v>
          </cell>
          <cell r="E4628">
            <v>0</v>
          </cell>
        </row>
        <row r="4629">
          <cell r="B4629" t="str">
            <v>524717</v>
          </cell>
          <cell r="C4629" t="str">
            <v>JUNCAO 45º  FG PN-10 400 X 400 MM(173KG)</v>
          </cell>
          <cell r="D4629" t="str">
            <v>UN</v>
          </cell>
          <cell r="E4629">
            <v>4295.3999999999996</v>
          </cell>
        </row>
        <row r="4630">
          <cell r="B4630" t="str">
            <v>524718</v>
          </cell>
          <cell r="C4630" t="str">
            <v>JUNCAO 45º  FG PN-16 100 X 100MM (21KG)</v>
          </cell>
          <cell r="D4630" t="str">
            <v>UN</v>
          </cell>
          <cell r="E4630">
            <v>0</v>
          </cell>
        </row>
        <row r="4631">
          <cell r="B4631" t="str">
            <v>524719</v>
          </cell>
          <cell r="C4631" t="str">
            <v>JUNCAO 45º  FG PN-16 150 X 100MM (33KG)</v>
          </cell>
          <cell r="D4631" t="str">
            <v>UN</v>
          </cell>
          <cell r="E4631">
            <v>0</v>
          </cell>
        </row>
        <row r="4632">
          <cell r="B4632" t="str">
            <v>524720</v>
          </cell>
          <cell r="C4632" t="str">
            <v>JUNCAO 45º  FG PN-16 150 X 150MM (36KG)</v>
          </cell>
          <cell r="D4632" t="str">
            <v>UN</v>
          </cell>
          <cell r="E4632">
            <v>0</v>
          </cell>
        </row>
        <row r="4633">
          <cell r="B4633" t="str">
            <v>524721</v>
          </cell>
          <cell r="C4633" t="str">
            <v>JUNCAO 45º  FG PN-16 200 X 100MM (47KG)</v>
          </cell>
          <cell r="D4633" t="str">
            <v>UN</v>
          </cell>
          <cell r="E4633">
            <v>0</v>
          </cell>
        </row>
        <row r="4634">
          <cell r="B4634" t="str">
            <v>524722</v>
          </cell>
          <cell r="C4634" t="str">
            <v>JUNCAO 45º  FG PN-16 200 X 150MM (51KG)</v>
          </cell>
          <cell r="D4634" t="str">
            <v>UN</v>
          </cell>
          <cell r="E4634">
            <v>0</v>
          </cell>
        </row>
        <row r="4635">
          <cell r="B4635" t="str">
            <v>524723</v>
          </cell>
          <cell r="C4635" t="str">
            <v>JUNCAO 45º  FG PN-16 200 X 200MM (55KG)</v>
          </cell>
          <cell r="D4635" t="str">
            <v>UN</v>
          </cell>
          <cell r="E4635">
            <v>0</v>
          </cell>
        </row>
        <row r="4636">
          <cell r="B4636" t="str">
            <v>524724</v>
          </cell>
          <cell r="C4636" t="str">
            <v>JUNCAO 45º  FG PN-16 250 X 150MM (72KG)</v>
          </cell>
          <cell r="D4636" t="str">
            <v>UN</v>
          </cell>
          <cell r="E4636">
            <v>0</v>
          </cell>
        </row>
        <row r="4637">
          <cell r="B4637" t="str">
            <v>524725</v>
          </cell>
          <cell r="C4637" t="str">
            <v>JUNCAO 45º  FG PN-16 250 X 200MM (76KG)</v>
          </cell>
          <cell r="D4637" t="str">
            <v>UN</v>
          </cell>
          <cell r="E4637">
            <v>0</v>
          </cell>
        </row>
        <row r="4638">
          <cell r="B4638" t="str">
            <v>524726</v>
          </cell>
          <cell r="C4638" t="str">
            <v>JUNCAO 45º  FG PN-16 250 X 250MM (80KG)</v>
          </cell>
          <cell r="D4638" t="str">
            <v>UN</v>
          </cell>
          <cell r="E4638">
            <v>0</v>
          </cell>
        </row>
        <row r="4639">
          <cell r="B4639" t="str">
            <v>524727</v>
          </cell>
          <cell r="C4639" t="str">
            <v>JUNCAO 45º  FG PN-16 300 X 200MM (103KG)</v>
          </cell>
          <cell r="D4639" t="str">
            <v>UN</v>
          </cell>
          <cell r="E4639">
            <v>0</v>
          </cell>
        </row>
        <row r="4640">
          <cell r="B4640" t="str">
            <v>524728</v>
          </cell>
          <cell r="C4640" t="str">
            <v>JUNCAO 45º  FG PN-16 300 X 250MM (151KG)</v>
          </cell>
          <cell r="D4640" t="str">
            <v>UN</v>
          </cell>
          <cell r="E4640">
            <v>0</v>
          </cell>
        </row>
        <row r="4641">
          <cell r="B4641" t="str">
            <v>524729</v>
          </cell>
          <cell r="C4641" t="str">
            <v>JUNCAO 45º  FG PN-16 300 X 300MM (111KG)</v>
          </cell>
          <cell r="D4641" t="str">
            <v>UN</v>
          </cell>
          <cell r="E4641">
            <v>0</v>
          </cell>
        </row>
        <row r="4642">
          <cell r="B4642" t="str">
            <v>524730</v>
          </cell>
          <cell r="C4642" t="str">
            <v>JUNCAO 45º  FG PN-16 400 X 300MM (178KG)</v>
          </cell>
          <cell r="D4642" t="str">
            <v>UN</v>
          </cell>
          <cell r="E4642">
            <v>0</v>
          </cell>
        </row>
        <row r="4643">
          <cell r="B4643" t="str">
            <v>524731</v>
          </cell>
          <cell r="C4643" t="str">
            <v>JUNCAO 45º  FG PN-16 400 X 350MM (252KG)</v>
          </cell>
          <cell r="D4643" t="str">
            <v>UN</v>
          </cell>
          <cell r="E4643">
            <v>0</v>
          </cell>
        </row>
        <row r="4644">
          <cell r="B4644" t="str">
            <v>524732</v>
          </cell>
          <cell r="C4644" t="str">
            <v>JUNCAO 45º  FG PN-16 400 X 400MM (189KG)</v>
          </cell>
          <cell r="D4644" t="str">
            <v>UN</v>
          </cell>
          <cell r="E4644">
            <v>0</v>
          </cell>
        </row>
        <row r="4645">
          <cell r="B4645" t="str">
            <v>524733</v>
          </cell>
          <cell r="C4645" t="str">
            <v>JUNCAO 45º  FG PN-25 100 X 100MM (22,5KG)</v>
          </cell>
          <cell r="D4645" t="str">
            <v>UN</v>
          </cell>
          <cell r="E4645">
            <v>0</v>
          </cell>
        </row>
        <row r="4646">
          <cell r="B4646" t="str">
            <v>524734</v>
          </cell>
          <cell r="C4646" t="str">
            <v>JUNCAO 45º  FG PN-25 150 X 100MM (36KG)</v>
          </cell>
          <cell r="D4646" t="str">
            <v>UN</v>
          </cell>
          <cell r="E4646">
            <v>0</v>
          </cell>
        </row>
        <row r="4647">
          <cell r="B4647" t="str">
            <v>524735</v>
          </cell>
          <cell r="C4647" t="str">
            <v>JUNCAO 45º  FG PN-25 150 X 150MM (39KG)</v>
          </cell>
          <cell r="D4647" t="str">
            <v>UN</v>
          </cell>
          <cell r="E4647">
            <v>0</v>
          </cell>
        </row>
        <row r="4648">
          <cell r="B4648" t="str">
            <v>524736</v>
          </cell>
          <cell r="C4648" t="str">
            <v>JUNCAO 45º  FG PN-25 200 X 100MM (52KG)</v>
          </cell>
          <cell r="D4648" t="str">
            <v>UN</v>
          </cell>
          <cell r="E4648">
            <v>0</v>
          </cell>
        </row>
        <row r="4649">
          <cell r="B4649" t="str">
            <v>524737</v>
          </cell>
          <cell r="C4649" t="str">
            <v>JUNCAO 45º  FG PN-25 200 X 150MM (56KG)</v>
          </cell>
          <cell r="D4649" t="str">
            <v>UN</v>
          </cell>
          <cell r="E4649">
            <v>0</v>
          </cell>
        </row>
        <row r="4650">
          <cell r="B4650" t="str">
            <v>524738</v>
          </cell>
          <cell r="C4650" t="str">
            <v>JUNCAO 45º  FG PN-25 200 X 200MM (60KG)</v>
          </cell>
          <cell r="D4650" t="str">
            <v>UN</v>
          </cell>
          <cell r="E4650">
            <v>0</v>
          </cell>
        </row>
        <row r="4651">
          <cell r="B4651" t="str">
            <v>524739</v>
          </cell>
          <cell r="C4651" t="str">
            <v>JUNCAO 45º  FG PN-25 250 X 150MM (79KG)</v>
          </cell>
          <cell r="D4651" t="str">
            <v>UN</v>
          </cell>
          <cell r="E4651">
            <v>0</v>
          </cell>
        </row>
        <row r="4652">
          <cell r="B4652" t="str">
            <v>524740</v>
          </cell>
          <cell r="C4652" t="str">
            <v>JUNCAO 45º  FG PN-25 250 X 200MM (84KG)</v>
          </cell>
          <cell r="D4652" t="str">
            <v>UN</v>
          </cell>
          <cell r="E4652">
            <v>0</v>
          </cell>
        </row>
        <row r="4653">
          <cell r="B4653" t="str">
            <v>524741</v>
          </cell>
          <cell r="C4653" t="str">
            <v>JUNCAO 45º  FG PN-25 250 X 250MM (90KG)</v>
          </cell>
          <cell r="D4653" t="str">
            <v>UN</v>
          </cell>
          <cell r="E4653">
            <v>0</v>
          </cell>
        </row>
        <row r="4654">
          <cell r="B4654" t="str">
            <v>524742</v>
          </cell>
          <cell r="C4654" t="str">
            <v>JUNCAO 45º  FG PN-25 300 X 200MM (114KG)</v>
          </cell>
          <cell r="D4654" t="str">
            <v>UN</v>
          </cell>
          <cell r="E4654">
            <v>0</v>
          </cell>
        </row>
        <row r="4655">
          <cell r="B4655" t="str">
            <v>524743</v>
          </cell>
          <cell r="C4655" t="str">
            <v>JUNCAO 45º  FG PN-25 300 X 250MM (159KG0</v>
          </cell>
          <cell r="D4655" t="str">
            <v>UN</v>
          </cell>
          <cell r="E4655">
            <v>0</v>
          </cell>
        </row>
        <row r="4656">
          <cell r="B4656" t="str">
            <v>524744</v>
          </cell>
          <cell r="C4656" t="str">
            <v>JUNCAO 45º  FG PN-25 300 X 300MM (126KG)</v>
          </cell>
          <cell r="D4656" t="str">
            <v>UN</v>
          </cell>
          <cell r="E4656">
            <v>0</v>
          </cell>
        </row>
        <row r="4657">
          <cell r="B4657" t="str">
            <v>524745</v>
          </cell>
          <cell r="C4657" t="str">
            <v>JUNCAO 45º  FG PN-25 400 X 300MM (205KG)</v>
          </cell>
          <cell r="D4657" t="str">
            <v>UN</v>
          </cell>
          <cell r="E4657">
            <v>0</v>
          </cell>
        </row>
        <row r="4658">
          <cell r="B4658" t="str">
            <v>524746</v>
          </cell>
          <cell r="C4658" t="str">
            <v>JUNCAO 45º  FG PN-25 400 X 350MM (271KG)</v>
          </cell>
          <cell r="D4658" t="str">
            <v>UN</v>
          </cell>
          <cell r="E4658">
            <v>0</v>
          </cell>
        </row>
        <row r="4659">
          <cell r="B4659" t="str">
            <v>524747</v>
          </cell>
          <cell r="C4659" t="str">
            <v>JUNCAO 45º  FG PN-25 400 X 400MM (222KG)</v>
          </cell>
          <cell r="D4659" t="str">
            <v>UN</v>
          </cell>
          <cell r="E4659">
            <v>0</v>
          </cell>
        </row>
        <row r="4661">
          <cell r="B4661" t="str">
            <v>524800</v>
          </cell>
          <cell r="C4661" t="str">
            <v>LUVAS EM FOFO, MANCAIS INTERMEDIARIOS (C31 - METALURGICA 100%)</v>
          </cell>
        </row>
        <row r="4662">
          <cell r="B4662" t="str">
            <v>524801</v>
          </cell>
          <cell r="C4662" t="str">
            <v>LUVA JE  D=50MM (5KG)</v>
          </cell>
          <cell r="D4662" t="str">
            <v>UN</v>
          </cell>
          <cell r="E4662">
            <v>0</v>
          </cell>
        </row>
        <row r="4663">
          <cell r="B4663" t="str">
            <v>524802</v>
          </cell>
          <cell r="C4663" t="str">
            <v>LUVA JE 2GS  D=80MM (10,2KG)</v>
          </cell>
          <cell r="D4663" t="str">
            <v>UN</v>
          </cell>
          <cell r="E4663">
            <v>132</v>
          </cell>
        </row>
        <row r="4664">
          <cell r="B4664" t="str">
            <v>524803</v>
          </cell>
          <cell r="C4664" t="str">
            <v>LUVA JE D=100MM (10KG)</v>
          </cell>
          <cell r="D4664" t="str">
            <v>UN</v>
          </cell>
          <cell r="E4664">
            <v>134</v>
          </cell>
        </row>
        <row r="4665">
          <cell r="B4665" t="str">
            <v>524804</v>
          </cell>
          <cell r="C4665" t="str">
            <v>LUVA JE D=150MM (16KG)</v>
          </cell>
          <cell r="D4665" t="str">
            <v>UN</v>
          </cell>
          <cell r="E4665">
            <v>202.97</v>
          </cell>
        </row>
        <row r="4666">
          <cell r="B4666" t="str">
            <v>524805</v>
          </cell>
          <cell r="C4666" t="str">
            <v>LUVA JE D=200MM (23KG)</v>
          </cell>
          <cell r="D4666" t="str">
            <v>UN</v>
          </cell>
          <cell r="E4666">
            <v>280.74</v>
          </cell>
        </row>
        <row r="4667">
          <cell r="B4667" t="str">
            <v>524806</v>
          </cell>
          <cell r="C4667" t="str">
            <v>LUVA JE D=250MM (32KG)</v>
          </cell>
          <cell r="D4667" t="str">
            <v>UN</v>
          </cell>
          <cell r="E4667">
            <v>370.21</v>
          </cell>
        </row>
        <row r="4668">
          <cell r="B4668" t="str">
            <v>524807</v>
          </cell>
          <cell r="C4668" t="str">
            <v>LUVA JE D=300MM (41KG)</v>
          </cell>
          <cell r="D4668" t="str">
            <v>UN</v>
          </cell>
          <cell r="E4668">
            <v>447.4</v>
          </cell>
        </row>
        <row r="4669">
          <cell r="B4669" t="str">
            <v>524808</v>
          </cell>
          <cell r="C4669" t="str">
            <v>LUVA JE D=350MM (50KG)</v>
          </cell>
          <cell r="D4669" t="str">
            <v>UN</v>
          </cell>
          <cell r="E4669">
            <v>753.94</v>
          </cell>
        </row>
        <row r="4670">
          <cell r="B4670" t="str">
            <v>524809</v>
          </cell>
          <cell r="C4670" t="str">
            <v>LUVA JE D=400MM (63KG)</v>
          </cell>
          <cell r="D4670" t="str">
            <v>UN</v>
          </cell>
          <cell r="E4670">
            <v>889</v>
          </cell>
        </row>
        <row r="4671">
          <cell r="B4671" t="str">
            <v>524810</v>
          </cell>
          <cell r="C4671" t="str">
            <v>LUVA JE D=450MM (76KG)</v>
          </cell>
          <cell r="D4671" t="str">
            <v>UN</v>
          </cell>
          <cell r="E4671">
            <v>0</v>
          </cell>
        </row>
        <row r="4672">
          <cell r="B4672" t="str">
            <v>524811</v>
          </cell>
          <cell r="C4672" t="str">
            <v>LUVA JE D=500MM (91KG)</v>
          </cell>
          <cell r="D4672" t="str">
            <v>UN</v>
          </cell>
          <cell r="E4672">
            <v>0</v>
          </cell>
        </row>
        <row r="4673">
          <cell r="B4673" t="str">
            <v>524812</v>
          </cell>
          <cell r="C4673" t="str">
            <v>LUVA JE D=600MM (125KG)</v>
          </cell>
          <cell r="D4673" t="str">
            <v>UN</v>
          </cell>
          <cell r="E4673">
            <v>0</v>
          </cell>
        </row>
        <row r="4674">
          <cell r="B4674" t="str">
            <v>524813</v>
          </cell>
          <cell r="C4674" t="str">
            <v>LUVA JE D=700MM (246KG)</v>
          </cell>
          <cell r="D4674" t="str">
            <v>UN</v>
          </cell>
          <cell r="E4674">
            <v>0</v>
          </cell>
        </row>
        <row r="4675">
          <cell r="B4675" t="str">
            <v>524814</v>
          </cell>
          <cell r="C4675" t="str">
            <v>LUVA JE 2GS D=800MM (324,4KG)</v>
          </cell>
          <cell r="D4675" t="str">
            <v>UN</v>
          </cell>
          <cell r="E4675">
            <v>0</v>
          </cell>
        </row>
        <row r="4676">
          <cell r="B4676" t="str">
            <v>524815</v>
          </cell>
          <cell r="C4676" t="str">
            <v>LUVA JE 2GS D=900MM (382,7KG)</v>
          </cell>
          <cell r="D4676" t="str">
            <v>UN</v>
          </cell>
          <cell r="E4676">
            <v>0</v>
          </cell>
        </row>
        <row r="4677">
          <cell r="B4677" t="str">
            <v>524816</v>
          </cell>
          <cell r="C4677" t="str">
            <v>LUVA JE 2GS D=1000MM (460,4KG)</v>
          </cell>
          <cell r="D4677" t="str">
            <v>UN</v>
          </cell>
          <cell r="E4677">
            <v>0</v>
          </cell>
        </row>
        <row r="4678">
          <cell r="B4678" t="str">
            <v>524817</v>
          </cell>
          <cell r="C4678" t="str">
            <v>LUVA JE 2GS D=1200MM (700KG)</v>
          </cell>
          <cell r="D4678" t="str">
            <v>UN</v>
          </cell>
          <cell r="E4678">
            <v>0</v>
          </cell>
        </row>
        <row r="4679">
          <cell r="B4679" t="str">
            <v>524818</v>
          </cell>
          <cell r="C4679" t="str">
            <v>LUVA DE CORRER JM D=50MM (9,5KG)</v>
          </cell>
          <cell r="D4679" t="str">
            <v>UN</v>
          </cell>
          <cell r="E4679">
            <v>164.54</v>
          </cell>
        </row>
        <row r="4680">
          <cell r="B4680" t="str">
            <v>524819</v>
          </cell>
          <cell r="C4680" t="str">
            <v>LUVA DE CORRER JM D=80MM (14KG)</v>
          </cell>
          <cell r="D4680" t="str">
            <v>UN</v>
          </cell>
          <cell r="E4680">
            <v>341.16</v>
          </cell>
        </row>
        <row r="4681">
          <cell r="B4681" t="str">
            <v>524820</v>
          </cell>
          <cell r="C4681" t="str">
            <v>LUVA DE CORRER JM D=100MM (17,5KG)</v>
          </cell>
          <cell r="D4681" t="str">
            <v>UN</v>
          </cell>
          <cell r="E4681">
            <v>356.16</v>
          </cell>
        </row>
        <row r="4682">
          <cell r="B4682" t="str">
            <v>524821</v>
          </cell>
          <cell r="C4682" t="str">
            <v>LUVA DE CORRER JM D=150MM (27KG)</v>
          </cell>
          <cell r="D4682" t="str">
            <v>UN</v>
          </cell>
          <cell r="E4682">
            <v>423.86</v>
          </cell>
        </row>
        <row r="4683">
          <cell r="B4683" t="str">
            <v>524822</v>
          </cell>
          <cell r="C4683" t="str">
            <v>LUVA DE CORRER JM D=200MM (40KG)</v>
          </cell>
          <cell r="D4683" t="str">
            <v>UN</v>
          </cell>
          <cell r="E4683">
            <v>541</v>
          </cell>
        </row>
        <row r="4684">
          <cell r="B4684" t="str">
            <v>524823</v>
          </cell>
          <cell r="C4684" t="str">
            <v>LUVA DE CORRER JM D=250MM (54KG)</v>
          </cell>
          <cell r="D4684" t="str">
            <v>UN</v>
          </cell>
          <cell r="E4684">
            <v>811.1</v>
          </cell>
        </row>
        <row r="4685">
          <cell r="B4685" t="str">
            <v>524824</v>
          </cell>
          <cell r="C4685" t="str">
            <v>LUVA DE CORRER JM D=300MM (79,4KG)</v>
          </cell>
          <cell r="D4685" t="str">
            <v>UN</v>
          </cell>
          <cell r="E4685">
            <v>1286.3900000000001</v>
          </cell>
        </row>
        <row r="4686">
          <cell r="B4686" t="str">
            <v>524825</v>
          </cell>
          <cell r="C4686" t="str">
            <v>LUVA DE CORRER JM D=350MM (96,4KG)</v>
          </cell>
          <cell r="D4686" t="str">
            <v>UN</v>
          </cell>
          <cell r="E4686">
            <v>1844.99</v>
          </cell>
        </row>
        <row r="4687">
          <cell r="B4687" t="str">
            <v>524826</v>
          </cell>
          <cell r="C4687" t="str">
            <v>LUVA DE CORRER JM D=400MM (119,5KG)</v>
          </cell>
          <cell r="D4687" t="str">
            <v>UN</v>
          </cell>
          <cell r="E4687">
            <v>1881.36</v>
          </cell>
        </row>
        <row r="4688">
          <cell r="B4688" t="str">
            <v>524827</v>
          </cell>
          <cell r="C4688" t="str">
            <v>LUVA DE CORRER JM D=450MM (239,6KG)</v>
          </cell>
          <cell r="D4688" t="str">
            <v>UN</v>
          </cell>
          <cell r="E4688">
            <v>0</v>
          </cell>
        </row>
        <row r="4689">
          <cell r="B4689" t="str">
            <v>524828</v>
          </cell>
          <cell r="C4689" t="str">
            <v>LUVA DE CORRER JM D=500MM (172,3KG)</v>
          </cell>
          <cell r="D4689" t="str">
            <v>UN</v>
          </cell>
          <cell r="E4689">
            <v>0</v>
          </cell>
        </row>
        <row r="4690">
          <cell r="B4690" t="str">
            <v>524829</v>
          </cell>
          <cell r="C4690" t="str">
            <v>LUVA DE CORRER JM D=600MM (237,3KG)</v>
          </cell>
          <cell r="D4690" t="str">
            <v>UN</v>
          </cell>
          <cell r="E4690">
            <v>3573.02</v>
          </cell>
        </row>
        <row r="4691">
          <cell r="B4691" t="str">
            <v>524830</v>
          </cell>
          <cell r="C4691" t="str">
            <v>LUVA DE CORRER JM D=700MM (310,1KG)</v>
          </cell>
          <cell r="D4691" t="str">
            <v>UN</v>
          </cell>
          <cell r="E4691">
            <v>4770.6400000000003</v>
          </cell>
        </row>
        <row r="4692">
          <cell r="B4692" t="str">
            <v>524831</v>
          </cell>
          <cell r="C4692" t="str">
            <v>LUVA DE CORRER JM D=800MM (426,6KG)</v>
          </cell>
          <cell r="D4692" t="str">
            <v>UN</v>
          </cell>
          <cell r="E4692">
            <v>6185.33</v>
          </cell>
        </row>
        <row r="4693">
          <cell r="B4693" t="str">
            <v>524832</v>
          </cell>
          <cell r="C4693" t="str">
            <v>LUVA DE CORRER JM D=900MM (542,8KG)</v>
          </cell>
          <cell r="D4693" t="str">
            <v>UN</v>
          </cell>
          <cell r="E4693">
            <v>0</v>
          </cell>
        </row>
        <row r="4694">
          <cell r="B4694" t="str">
            <v>524833</v>
          </cell>
          <cell r="C4694" t="str">
            <v>LUVA DE CORRER JM D=1000MM (720KG)</v>
          </cell>
          <cell r="D4694" t="str">
            <v>UN</v>
          </cell>
          <cell r="E4694">
            <v>0</v>
          </cell>
        </row>
        <row r="4695">
          <cell r="B4695" t="str">
            <v>524834</v>
          </cell>
          <cell r="C4695" t="str">
            <v>LUVA DE CORRER JM D=1200MM (946KG)</v>
          </cell>
          <cell r="D4695" t="str">
            <v>UN</v>
          </cell>
          <cell r="E4695">
            <v>0</v>
          </cell>
        </row>
        <row r="4696">
          <cell r="B4696" t="str">
            <v>524835</v>
          </cell>
          <cell r="C4696" t="str">
            <v>LUVA P/ HASTE 1.1/8 (2,5KG)</v>
          </cell>
          <cell r="D4696" t="str">
            <v>UN</v>
          </cell>
          <cell r="E4696">
            <v>0</v>
          </cell>
        </row>
        <row r="4697">
          <cell r="B4697" t="str">
            <v>524836</v>
          </cell>
          <cell r="C4697" t="str">
            <v>LUVA P/ HASTE 1.3/4 (4KG)</v>
          </cell>
          <cell r="D4697" t="str">
            <v>UN</v>
          </cell>
          <cell r="E4697">
            <v>0</v>
          </cell>
        </row>
        <row r="4698">
          <cell r="B4698" t="str">
            <v>524837</v>
          </cell>
          <cell r="C4698" t="str">
            <v>LUVA P/ HASTE 2 (7KG)</v>
          </cell>
          <cell r="D4698" t="str">
            <v>UN</v>
          </cell>
          <cell r="E4698">
            <v>0</v>
          </cell>
        </row>
        <row r="4699">
          <cell r="B4699" t="str">
            <v>524838</v>
          </cell>
          <cell r="C4699" t="str">
            <v>LUVA P/ HASTE 2.1/2 (7KG)</v>
          </cell>
          <cell r="D4699" t="str">
            <v>UN</v>
          </cell>
          <cell r="E4699">
            <v>0</v>
          </cell>
        </row>
        <row r="4700">
          <cell r="B4700" t="str">
            <v>524839</v>
          </cell>
          <cell r="C4700" t="str">
            <v>MANCAL INTERMEDIARIO 1.1/8 (8,5KG)</v>
          </cell>
          <cell r="D4700" t="str">
            <v>UN</v>
          </cell>
          <cell r="E4700">
            <v>0</v>
          </cell>
        </row>
        <row r="4701">
          <cell r="B4701" t="str">
            <v>524840</v>
          </cell>
          <cell r="C4701" t="str">
            <v>MANCAL INTERMEDIARIO 1.3/4 (8,5KG)</v>
          </cell>
          <cell r="D4701" t="str">
            <v>UN</v>
          </cell>
          <cell r="E4701">
            <v>0</v>
          </cell>
        </row>
        <row r="4702">
          <cell r="B4702" t="str">
            <v>524841</v>
          </cell>
          <cell r="C4702" t="str">
            <v>MANCAL INTERMEDIARIO 2 (8,5KG)</v>
          </cell>
          <cell r="D4702" t="str">
            <v>UN</v>
          </cell>
          <cell r="E4702">
            <v>0</v>
          </cell>
        </row>
        <row r="4703">
          <cell r="B4703" t="str">
            <v>524842</v>
          </cell>
          <cell r="C4703" t="str">
            <v>MANCAL INTERMEDIARIO 2.1/2 (8,5KG)</v>
          </cell>
          <cell r="D4703" t="str">
            <v>UN</v>
          </cell>
          <cell r="E4703">
            <v>0</v>
          </cell>
        </row>
        <row r="4705">
          <cell r="B4705" t="str">
            <v>524900</v>
          </cell>
          <cell r="C4705" t="str">
            <v>PEDESTAIS EM FOFO (C31 - METALURGICA 100%)</v>
          </cell>
        </row>
        <row r="4706">
          <cell r="B4706" t="str">
            <v>524901</v>
          </cell>
          <cell r="C4706" t="str">
            <v>PEDESTAL DE MANOBRA SIMPLES CLASSICO MOD.1 (57KG)</v>
          </cell>
          <cell r="D4706" t="str">
            <v>UN</v>
          </cell>
          <cell r="E4706">
            <v>0</v>
          </cell>
        </row>
        <row r="4707">
          <cell r="B4707" t="str">
            <v>524902</v>
          </cell>
          <cell r="C4707" t="str">
            <v>PEDESTAL DE MANOBRA SIMPLES CLASSICO MOD.2 (73KG)</v>
          </cell>
          <cell r="D4707" t="str">
            <v>UN</v>
          </cell>
          <cell r="E4707">
            <v>0</v>
          </cell>
        </row>
        <row r="4708">
          <cell r="B4708" t="str">
            <v>524903</v>
          </cell>
          <cell r="C4708" t="str">
            <v>PEDESTAL DE MANOBRA SIMPLES CLASSICO MOD.3 (91KG)</v>
          </cell>
          <cell r="D4708" t="str">
            <v>UN</v>
          </cell>
          <cell r="E4708">
            <v>0</v>
          </cell>
        </row>
        <row r="4709">
          <cell r="B4709" t="str">
            <v>524904</v>
          </cell>
          <cell r="C4709" t="str">
            <v>PEDESTAL DE MANOBRA SIMPLES CLASSICO MOD.4 (98KG)</v>
          </cell>
          <cell r="D4709" t="str">
            <v>UN</v>
          </cell>
          <cell r="E4709">
            <v>0</v>
          </cell>
        </row>
        <row r="4710">
          <cell r="B4710" t="str">
            <v>524905</v>
          </cell>
          <cell r="C4710" t="str">
            <v>PEDESTAL DE MANOBRA SIMP. C/ IND. MOD.08 (57KG)</v>
          </cell>
          <cell r="D4710" t="str">
            <v>UN</v>
          </cell>
          <cell r="E4710">
            <v>0</v>
          </cell>
        </row>
        <row r="4711">
          <cell r="B4711" t="str">
            <v>524906</v>
          </cell>
          <cell r="C4711" t="str">
            <v>PEDESTAL DE MANOBRA SIMP. C/ IND. MOD.09 (57KG)</v>
          </cell>
          <cell r="D4711" t="str">
            <v>UN</v>
          </cell>
          <cell r="E4711">
            <v>0</v>
          </cell>
        </row>
        <row r="4712">
          <cell r="B4712" t="str">
            <v>524907</v>
          </cell>
          <cell r="C4712" t="str">
            <v>PEDESTAL DE MANOBRA SIMP. C/ IND. MOD.10 (73KG)</v>
          </cell>
          <cell r="D4712" t="str">
            <v>UN</v>
          </cell>
          <cell r="E4712">
            <v>0</v>
          </cell>
        </row>
        <row r="4713">
          <cell r="B4713" t="str">
            <v>524908</v>
          </cell>
          <cell r="C4713" t="str">
            <v>PEDESTAL DE MANOBRA SIMP. C/ IND. MOD.12 (73KG)</v>
          </cell>
          <cell r="D4713" t="str">
            <v>UN</v>
          </cell>
          <cell r="E4713">
            <v>0</v>
          </cell>
        </row>
        <row r="4714">
          <cell r="B4714" t="str">
            <v>524909</v>
          </cell>
          <cell r="C4714" t="str">
            <v>PEDESTAL DE MANOBRA SIMP. C/ IND. MOD.13 (91KG)</v>
          </cell>
          <cell r="D4714" t="str">
            <v>UN</v>
          </cell>
          <cell r="E4714">
            <v>0</v>
          </cell>
        </row>
        <row r="4715">
          <cell r="B4715" t="str">
            <v>524910</v>
          </cell>
          <cell r="C4715" t="str">
            <v>PEDESTAL DE MANOBRA SIMP. C/ IND. MOD.14 (98KG)</v>
          </cell>
          <cell r="D4715" t="str">
            <v>UN</v>
          </cell>
          <cell r="E4715">
            <v>0</v>
          </cell>
        </row>
        <row r="4716">
          <cell r="B4716" t="str">
            <v>524911</v>
          </cell>
          <cell r="C4716" t="str">
            <v>PEDESTAL DE MANOBRA C/ ENG. CLASSICO MOD.6 (120KG)</v>
          </cell>
          <cell r="D4716" t="str">
            <v>UN</v>
          </cell>
          <cell r="E4716">
            <v>0</v>
          </cell>
        </row>
        <row r="4717">
          <cell r="B4717" t="str">
            <v>524912</v>
          </cell>
          <cell r="C4717" t="str">
            <v>PEDESTAL DE MANOBRA C/ ENG. CLASSICO MOD.7 (127KG)</v>
          </cell>
          <cell r="D4717" t="str">
            <v>UN</v>
          </cell>
          <cell r="E4717">
            <v>0</v>
          </cell>
        </row>
        <row r="4718">
          <cell r="B4718" t="str">
            <v>524913</v>
          </cell>
          <cell r="C4718" t="str">
            <v>PEDESTAL DE MANOBRA C/ ENG. E IND. MOD.18 (120KG)</v>
          </cell>
          <cell r="D4718" t="str">
            <v>UN</v>
          </cell>
          <cell r="E4718">
            <v>0</v>
          </cell>
        </row>
        <row r="4719">
          <cell r="B4719" t="str">
            <v>524914</v>
          </cell>
          <cell r="C4719" t="str">
            <v>PEDESTAL DE MANOBRA C/ ENG. E IND. MOD.20 (127KG)</v>
          </cell>
          <cell r="D4719" t="str">
            <v>UN</v>
          </cell>
          <cell r="E4719">
            <v>0</v>
          </cell>
        </row>
        <row r="4720">
          <cell r="B4720" t="str">
            <v>524915</v>
          </cell>
          <cell r="C4720" t="str">
            <v>PEDESTAL DE SUSPENSAO SIMPLES MOD. 01 (61KG)</v>
          </cell>
          <cell r="D4720" t="str">
            <v>UN</v>
          </cell>
          <cell r="E4720">
            <v>0</v>
          </cell>
        </row>
        <row r="4721">
          <cell r="B4721" t="str">
            <v>524916</v>
          </cell>
          <cell r="C4721" t="str">
            <v>PEDESTAL DE SUSPENSAO SIMP. C/ IND. MOD.54 (65KG)</v>
          </cell>
          <cell r="D4721" t="str">
            <v>UN</v>
          </cell>
          <cell r="E4721">
            <v>0</v>
          </cell>
        </row>
        <row r="4722">
          <cell r="B4722" t="str">
            <v>524917</v>
          </cell>
          <cell r="C4722" t="str">
            <v>PEDESTAL DE SUSPENSAO SIMP. C/ IND. MOD.55 (63KG)</v>
          </cell>
          <cell r="D4722" t="str">
            <v>UN</v>
          </cell>
          <cell r="E4722">
            <v>0</v>
          </cell>
        </row>
        <row r="4723">
          <cell r="B4723" t="str">
            <v>524918</v>
          </cell>
          <cell r="C4723" t="str">
            <v>PEDESTAL DE SUSPENSAO SIMP. C/ IND. MOD.56 (62KG)</v>
          </cell>
          <cell r="D4723" t="str">
            <v>UN</v>
          </cell>
          <cell r="E4723">
            <v>0</v>
          </cell>
        </row>
        <row r="4724">
          <cell r="B4724" t="str">
            <v>524919</v>
          </cell>
          <cell r="C4724" t="str">
            <v>PEDESTAL DE SUSPENSAO C/ ENG. MOD.46 (125KG)</v>
          </cell>
          <cell r="D4724" t="str">
            <v>UN</v>
          </cell>
          <cell r="E4724">
            <v>0</v>
          </cell>
        </row>
        <row r="4725">
          <cell r="B4725" t="str">
            <v>524920</v>
          </cell>
          <cell r="C4725" t="str">
            <v>PEDESTAL DE SUSPENSAO C/ ENG. MOD.47 (130KG)</v>
          </cell>
          <cell r="D4725" t="str">
            <v>UN</v>
          </cell>
          <cell r="E4725">
            <v>0</v>
          </cell>
        </row>
        <row r="4726">
          <cell r="B4726" t="str">
            <v>524921</v>
          </cell>
          <cell r="C4726" t="str">
            <v>PEDESTAL DE SUSPENSAO C/ ENG. MOD.48 (135KG)</v>
          </cell>
          <cell r="D4726" t="str">
            <v>UN</v>
          </cell>
          <cell r="E4726">
            <v>0</v>
          </cell>
        </row>
        <row r="4727">
          <cell r="B4727" t="str">
            <v>524922</v>
          </cell>
          <cell r="C4727" t="str">
            <v>PEDESTAL DE SUSPENSAO C/ ENG. MOD.49 (140KG)</v>
          </cell>
          <cell r="D4727" t="str">
            <v>UN</v>
          </cell>
          <cell r="E4727">
            <v>0</v>
          </cell>
        </row>
        <row r="4728">
          <cell r="B4728" t="str">
            <v>524923</v>
          </cell>
          <cell r="C4728" t="str">
            <v>PEDESTAL DE SUSPENSAO C/ ENG. MOD.50 (155KG)</v>
          </cell>
          <cell r="D4728" t="str">
            <v>UN</v>
          </cell>
          <cell r="E4728">
            <v>0</v>
          </cell>
        </row>
        <row r="4729">
          <cell r="B4729" t="str">
            <v>524924</v>
          </cell>
          <cell r="C4729" t="str">
            <v>PEDESTAL DE SUSPENSAO C/ ENG. MOD.51 (165KG)</v>
          </cell>
          <cell r="D4729" t="str">
            <v>UN</v>
          </cell>
          <cell r="E4729">
            <v>0</v>
          </cell>
        </row>
        <row r="4730">
          <cell r="B4730" t="str">
            <v>524925</v>
          </cell>
          <cell r="C4730" t="str">
            <v>PEDESTAL DE SUSPENSAO C/ ENG. MOD.52 (195KG)</v>
          </cell>
          <cell r="D4730" t="str">
            <v>UN</v>
          </cell>
          <cell r="E4730">
            <v>0</v>
          </cell>
        </row>
        <row r="4731">
          <cell r="B4731" t="str">
            <v>524926</v>
          </cell>
          <cell r="C4731" t="str">
            <v>PEDESTAL DE SUSPENSAO C/ ENG. E IND MOD.35 (125KG)</v>
          </cell>
          <cell r="D4731" t="str">
            <v>UN</v>
          </cell>
          <cell r="E4731">
            <v>0</v>
          </cell>
        </row>
        <row r="4732">
          <cell r="B4732" t="str">
            <v>524927</v>
          </cell>
          <cell r="C4732" t="str">
            <v>PEDESTAL DE SUSPENSAO C/ ENG. E IND.MOD.36 (130KG)</v>
          </cell>
          <cell r="D4732" t="str">
            <v>UN</v>
          </cell>
          <cell r="E4732">
            <v>0</v>
          </cell>
        </row>
        <row r="4733">
          <cell r="B4733" t="str">
            <v>524928</v>
          </cell>
          <cell r="C4733" t="str">
            <v>PEDESTAL DE SUSPENSAO C/ ENG. E IND MOD.37 (135KG)</v>
          </cell>
          <cell r="D4733" t="str">
            <v>UN</v>
          </cell>
          <cell r="E4733">
            <v>0</v>
          </cell>
        </row>
        <row r="4734">
          <cell r="B4734" t="str">
            <v>524929</v>
          </cell>
          <cell r="C4734" t="str">
            <v>PEDESTAL DE SUSPENSAO C/ ENG. E IND MOD.38 (140KG)</v>
          </cell>
          <cell r="D4734" t="str">
            <v>UN</v>
          </cell>
          <cell r="E4734">
            <v>0</v>
          </cell>
        </row>
        <row r="4735">
          <cell r="B4735" t="str">
            <v>524930</v>
          </cell>
          <cell r="C4735" t="str">
            <v>PEDESTAL DE SUSPENSAO C/ ENG. E IND MOD.39 (155KG)</v>
          </cell>
          <cell r="D4735" t="str">
            <v>UN</v>
          </cell>
          <cell r="E4735">
            <v>0</v>
          </cell>
        </row>
        <row r="4736">
          <cell r="B4736" t="str">
            <v>524931</v>
          </cell>
          <cell r="C4736" t="str">
            <v>PEDESTAL DE SUSPENSAO C/ ENG. E IND MOD.40 (165KG)</v>
          </cell>
          <cell r="D4736" t="str">
            <v>UN</v>
          </cell>
          <cell r="E4736">
            <v>0</v>
          </cell>
        </row>
        <row r="4737">
          <cell r="B4737" t="str">
            <v>524932</v>
          </cell>
          <cell r="C4737" t="str">
            <v>PEDESTAL DE SUSPENSAO C/ ENG. E IND MOD.41 (195KG)</v>
          </cell>
          <cell r="D4737" t="str">
            <v>UN</v>
          </cell>
          <cell r="E4737">
            <v>0</v>
          </cell>
        </row>
        <row r="4739">
          <cell r="B4739" t="str">
            <v>525000</v>
          </cell>
          <cell r="C4739" t="str">
            <v>PLACAS DE REDUCAO FOFO (C31 - METALURGICA 100%)</v>
          </cell>
        </row>
        <row r="4740">
          <cell r="B4740" t="str">
            <v>525001</v>
          </cell>
          <cell r="C4740" t="str">
            <v>PLACA DE REDUCAO FOFO PN-10 200 X 80MM (13KG)</v>
          </cell>
          <cell r="D4740" t="str">
            <v>UN</v>
          </cell>
          <cell r="E4740">
            <v>0</v>
          </cell>
        </row>
        <row r="4741">
          <cell r="B4741" t="str">
            <v>525002</v>
          </cell>
          <cell r="C4741" t="str">
            <v>PLACA DE REDUCAO FOFO PN-10 200 X 100MM (13KG)</v>
          </cell>
          <cell r="D4741" t="str">
            <v>UN</v>
          </cell>
          <cell r="E4741">
            <v>0</v>
          </cell>
        </row>
        <row r="4742">
          <cell r="B4742" t="str">
            <v>525003</v>
          </cell>
          <cell r="C4742" t="str">
            <v>PLACA DE REDUCAO FOFO PN-10 200 X 150MM (14KG)</v>
          </cell>
          <cell r="D4742" t="str">
            <v>UN</v>
          </cell>
          <cell r="E4742">
            <v>0</v>
          </cell>
        </row>
        <row r="4743">
          <cell r="B4743" t="str">
            <v>525004</v>
          </cell>
          <cell r="C4743" t="str">
            <v>PLACA DE REDUCAO FOFO PN-10 250 X 200MM (32KG)</v>
          </cell>
          <cell r="D4743" t="str">
            <v>UN</v>
          </cell>
          <cell r="E4743">
            <v>0</v>
          </cell>
        </row>
        <row r="4744">
          <cell r="B4744" t="str">
            <v>525005</v>
          </cell>
          <cell r="C4744" t="str">
            <v>PLACA DE REDUCAO FOFO PN-10 350 X 150MM (38KG)</v>
          </cell>
          <cell r="D4744" t="str">
            <v>UN</v>
          </cell>
          <cell r="E4744">
            <v>0</v>
          </cell>
        </row>
        <row r="4745">
          <cell r="B4745" t="str">
            <v>525006</v>
          </cell>
          <cell r="C4745" t="str">
            <v>PLACA DE REDUCAO FOFO PN-10 350 X 250MM (32KG)</v>
          </cell>
          <cell r="D4745" t="str">
            <v>UN</v>
          </cell>
          <cell r="E4745">
            <v>0</v>
          </cell>
        </row>
        <row r="4746">
          <cell r="B4746" t="str">
            <v>525007</v>
          </cell>
          <cell r="C4746" t="str">
            <v>PLACA DE REDUCAO FOFO PN-10 400 X 150MM (38KG)</v>
          </cell>
          <cell r="D4746" t="str">
            <v>UN</v>
          </cell>
          <cell r="E4746">
            <v>0</v>
          </cell>
        </row>
        <row r="4747">
          <cell r="B4747" t="str">
            <v>525008</v>
          </cell>
          <cell r="C4747" t="str">
            <v>PLACA DE REDUCAO FOFO PN-10 400 X 200MM (39.5KG)</v>
          </cell>
          <cell r="D4747" t="str">
            <v>UN</v>
          </cell>
          <cell r="E4747">
            <v>0</v>
          </cell>
        </row>
        <row r="4748">
          <cell r="B4748" t="str">
            <v>525009</v>
          </cell>
          <cell r="C4748" t="str">
            <v>PLACA DE REDUCAO FOFO PN-10 400 X 250MM (39KG)</v>
          </cell>
          <cell r="D4748" t="str">
            <v>UN</v>
          </cell>
          <cell r="E4748">
            <v>0</v>
          </cell>
        </row>
        <row r="4749">
          <cell r="B4749" t="str">
            <v>525010</v>
          </cell>
          <cell r="C4749" t="str">
            <v>PLACA DE REDUCAO FOFO PN-10 400 X 300MM (38KG)</v>
          </cell>
          <cell r="D4749" t="str">
            <v>UN</v>
          </cell>
          <cell r="E4749">
            <v>0</v>
          </cell>
        </row>
        <row r="4750">
          <cell r="B4750" t="str">
            <v>525011</v>
          </cell>
          <cell r="C4750" t="str">
            <v>PLACA DE REDUCAO FOFO PN-10 450 X 350MM (45KG)</v>
          </cell>
          <cell r="D4750" t="str">
            <v>UN</v>
          </cell>
          <cell r="E4750">
            <v>0</v>
          </cell>
        </row>
        <row r="4751">
          <cell r="B4751" t="str">
            <v>525012</v>
          </cell>
          <cell r="C4751" t="str">
            <v>PLACA DE REDUCAO FOFO PN-10 500 X 350MM (56KG)</v>
          </cell>
          <cell r="D4751" t="str">
            <v>UN</v>
          </cell>
          <cell r="E4751">
            <v>0</v>
          </cell>
        </row>
        <row r="4752">
          <cell r="B4752" t="str">
            <v>525013</v>
          </cell>
          <cell r="C4752" t="str">
            <v>PLACA DE REDUCAO FOFO PN-10 500 X 400MM (53KG)</v>
          </cell>
          <cell r="D4752" t="str">
            <v>UN</v>
          </cell>
          <cell r="E4752">
            <v>0</v>
          </cell>
        </row>
        <row r="4753">
          <cell r="B4753" t="str">
            <v>525014</v>
          </cell>
          <cell r="C4753" t="str">
            <v>PLACA DE REDUCAO FOFO PN-10 600 X 150MM (138KG)</v>
          </cell>
          <cell r="D4753" t="str">
            <v>UN</v>
          </cell>
          <cell r="E4753">
            <v>0</v>
          </cell>
        </row>
        <row r="4754">
          <cell r="B4754" t="str">
            <v>525015</v>
          </cell>
          <cell r="C4754" t="str">
            <v>PLACA DE REDUCAO FOFO PN-10 600 X 450MM (94KG)</v>
          </cell>
          <cell r="D4754" t="str">
            <v>UN</v>
          </cell>
          <cell r="E4754">
            <v>0</v>
          </cell>
        </row>
        <row r="4755">
          <cell r="B4755" t="str">
            <v>525016</v>
          </cell>
          <cell r="C4755" t="str">
            <v>PLACA DE REDUCAO FOFO PN-10 700 X 500MM (102KG)</v>
          </cell>
          <cell r="D4755" t="str">
            <v>UN</v>
          </cell>
          <cell r="E4755">
            <v>0</v>
          </cell>
        </row>
        <row r="4756">
          <cell r="B4756" t="str">
            <v>525017</v>
          </cell>
          <cell r="C4756" t="str">
            <v>PLACA DE REDUCAO FOFO PN-10 900 X 700MM (165KG)</v>
          </cell>
          <cell r="D4756" t="str">
            <v>UN</v>
          </cell>
          <cell r="E4756">
            <v>0</v>
          </cell>
        </row>
        <row r="4757">
          <cell r="B4757" t="str">
            <v>525018</v>
          </cell>
          <cell r="C4757" t="str">
            <v>PLACA DE REDUCAO FOFO PN-10 1000 X 700MM (222KG)</v>
          </cell>
          <cell r="D4757" t="str">
            <v>UN</v>
          </cell>
          <cell r="E4757">
            <v>0</v>
          </cell>
        </row>
        <row r="4758">
          <cell r="B4758" t="str">
            <v>525019</v>
          </cell>
          <cell r="C4758" t="str">
            <v>PLACA DE REDUCAO FOFO PN-10 1000 X 800MM (209KG)</v>
          </cell>
          <cell r="D4758" t="str">
            <v>UN</v>
          </cell>
          <cell r="E4758">
            <v>0</v>
          </cell>
        </row>
        <row r="4759">
          <cell r="B4759" t="str">
            <v>525020</v>
          </cell>
          <cell r="C4759" t="str">
            <v>PLACA DE REDUCAO FOFO PN-16 200 X  80MM (13KG)</v>
          </cell>
          <cell r="D4759" t="str">
            <v>UN</v>
          </cell>
          <cell r="E4759">
            <v>0</v>
          </cell>
        </row>
        <row r="4760">
          <cell r="B4760" t="str">
            <v>525021</v>
          </cell>
          <cell r="C4760" t="str">
            <v>PLACA DE REDUCAO FOFO PN-16 200 X 100MM (13KG)</v>
          </cell>
          <cell r="D4760" t="str">
            <v>UN</v>
          </cell>
          <cell r="E4760">
            <v>0</v>
          </cell>
        </row>
        <row r="4761">
          <cell r="B4761" t="str">
            <v>525022</v>
          </cell>
          <cell r="C4761" t="str">
            <v>PLACA DE REDUCAO FOFO PN-16 250 X 200MM (32KG)</v>
          </cell>
          <cell r="D4761" t="str">
            <v>UN</v>
          </cell>
          <cell r="E4761">
            <v>0</v>
          </cell>
        </row>
        <row r="4762">
          <cell r="B4762" t="str">
            <v>525023</v>
          </cell>
          <cell r="C4762" t="str">
            <v>PLACA DE REDUCAO FOFO PN-16 350 X 150MM (50KG)</v>
          </cell>
          <cell r="D4762" t="str">
            <v>UN</v>
          </cell>
          <cell r="E4762">
            <v>0</v>
          </cell>
        </row>
        <row r="4763">
          <cell r="B4763" t="str">
            <v>525024</v>
          </cell>
          <cell r="C4763" t="str">
            <v>PLACA DE REDUCAO FOFO PN-16 350 X 250MM (36KG)</v>
          </cell>
          <cell r="D4763" t="str">
            <v>UN</v>
          </cell>
          <cell r="E4763">
            <v>0</v>
          </cell>
        </row>
        <row r="4764">
          <cell r="B4764" t="str">
            <v>525025</v>
          </cell>
          <cell r="C4764" t="str">
            <v>PLACA DE REDUCAO FOFO PN-16 400 X 150MM (45KG)</v>
          </cell>
          <cell r="D4764" t="str">
            <v>UN</v>
          </cell>
          <cell r="E4764">
            <v>0</v>
          </cell>
        </row>
        <row r="4765">
          <cell r="B4765" t="str">
            <v>525026</v>
          </cell>
          <cell r="C4765" t="str">
            <v>PLACA DE REDUCAO FOFO PN-16 400 X 200MM (40KG)</v>
          </cell>
          <cell r="D4765" t="str">
            <v>UN</v>
          </cell>
          <cell r="E4765">
            <v>0</v>
          </cell>
        </row>
        <row r="4766">
          <cell r="B4766" t="str">
            <v>525027</v>
          </cell>
          <cell r="C4766" t="str">
            <v>PLACA DE REDUCAO FOFO PN-16 400 X 250MM (46KG)</v>
          </cell>
          <cell r="D4766" t="str">
            <v>UN</v>
          </cell>
          <cell r="E4766">
            <v>0</v>
          </cell>
        </row>
        <row r="4767">
          <cell r="B4767" t="str">
            <v>525028</v>
          </cell>
          <cell r="C4767" t="str">
            <v>PLACA DE REDUCAO FOFO PN-16 400 X 300MM (44KG)</v>
          </cell>
          <cell r="D4767" t="str">
            <v>UN</v>
          </cell>
          <cell r="E4767">
            <v>0</v>
          </cell>
        </row>
        <row r="4768">
          <cell r="B4768" t="str">
            <v>525029</v>
          </cell>
          <cell r="C4768" t="str">
            <v>PLACA DE REDUCAO FOFO PN-16 450 X 350MM (57KG)</v>
          </cell>
          <cell r="D4768" t="str">
            <v>UN</v>
          </cell>
          <cell r="E4768">
            <v>0</v>
          </cell>
        </row>
        <row r="4769">
          <cell r="B4769" t="str">
            <v>525030</v>
          </cell>
          <cell r="C4769" t="str">
            <v>PLACA DE REDUCAO FOFO PN-16 500 X 350MM (70KG)</v>
          </cell>
          <cell r="D4769" t="str">
            <v>UN</v>
          </cell>
          <cell r="E4769">
            <v>0</v>
          </cell>
        </row>
        <row r="4770">
          <cell r="B4770" t="str">
            <v>525031</v>
          </cell>
          <cell r="C4770" t="str">
            <v>PLACA DE REDUCAO FOFO PN-16 500 X 400MM (65KG)</v>
          </cell>
          <cell r="D4770" t="str">
            <v>UN</v>
          </cell>
          <cell r="E4770">
            <v>0</v>
          </cell>
        </row>
        <row r="4771">
          <cell r="B4771" t="str">
            <v>525032</v>
          </cell>
          <cell r="C4771" t="str">
            <v>PLACA DE REDUCAO FOFO PN-16 600 X 150MM (164KG)</v>
          </cell>
          <cell r="D4771" t="str">
            <v>UN</v>
          </cell>
          <cell r="E4771">
            <v>0</v>
          </cell>
        </row>
        <row r="4772">
          <cell r="B4772" t="str">
            <v>525033</v>
          </cell>
          <cell r="C4772" t="str">
            <v>PLACA DE REDUCAO FOFO PN-16 600 X 450MM(120KG)</v>
          </cell>
          <cell r="D4772" t="str">
            <v>UN</v>
          </cell>
          <cell r="E4772">
            <v>0</v>
          </cell>
        </row>
        <row r="4773">
          <cell r="B4773" t="str">
            <v>525034</v>
          </cell>
          <cell r="C4773" t="str">
            <v>PLACA DE REDUCAO FOFO PN-16 700 X 500MM (134KG)</v>
          </cell>
          <cell r="D4773" t="str">
            <v>UN</v>
          </cell>
          <cell r="E4773">
            <v>0</v>
          </cell>
        </row>
        <row r="4774">
          <cell r="B4774" t="str">
            <v>525035</v>
          </cell>
          <cell r="C4774" t="str">
            <v>PLACA DE REDUCAO FOFO PN-16 900 X 700MM (200KG)</v>
          </cell>
          <cell r="D4774" t="str">
            <v>UN</v>
          </cell>
          <cell r="E4774">
            <v>0</v>
          </cell>
        </row>
        <row r="4775">
          <cell r="B4775" t="str">
            <v>525036</v>
          </cell>
          <cell r="C4775" t="str">
            <v>PLACA DE REDUCAO FOFO PN-16 1000 X 700MM (285KG)</v>
          </cell>
          <cell r="D4775" t="str">
            <v>UN</v>
          </cell>
          <cell r="E4775">
            <v>0</v>
          </cell>
        </row>
        <row r="4776">
          <cell r="B4776" t="str">
            <v>525037</v>
          </cell>
          <cell r="C4776" t="str">
            <v>PLACA DE REDUCAO FOFO PN-16 1000 X 800MM (260KG)</v>
          </cell>
          <cell r="D4776" t="str">
            <v>UN</v>
          </cell>
          <cell r="E4776">
            <v>0</v>
          </cell>
        </row>
        <row r="4777">
          <cell r="B4777" t="str">
            <v>525038</v>
          </cell>
          <cell r="C4777" t="str">
            <v>PLACA DE REDUCAO FOFO PN-25 200 X  80MM (17KG)</v>
          </cell>
          <cell r="D4777" t="str">
            <v>UN</v>
          </cell>
          <cell r="E4777">
            <v>0</v>
          </cell>
        </row>
        <row r="4778">
          <cell r="B4778" t="str">
            <v>525039</v>
          </cell>
          <cell r="C4778" t="str">
            <v>PLACA DE REDUCAO FOFO PN-25 200 X 100MM (17KG)</v>
          </cell>
          <cell r="D4778" t="str">
            <v>UN</v>
          </cell>
          <cell r="E4778">
            <v>0</v>
          </cell>
        </row>
        <row r="4779">
          <cell r="B4779" t="str">
            <v>525040</v>
          </cell>
          <cell r="C4779" t="str">
            <v>PLACA DE REDUCAO FOFO PN-25 250 X 200MM (37KG)</v>
          </cell>
          <cell r="D4779" t="str">
            <v>UN</v>
          </cell>
          <cell r="E4779">
            <v>0</v>
          </cell>
        </row>
        <row r="4780">
          <cell r="B4780" t="str">
            <v>525041</v>
          </cell>
          <cell r="C4780" t="str">
            <v>PLACA DE REDUCAO FOFO PN-25 350 X 150MM (59KG)</v>
          </cell>
          <cell r="D4780" t="str">
            <v>UN</v>
          </cell>
          <cell r="E4780">
            <v>0</v>
          </cell>
        </row>
        <row r="4781">
          <cell r="B4781" t="str">
            <v>525042</v>
          </cell>
          <cell r="C4781" t="str">
            <v>PLACA DE REDUCAO FOFO PN-25 350 X 250MM (48KG)</v>
          </cell>
          <cell r="D4781" t="str">
            <v>UN</v>
          </cell>
          <cell r="E4781">
            <v>0</v>
          </cell>
        </row>
        <row r="4782">
          <cell r="B4782" t="str">
            <v>525043</v>
          </cell>
          <cell r="C4782" t="str">
            <v>PLACA DE REDUCAO FOFO PN-25 400 X 150MM (56KG)</v>
          </cell>
          <cell r="D4782" t="str">
            <v>UN</v>
          </cell>
          <cell r="E4782">
            <v>0</v>
          </cell>
        </row>
        <row r="4783">
          <cell r="B4783" t="str">
            <v>525044</v>
          </cell>
          <cell r="C4783" t="str">
            <v>PLACA DE REDUCAO FOFO PN-25 400 X 200MM (59KG)</v>
          </cell>
          <cell r="D4783" t="str">
            <v>UN</v>
          </cell>
          <cell r="E4783">
            <v>0</v>
          </cell>
        </row>
        <row r="4784">
          <cell r="B4784" t="str">
            <v>525045</v>
          </cell>
          <cell r="C4784" t="str">
            <v>PLACA DE REDUCAO FOFO PN-25 400 X 250MM (61KG)</v>
          </cell>
          <cell r="D4784" t="str">
            <v>UN</v>
          </cell>
          <cell r="E4784">
            <v>0</v>
          </cell>
        </row>
        <row r="4785">
          <cell r="B4785" t="str">
            <v>525046</v>
          </cell>
          <cell r="C4785" t="str">
            <v>PLACA DE REDUCAO FOFO PN-25 400 X 300MM (60KG)</v>
          </cell>
          <cell r="D4785" t="str">
            <v>UN</v>
          </cell>
          <cell r="E4785">
            <v>0</v>
          </cell>
        </row>
        <row r="4786">
          <cell r="B4786" t="str">
            <v>525047</v>
          </cell>
          <cell r="C4786" t="str">
            <v>PLACA DE REDUCAO FOFO PN-25 450 X 350MM (70KG)</v>
          </cell>
          <cell r="D4786" t="str">
            <v>UN</v>
          </cell>
          <cell r="E4786">
            <v>0</v>
          </cell>
        </row>
        <row r="4787">
          <cell r="B4787" t="str">
            <v>525048</v>
          </cell>
          <cell r="C4787" t="str">
            <v>PLACA DE REDUCAO FOFO PN-25 500 X 350MM (85KG)</v>
          </cell>
          <cell r="D4787" t="str">
            <v>UN</v>
          </cell>
          <cell r="E4787">
            <v>0</v>
          </cell>
        </row>
        <row r="4788">
          <cell r="B4788" t="str">
            <v>525049</v>
          </cell>
          <cell r="C4788" t="str">
            <v>PLACA DE REDUCAO FOFO PN-25 500 X 400MM (83KG)</v>
          </cell>
          <cell r="D4788" t="str">
            <v>UN</v>
          </cell>
          <cell r="E4788">
            <v>0</v>
          </cell>
        </row>
        <row r="4789">
          <cell r="B4789" t="str">
            <v>525050</v>
          </cell>
          <cell r="C4789" t="str">
            <v>PLACA DE REDUCAO FOFO PN-25 600 X 150MM (178KG)</v>
          </cell>
          <cell r="D4789" t="str">
            <v>UN</v>
          </cell>
          <cell r="E4789">
            <v>0</v>
          </cell>
        </row>
        <row r="4790">
          <cell r="B4790" t="str">
            <v>525051</v>
          </cell>
          <cell r="C4790" t="str">
            <v>PLACA DE REDUCAO FOFO PN-25 600 X 450MM (134KG)</v>
          </cell>
          <cell r="D4790" t="str">
            <v>UN</v>
          </cell>
          <cell r="E4790">
            <v>0</v>
          </cell>
        </row>
        <row r="4791">
          <cell r="B4791" t="str">
            <v>525052</v>
          </cell>
          <cell r="C4791" t="str">
            <v>PLACA DE REDUCAO FOFO PN-25 700 X 500MM (178KG)</v>
          </cell>
          <cell r="D4791" t="str">
            <v>UN</v>
          </cell>
          <cell r="E4791">
            <v>0</v>
          </cell>
        </row>
        <row r="4792">
          <cell r="B4792" t="str">
            <v>525053</v>
          </cell>
          <cell r="C4792" t="str">
            <v>PLACA DE REDUCAO FOFO PN-25 900 X 700MM (237KG)</v>
          </cell>
          <cell r="D4792" t="str">
            <v>UN</v>
          </cell>
          <cell r="E4792">
            <v>0</v>
          </cell>
        </row>
        <row r="4793">
          <cell r="B4793" t="str">
            <v>525054</v>
          </cell>
          <cell r="C4793" t="str">
            <v>PLACA DE REDUCAO FOFO PN-25 1000 X 700MM (277KG)</v>
          </cell>
          <cell r="D4793" t="str">
            <v>UN</v>
          </cell>
          <cell r="E4793">
            <v>0</v>
          </cell>
        </row>
        <row r="4794">
          <cell r="B4794" t="str">
            <v>525055</v>
          </cell>
          <cell r="C4794" t="str">
            <v>PLACA DE REDUCAO FOFO PN-25 1000 X 800MM (308KG)</v>
          </cell>
          <cell r="D4794" t="str">
            <v>UN</v>
          </cell>
          <cell r="E4794">
            <v>0</v>
          </cell>
        </row>
        <row r="4796">
          <cell r="B4796" t="str">
            <v>525100</v>
          </cell>
          <cell r="C4796" t="str">
            <v>REDUCOES EM FOFO (C31 - METALURGICA 100%)</v>
          </cell>
        </row>
        <row r="4797">
          <cell r="B4797" t="str">
            <v>525101</v>
          </cell>
          <cell r="C4797" t="str">
            <v>REDUCAO EXC.FOFO C/ FG PN-10/16/25 80X50MM(8KG)</v>
          </cell>
          <cell r="D4797" t="str">
            <v>UN</v>
          </cell>
          <cell r="E4797">
            <v>84.98</v>
          </cell>
        </row>
        <row r="4798">
          <cell r="B4798" t="str">
            <v>525102</v>
          </cell>
          <cell r="C4798" t="str">
            <v>REDUCAO EXC.FOFO C/ FG PN-10/16/25 100X80MM(9KG)</v>
          </cell>
          <cell r="D4798" t="str">
            <v>UN</v>
          </cell>
          <cell r="E4798">
            <v>226.49</v>
          </cell>
        </row>
        <row r="4799">
          <cell r="B4799" t="str">
            <v>525103</v>
          </cell>
          <cell r="C4799" t="str">
            <v>REDUCAO EXC.FOFO C/ FG PN-10/16/25 150X80MM(17KG)</v>
          </cell>
          <cell r="D4799" t="str">
            <v>UN</v>
          </cell>
          <cell r="E4799">
            <v>355.66</v>
          </cell>
        </row>
        <row r="4800">
          <cell r="B4800" t="str">
            <v>525104</v>
          </cell>
          <cell r="C4800" t="str">
            <v>REDUCAO EXCENT.FOFO C/FG PN-10 150X100MM (15KG)</v>
          </cell>
          <cell r="D4800" t="str">
            <v>UN</v>
          </cell>
          <cell r="E4800">
            <v>362.78</v>
          </cell>
        </row>
        <row r="4801">
          <cell r="B4801" t="str">
            <v>525105</v>
          </cell>
          <cell r="C4801" t="str">
            <v>REDUCAO EXCENT.FOFO C/FG PN-10 150X125MM (22KG)</v>
          </cell>
          <cell r="D4801" t="str">
            <v>UN</v>
          </cell>
          <cell r="E4801">
            <v>0</v>
          </cell>
        </row>
        <row r="4802">
          <cell r="B4802" t="str">
            <v>525106</v>
          </cell>
          <cell r="C4802" t="str">
            <v>REDUCAO EXCENT.FOFO C/FG PN-10 200X100MM (28KG)</v>
          </cell>
          <cell r="D4802" t="str">
            <v>UN</v>
          </cell>
          <cell r="E4802">
            <v>607.91999999999996</v>
          </cell>
        </row>
        <row r="4803">
          <cell r="B4803" t="str">
            <v>525107</v>
          </cell>
          <cell r="C4803" t="str">
            <v>REDUCAO EXCENT.FOFO C/FG PN-10 200X150MM (22KG)</v>
          </cell>
          <cell r="D4803" t="str">
            <v>UN</v>
          </cell>
          <cell r="E4803">
            <v>624.34</v>
          </cell>
        </row>
        <row r="4804">
          <cell r="B4804" t="str">
            <v>525108</v>
          </cell>
          <cell r="C4804" t="str">
            <v>REDUCAO EXCENT.FOFO C/FG PN-10 250X150MM (39KG)</v>
          </cell>
          <cell r="D4804" t="str">
            <v>UN</v>
          </cell>
          <cell r="E4804">
            <v>675.05</v>
          </cell>
        </row>
        <row r="4805">
          <cell r="B4805" t="str">
            <v>525109</v>
          </cell>
          <cell r="C4805" t="str">
            <v>REDUCAO EXCENT.FOFO C/FG PN-10 250X200MM (30KG)</v>
          </cell>
          <cell r="D4805" t="str">
            <v>UN</v>
          </cell>
          <cell r="E4805">
            <v>688.55</v>
          </cell>
        </row>
        <row r="4806">
          <cell r="B4806" t="str">
            <v>525110</v>
          </cell>
          <cell r="C4806" t="str">
            <v>REDUCAO EXCENT.FOFO C/FG PN-10 300X150MM (46KG)</v>
          </cell>
          <cell r="D4806" t="str">
            <v>UN</v>
          </cell>
          <cell r="E4806">
            <v>780.43</v>
          </cell>
        </row>
        <row r="4807">
          <cell r="B4807" t="str">
            <v>525111</v>
          </cell>
          <cell r="C4807" t="str">
            <v>REDUCAO EXCENT.FOFO C/FG PN-10 300X200MM (51KG)</v>
          </cell>
          <cell r="D4807" t="str">
            <v>UN</v>
          </cell>
          <cell r="E4807">
            <v>804.36</v>
          </cell>
        </row>
        <row r="4808">
          <cell r="B4808" t="str">
            <v>525112</v>
          </cell>
          <cell r="C4808" t="str">
            <v>REDUCAO EXCENT.FOFO C/ FG PN-10 300X250MM (40KG)</v>
          </cell>
          <cell r="D4808" t="str">
            <v>UN</v>
          </cell>
          <cell r="E4808">
            <v>820.45</v>
          </cell>
        </row>
        <row r="4809">
          <cell r="B4809" t="str">
            <v>525113</v>
          </cell>
          <cell r="C4809" t="str">
            <v>REDUCAO EXCENT.FOFO C/ FG PN-10 400X250MM (72KG)</v>
          </cell>
          <cell r="D4809" t="str">
            <v>UN</v>
          </cell>
          <cell r="E4809">
            <v>1227.3699999999999</v>
          </cell>
        </row>
        <row r="4810">
          <cell r="B4810" t="str">
            <v>525114</v>
          </cell>
          <cell r="C4810" t="str">
            <v>REDUCAO EXCENT.FOFO C/ FG PN-10 400X300MM (79KG)</v>
          </cell>
          <cell r="D4810" t="str">
            <v>UN</v>
          </cell>
          <cell r="E4810">
            <v>1405.15</v>
          </cell>
        </row>
        <row r="4811">
          <cell r="B4811" t="str">
            <v>525115</v>
          </cell>
          <cell r="C4811" t="str">
            <v>REDUCAO EXCENT.FOFO C/ FG PN-10 600X500MM(155KG)</v>
          </cell>
          <cell r="D4811" t="str">
            <v>UN</v>
          </cell>
          <cell r="E4811">
            <v>0</v>
          </cell>
        </row>
        <row r="4812">
          <cell r="B4812" t="str">
            <v>525116</v>
          </cell>
          <cell r="C4812" t="str">
            <v>REDUCAO EXCENT.FOFO C/ FG PN-10 900X800MM(315KG)</v>
          </cell>
          <cell r="D4812" t="str">
            <v>UN</v>
          </cell>
          <cell r="E4812">
            <v>0</v>
          </cell>
        </row>
        <row r="4813">
          <cell r="B4813" t="str">
            <v>525117</v>
          </cell>
          <cell r="C4813" t="str">
            <v>REDUCAO EXCENT.FOFO C/ FG PN-10 1000X900MM(390KG)</v>
          </cell>
          <cell r="D4813" t="str">
            <v>UN</v>
          </cell>
          <cell r="E4813">
            <v>0</v>
          </cell>
        </row>
        <row r="4814">
          <cell r="B4814" t="str">
            <v>525118</v>
          </cell>
          <cell r="C4814" t="str">
            <v>REDUCAO FOFO C/FG PN-10/16/25 80X50MM(8,7KG)</v>
          </cell>
          <cell r="D4814" t="str">
            <v>UN</v>
          </cell>
          <cell r="E4814">
            <v>84.35</v>
          </cell>
        </row>
        <row r="4815">
          <cell r="B4815" t="str">
            <v>525119</v>
          </cell>
          <cell r="C4815" t="str">
            <v>REDUCAO FOFO C/FG PN-10/16 80X60MM(7KG)</v>
          </cell>
          <cell r="D4815" t="str">
            <v>UN</v>
          </cell>
          <cell r="E4815">
            <v>0</v>
          </cell>
        </row>
        <row r="4816">
          <cell r="B4816" t="str">
            <v>525120</v>
          </cell>
          <cell r="C4816" t="str">
            <v>REDUCAO FOFO C/FG PN-10/16 80X75MM(9KG)</v>
          </cell>
          <cell r="D4816" t="str">
            <v>UN</v>
          </cell>
          <cell r="E4816">
            <v>96</v>
          </cell>
        </row>
        <row r="4817">
          <cell r="B4817" t="str">
            <v>525121</v>
          </cell>
          <cell r="C4817" t="str">
            <v>REDUCAO FOFO C/FG PN-10/16/25 100X50MM(8,6KG)</v>
          </cell>
          <cell r="D4817" t="str">
            <v>UN</v>
          </cell>
          <cell r="E4817">
            <v>193.67</v>
          </cell>
        </row>
        <row r="4818">
          <cell r="B4818" t="str">
            <v>525122</v>
          </cell>
          <cell r="C4818" t="str">
            <v>REDUCAO FOFO C/ FG PN-10/16/25 100 X 80MM (9,5KG)</v>
          </cell>
          <cell r="D4818" t="str">
            <v>UN</v>
          </cell>
          <cell r="E4818">
            <v>212.74</v>
          </cell>
        </row>
        <row r="4819">
          <cell r="B4819" t="str">
            <v>525123</v>
          </cell>
          <cell r="C4819" t="str">
            <v>REDUCAO FOFO C/ FG PN-10 125 X 100MM (24KG)</v>
          </cell>
          <cell r="D4819" t="str">
            <v>UN</v>
          </cell>
          <cell r="E4819">
            <v>0</v>
          </cell>
        </row>
        <row r="4820">
          <cell r="B4820" t="str">
            <v>525124</v>
          </cell>
          <cell r="C4820" t="str">
            <v>REDUCAO FOFO C/ FG PN-10/16/25 150 X 80MM (16,2KG)</v>
          </cell>
          <cell r="D4820" t="str">
            <v>UN</v>
          </cell>
          <cell r="E4820">
            <v>292.36</v>
          </cell>
        </row>
        <row r="4821">
          <cell r="B4821" t="str">
            <v>525125</v>
          </cell>
          <cell r="C4821" t="str">
            <v>REDUCAO FOFO C/ FG PN-10 150 X 100MM (15,5KG)</v>
          </cell>
          <cell r="D4821" t="str">
            <v>UN</v>
          </cell>
          <cell r="E4821">
            <v>297.5</v>
          </cell>
        </row>
        <row r="4822">
          <cell r="B4822" t="str">
            <v>525126</v>
          </cell>
          <cell r="C4822" t="str">
            <v>REDUCAO FOFO C/ FG PN-10 150 X 125MM (31KG)</v>
          </cell>
          <cell r="D4822" t="str">
            <v>UN</v>
          </cell>
          <cell r="E4822">
            <v>0</v>
          </cell>
        </row>
        <row r="4823">
          <cell r="B4823" t="str">
            <v>525127</v>
          </cell>
          <cell r="C4823" t="str">
            <v>REDUCAO FOFO C/ FG PN-10 200 X 100MM (30,5KG)</v>
          </cell>
          <cell r="D4823" t="str">
            <v>UN</v>
          </cell>
          <cell r="E4823">
            <v>688.54</v>
          </cell>
        </row>
        <row r="4824">
          <cell r="B4824" t="str">
            <v>525128</v>
          </cell>
          <cell r="C4824" t="str">
            <v>REDUCAO FOFO C/ FG PN-10 200 X 150MM (22KG)</v>
          </cell>
          <cell r="D4824" t="str">
            <v>UN</v>
          </cell>
          <cell r="E4824">
            <v>703.96</v>
          </cell>
        </row>
        <row r="4825">
          <cell r="B4825" t="str">
            <v>525129</v>
          </cell>
          <cell r="C4825" t="str">
            <v>REDUCAO FOFO C/ FG PN-10 250 X 100MM (40KG)</v>
          </cell>
          <cell r="D4825" t="str">
            <v>UN</v>
          </cell>
          <cell r="E4825">
            <v>0</v>
          </cell>
        </row>
        <row r="4826">
          <cell r="B4826" t="str">
            <v>525130</v>
          </cell>
          <cell r="C4826" t="str">
            <v>REDUCAO FOFO C/ FG PN-10 250 X 150MM (45KG)</v>
          </cell>
          <cell r="D4826" t="str">
            <v>UN</v>
          </cell>
          <cell r="E4826">
            <v>722.64</v>
          </cell>
        </row>
        <row r="4827">
          <cell r="B4827" t="str">
            <v>525131</v>
          </cell>
          <cell r="C4827" t="str">
            <v>REDUCAO FOFO C/ FG PN-10 250 X 200MM (30KG)</v>
          </cell>
          <cell r="D4827" t="str">
            <v>UN</v>
          </cell>
          <cell r="E4827">
            <v>737.1</v>
          </cell>
        </row>
        <row r="4828">
          <cell r="B4828" t="str">
            <v>525132</v>
          </cell>
          <cell r="C4828" t="str">
            <v>REDUCAO FOFO C/ FG PN-10 300 X 150MM (52KG)</v>
          </cell>
          <cell r="D4828" t="str">
            <v>UN</v>
          </cell>
          <cell r="E4828">
            <v>809.87</v>
          </cell>
        </row>
        <row r="4829">
          <cell r="B4829" t="str">
            <v>525133</v>
          </cell>
          <cell r="C4829" t="str">
            <v>REDUCAO FOFO C/ FG PN-10 300 X 200MM (58KG)</v>
          </cell>
          <cell r="D4829" t="str">
            <v>UN</v>
          </cell>
          <cell r="E4829">
            <v>826.08</v>
          </cell>
        </row>
        <row r="4830">
          <cell r="B4830" t="str">
            <v>525134</v>
          </cell>
          <cell r="C4830" t="str">
            <v>REDUCAO FOFO C/ FG PN-10 300 X 250MM (40KG)</v>
          </cell>
          <cell r="D4830" t="str">
            <v>UN</v>
          </cell>
          <cell r="E4830">
            <v>842.59</v>
          </cell>
        </row>
        <row r="4831">
          <cell r="B4831" t="str">
            <v>525135</v>
          </cell>
          <cell r="C4831" t="str">
            <v>REDUCAO FOFO C/ FG PN-10 350 X 200MM (79KG)</v>
          </cell>
          <cell r="D4831" t="str">
            <v>UN</v>
          </cell>
          <cell r="E4831">
            <v>993.07</v>
          </cell>
        </row>
        <row r="4832">
          <cell r="B4832" t="str">
            <v>525136</v>
          </cell>
          <cell r="C4832" t="str">
            <v>REDUCAO FOFO C/ FG PN-10 350 X 250MM (75KG)</v>
          </cell>
          <cell r="D4832" t="str">
            <v>UN</v>
          </cell>
          <cell r="E4832">
            <v>1131.4100000000001</v>
          </cell>
        </row>
        <row r="4833">
          <cell r="B4833" t="str">
            <v>525137</v>
          </cell>
          <cell r="C4833" t="str">
            <v>REDUCAO FOFO C/ FG PN-10 350 X 300MM (49,5KG)</v>
          </cell>
          <cell r="D4833" t="str">
            <v>UN</v>
          </cell>
          <cell r="E4833">
            <v>1136.48</v>
          </cell>
        </row>
        <row r="4834">
          <cell r="B4834" t="str">
            <v>525138</v>
          </cell>
          <cell r="C4834" t="str">
            <v>REDUCAO FOFO C/ FG PN-10 400 X 250MM (78KG)</v>
          </cell>
          <cell r="D4834" t="str">
            <v>UN</v>
          </cell>
          <cell r="E4834">
            <v>1020.6</v>
          </cell>
        </row>
        <row r="4835">
          <cell r="B4835" t="str">
            <v>525139</v>
          </cell>
          <cell r="C4835" t="str">
            <v>REDUCAO FOFO C/ FG PN-10 400 X 300MM (76KG)</v>
          </cell>
          <cell r="D4835" t="str">
            <v>UN</v>
          </cell>
          <cell r="E4835">
            <v>1022.6</v>
          </cell>
        </row>
        <row r="4836">
          <cell r="B4836" t="str">
            <v>525140</v>
          </cell>
          <cell r="C4836" t="str">
            <v>REDUCAO FOFO C/ FG PN-10 400 X 350MM (58KG)</v>
          </cell>
          <cell r="D4836" t="str">
            <v>UN</v>
          </cell>
          <cell r="E4836">
            <v>1102.97</v>
          </cell>
        </row>
        <row r="4837">
          <cell r="B4837" t="str">
            <v>525141</v>
          </cell>
          <cell r="C4837" t="str">
            <v>REDUCAO FOFO C/ FG PN-10 450 X 300MM (94KG)</v>
          </cell>
          <cell r="D4837" t="str">
            <v>UN</v>
          </cell>
          <cell r="E4837">
            <v>1376.8</v>
          </cell>
        </row>
        <row r="4838">
          <cell r="B4838" t="str">
            <v>525142</v>
          </cell>
          <cell r="C4838" t="str">
            <v>REDUCAO FOFO C/ FG PN-10 450 X 350MM (97KG)</v>
          </cell>
          <cell r="D4838" t="str">
            <v>UN</v>
          </cell>
          <cell r="E4838">
            <v>1410.82</v>
          </cell>
        </row>
        <row r="4839">
          <cell r="B4839" t="str">
            <v>525143</v>
          </cell>
          <cell r="C4839" t="str">
            <v>REDUCAO FOFO C/ FG PN-10 450 X 400MM (105KG)</v>
          </cell>
          <cell r="D4839" t="str">
            <v>UN</v>
          </cell>
          <cell r="E4839">
            <v>1439.04</v>
          </cell>
        </row>
        <row r="4840">
          <cell r="B4840" t="str">
            <v>525144</v>
          </cell>
          <cell r="C4840" t="str">
            <v>REDUCAO FOFO C/ FG PN-10 500 X 350MM (108KG)</v>
          </cell>
          <cell r="D4840" t="str">
            <v>UN</v>
          </cell>
          <cell r="E4840">
            <v>1563.22</v>
          </cell>
        </row>
        <row r="4841">
          <cell r="B4841" t="str">
            <v>525145</v>
          </cell>
          <cell r="C4841" t="str">
            <v>REDUCAO FOFO C/ FG PN-10 500 X 400MM (110KG)</v>
          </cell>
          <cell r="D4841" t="str">
            <v>UN</v>
          </cell>
          <cell r="E4841">
            <v>2939.06</v>
          </cell>
        </row>
        <row r="4842">
          <cell r="B4842" t="str">
            <v>525146</v>
          </cell>
          <cell r="C4842" t="str">
            <v>REDUCAO FOFO C/ FG PN-10 500 X 450MM (124KG)</v>
          </cell>
          <cell r="D4842" t="str">
            <v>UN</v>
          </cell>
          <cell r="E4842">
            <v>3151.04</v>
          </cell>
        </row>
        <row r="4843">
          <cell r="B4843" t="str">
            <v>525147</v>
          </cell>
          <cell r="C4843" t="str">
            <v>REDUCAO FOFO C/ FG PN-10 600 X 400MM (155KG)</v>
          </cell>
          <cell r="D4843" t="str">
            <v>UN</v>
          </cell>
          <cell r="E4843">
            <v>0</v>
          </cell>
        </row>
        <row r="4844">
          <cell r="B4844" t="str">
            <v>525148</v>
          </cell>
          <cell r="C4844" t="str">
            <v>REDUCAO FOFO C/ FG PN-10 600 X 450MM (158KG)</v>
          </cell>
          <cell r="D4844" t="str">
            <v>UN</v>
          </cell>
          <cell r="E4844">
            <v>0</v>
          </cell>
        </row>
        <row r="4845">
          <cell r="B4845" t="str">
            <v>525149</v>
          </cell>
          <cell r="C4845" t="str">
            <v>REDUCAO FOFO C/ FG PN-10 600 X 500MM (149KG)</v>
          </cell>
          <cell r="D4845" t="str">
            <v>UN</v>
          </cell>
          <cell r="E4845">
            <v>0</v>
          </cell>
        </row>
        <row r="4846">
          <cell r="B4846" t="str">
            <v>525150</v>
          </cell>
          <cell r="C4846" t="str">
            <v>REDUCAO FOFO C/ FG PN-10 700 X 600MM (195KG)</v>
          </cell>
          <cell r="D4846" t="str">
            <v>UN</v>
          </cell>
          <cell r="E4846">
            <v>0</v>
          </cell>
        </row>
        <row r="4847">
          <cell r="B4847" t="str">
            <v>525151</v>
          </cell>
          <cell r="C4847" t="str">
            <v>REDUCAO FOFO C/ FG PN-10 800 X 700MM (250KG)</v>
          </cell>
          <cell r="D4847" t="str">
            <v>UN</v>
          </cell>
          <cell r="E4847">
            <v>0</v>
          </cell>
        </row>
        <row r="4848">
          <cell r="B4848" t="str">
            <v>525152</v>
          </cell>
          <cell r="C4848" t="str">
            <v>REDUCAO FOFO C/ FG PN-10 900 X 800MM (308KG)</v>
          </cell>
          <cell r="D4848" t="str">
            <v>UN</v>
          </cell>
          <cell r="E4848">
            <v>0</v>
          </cell>
        </row>
        <row r="4849">
          <cell r="B4849" t="str">
            <v>525153</v>
          </cell>
          <cell r="C4849" t="str">
            <v>REDUCAO FOFO C/ FG PN-10 1000 X 900MM (373KG)</v>
          </cell>
          <cell r="D4849" t="str">
            <v>UN</v>
          </cell>
          <cell r="E4849">
            <v>0</v>
          </cell>
        </row>
        <row r="4850">
          <cell r="B4850" t="str">
            <v>525154</v>
          </cell>
          <cell r="C4850" t="str">
            <v>REDUCAO FOFO C/ FG PN-10 1200 X 1000MM (614KG)</v>
          </cell>
          <cell r="D4850" t="str">
            <v>UN</v>
          </cell>
          <cell r="E4850">
            <v>0</v>
          </cell>
        </row>
        <row r="4851">
          <cell r="B4851" t="str">
            <v>525155</v>
          </cell>
          <cell r="C4851" t="str">
            <v>REDUCAO FOFO C/ JM PN-10 700 X 500MM (316,7KG)</v>
          </cell>
          <cell r="D4851" t="str">
            <v>UN</v>
          </cell>
          <cell r="E4851">
            <v>0</v>
          </cell>
        </row>
        <row r="4852">
          <cell r="B4852" t="str">
            <v>525156</v>
          </cell>
          <cell r="C4852" t="str">
            <v>REDUCAO FOFO C/ JM PN-10 700 X 600MM (300,7KG))</v>
          </cell>
          <cell r="D4852" t="str">
            <v>UN</v>
          </cell>
          <cell r="E4852">
            <v>0</v>
          </cell>
        </row>
        <row r="4853">
          <cell r="B4853" t="str">
            <v>525157</v>
          </cell>
          <cell r="C4853" t="str">
            <v>REDUCAO FOFO C/ JM PN-10 800 X 600MM (429,5KG)</v>
          </cell>
          <cell r="D4853" t="str">
            <v>UN</v>
          </cell>
          <cell r="E4853">
            <v>0</v>
          </cell>
        </row>
        <row r="4854">
          <cell r="B4854" t="str">
            <v>525158</v>
          </cell>
          <cell r="C4854" t="str">
            <v>REDUCAO FOFO C/ JM PN-10 800 X 700MM (392KG)</v>
          </cell>
          <cell r="D4854" t="str">
            <v>UN</v>
          </cell>
          <cell r="E4854">
            <v>0</v>
          </cell>
        </row>
        <row r="4855">
          <cell r="B4855" t="str">
            <v>525159</v>
          </cell>
          <cell r="C4855" t="str">
            <v>REDUCAO FOFO C/ JM PN-10 900 X 700MM (520KG)</v>
          </cell>
          <cell r="D4855" t="str">
            <v>UN</v>
          </cell>
          <cell r="E4855">
            <v>0</v>
          </cell>
        </row>
        <row r="4856">
          <cell r="B4856" t="str">
            <v>525160</v>
          </cell>
          <cell r="C4856" t="str">
            <v>REDUCAO FOFO C/ JM PN-10 900 X 800MM (508,7KG)</v>
          </cell>
          <cell r="D4856" t="str">
            <v>UN</v>
          </cell>
          <cell r="E4856">
            <v>0</v>
          </cell>
        </row>
        <row r="4857">
          <cell r="B4857" t="str">
            <v>525161</v>
          </cell>
          <cell r="C4857" t="str">
            <v>REDUCAO FOFO C/ JM PN-10 1000 X 800MM (683,3KG)</v>
          </cell>
          <cell r="D4857" t="str">
            <v>UN</v>
          </cell>
          <cell r="E4857">
            <v>0</v>
          </cell>
        </row>
        <row r="4858">
          <cell r="B4858" t="str">
            <v>525162</v>
          </cell>
          <cell r="C4858" t="str">
            <v>REDUCAO FOFO C/ JM PN-10 1000 X 900MM (682,4KG)</v>
          </cell>
          <cell r="D4858" t="str">
            <v>UN</v>
          </cell>
          <cell r="E4858">
            <v>0</v>
          </cell>
        </row>
        <row r="4859">
          <cell r="B4859" t="str">
            <v>525163</v>
          </cell>
          <cell r="C4859" t="str">
            <v>REDUCAO FOFO C/ JM PN-10 1200 X 1000MM (1008KG)</v>
          </cell>
          <cell r="D4859" t="str">
            <v>UN</v>
          </cell>
          <cell r="E4859">
            <v>0</v>
          </cell>
        </row>
        <row r="4860">
          <cell r="B4860" t="str">
            <v>525164</v>
          </cell>
          <cell r="C4860" t="str">
            <v>REDUCAO FOFO PONTA/JE 80 X 75MM (4,7KG)</v>
          </cell>
          <cell r="D4860" t="str">
            <v>UN</v>
          </cell>
          <cell r="E4860">
            <v>0</v>
          </cell>
        </row>
        <row r="4861">
          <cell r="B4861" t="str">
            <v>525165</v>
          </cell>
          <cell r="C4861" t="str">
            <v>REDUCAO FOFO PONTA/JE 100 X 75MM (5,6KG)</v>
          </cell>
          <cell r="D4861" t="str">
            <v>UN</v>
          </cell>
          <cell r="E4861">
            <v>0</v>
          </cell>
        </row>
        <row r="4862">
          <cell r="B4862" t="str">
            <v>525166</v>
          </cell>
          <cell r="C4862" t="str">
            <v>REDUCAO FOFO PONTA/JE 2GS D=100 X 80MM (7,8KG)</v>
          </cell>
          <cell r="D4862" t="str">
            <v>UN</v>
          </cell>
          <cell r="E4862">
            <v>114.24</v>
          </cell>
        </row>
        <row r="4863">
          <cell r="B4863" t="str">
            <v>525167</v>
          </cell>
          <cell r="C4863" t="str">
            <v>REDUCAO FOFO PONTA/JE 2GS D=150 X 80MM (11,4KG)</v>
          </cell>
          <cell r="D4863" t="str">
            <v>UN</v>
          </cell>
          <cell r="E4863">
            <v>131.58000000000001</v>
          </cell>
        </row>
        <row r="4864">
          <cell r="B4864" t="str">
            <v>525168</v>
          </cell>
          <cell r="C4864" t="str">
            <v>REDUCAO FOFO PONTA/JE 2GS D=200 X 80MM (17KG)</v>
          </cell>
          <cell r="D4864" t="str">
            <v>UN</v>
          </cell>
          <cell r="E4864">
            <v>347.4</v>
          </cell>
        </row>
        <row r="4865">
          <cell r="B4865" t="str">
            <v>525169</v>
          </cell>
          <cell r="C4865" t="str">
            <v>REDUCAO FOFO PONTA/JE 200 X 100MM (16KG)</v>
          </cell>
          <cell r="D4865" t="str">
            <v>UN</v>
          </cell>
          <cell r="E4865">
            <v>351.97</v>
          </cell>
        </row>
        <row r="4866">
          <cell r="B4866" t="str">
            <v>525170</v>
          </cell>
          <cell r="C4866" t="str">
            <v>REDUCAO FOFO PONTA/JE 200 X 150MM (17KG)</v>
          </cell>
          <cell r="D4866" t="str">
            <v>UN</v>
          </cell>
          <cell r="E4866">
            <v>360.36</v>
          </cell>
        </row>
        <row r="4867">
          <cell r="B4867" t="str">
            <v>525171</v>
          </cell>
          <cell r="C4867" t="str">
            <v>REDUCAO FOFO PONTA/JE 250 X 100MM (23KG)</v>
          </cell>
          <cell r="D4867" t="str">
            <v>UN</v>
          </cell>
          <cell r="E4867">
            <v>0</v>
          </cell>
        </row>
        <row r="4868">
          <cell r="B4868" t="str">
            <v>525172</v>
          </cell>
          <cell r="C4868" t="str">
            <v>REDUCAO FOFO PONTA/JE 250 X 150MM (22KG)</v>
          </cell>
          <cell r="D4868" t="str">
            <v>UN</v>
          </cell>
          <cell r="E4868">
            <v>367.56</v>
          </cell>
        </row>
        <row r="4869">
          <cell r="B4869" t="str">
            <v>525173</v>
          </cell>
          <cell r="C4869" t="str">
            <v>REDUCAO FOFO PONTA/JE 250 X 200MM (20KG)</v>
          </cell>
          <cell r="D4869" t="str">
            <v>UN</v>
          </cell>
          <cell r="E4869">
            <v>374.92</v>
          </cell>
        </row>
        <row r="4870">
          <cell r="B4870" t="str">
            <v>525174</v>
          </cell>
          <cell r="C4870" t="str">
            <v>REDUCAO FOFO PONTA/JE 300 X 100MM (25,8KG)</v>
          </cell>
          <cell r="D4870" t="str">
            <v>UN</v>
          </cell>
          <cell r="E4870">
            <v>0</v>
          </cell>
        </row>
        <row r="4871">
          <cell r="B4871" t="str">
            <v>525175</v>
          </cell>
          <cell r="C4871" t="str">
            <v>REDUCAO FOFO PONTA/JE 300 X 150MM (29,6KG)</v>
          </cell>
          <cell r="D4871" t="str">
            <v>UN</v>
          </cell>
          <cell r="E4871">
            <v>313.85000000000002</v>
          </cell>
        </row>
        <row r="4872">
          <cell r="B4872" t="str">
            <v>525176</v>
          </cell>
          <cell r="C4872" t="str">
            <v>REDUCAO FOFO PONTA/JE 300 X 200MM (30KG)</v>
          </cell>
          <cell r="D4872" t="str">
            <v>UN</v>
          </cell>
          <cell r="E4872">
            <v>318.45999999999998</v>
          </cell>
        </row>
        <row r="4873">
          <cell r="B4873" t="str">
            <v>525177</v>
          </cell>
          <cell r="C4873" t="str">
            <v>REDUCAO FOFO PONTA/JE 300 X 250MM (28KG)</v>
          </cell>
          <cell r="D4873" t="str">
            <v>UN</v>
          </cell>
          <cell r="E4873">
            <v>558.01</v>
          </cell>
        </row>
        <row r="4874">
          <cell r="B4874" t="str">
            <v>525178</v>
          </cell>
          <cell r="C4874" t="str">
            <v>REDUCAO FOFO PONTA/JE 350 X 200MM (38KG)</v>
          </cell>
          <cell r="D4874" t="str">
            <v>UN</v>
          </cell>
          <cell r="E4874">
            <v>600.29999999999995</v>
          </cell>
        </row>
        <row r="4875">
          <cell r="B4875" t="str">
            <v>525179</v>
          </cell>
          <cell r="C4875" t="str">
            <v>REDUCAO FOFO PONTA/JE 350 X 250MM (36KG)</v>
          </cell>
          <cell r="D4875" t="str">
            <v>UN</v>
          </cell>
          <cell r="E4875">
            <v>612.29999999999995</v>
          </cell>
        </row>
        <row r="4876">
          <cell r="B4876" t="str">
            <v>525180</v>
          </cell>
          <cell r="C4876" t="str">
            <v>REDUCAO FOFO PONTA/JE 350 X 300MM (33KG)</v>
          </cell>
          <cell r="D4876" t="str">
            <v>UN</v>
          </cell>
          <cell r="E4876">
            <v>624.54999999999995</v>
          </cell>
        </row>
        <row r="4877">
          <cell r="B4877" t="str">
            <v>525181</v>
          </cell>
          <cell r="C4877" t="str">
            <v>REDUCAO FOFO PONTA/JE 400 X 250MM (48KG)</v>
          </cell>
          <cell r="D4877" t="str">
            <v>UN</v>
          </cell>
          <cell r="E4877">
            <v>661.62</v>
          </cell>
        </row>
        <row r="4878">
          <cell r="B4878" t="str">
            <v>525182</v>
          </cell>
          <cell r="C4878" t="str">
            <v>REDUCAO FOFO PONTA/JE 400 X 300MM (45KG)</v>
          </cell>
          <cell r="D4878" t="str">
            <v>UN</v>
          </cell>
          <cell r="E4878">
            <v>669.66</v>
          </cell>
        </row>
        <row r="4879">
          <cell r="B4879" t="str">
            <v>525183</v>
          </cell>
          <cell r="C4879" t="str">
            <v>REDUCAO FOFO PONTA/JE 400 X 350MM (41KG)</v>
          </cell>
          <cell r="D4879" t="str">
            <v>UN</v>
          </cell>
          <cell r="E4879">
            <v>683.06</v>
          </cell>
        </row>
        <row r="4880">
          <cell r="B4880" t="str">
            <v>525184</v>
          </cell>
          <cell r="C4880" t="str">
            <v>REDUCAO FOFO PONTA/JE 500 X 350MM (65KG)</v>
          </cell>
          <cell r="D4880" t="str">
            <v>UN</v>
          </cell>
          <cell r="E4880">
            <v>1058.54</v>
          </cell>
        </row>
        <row r="4881">
          <cell r="B4881" t="str">
            <v>525185</v>
          </cell>
          <cell r="C4881" t="str">
            <v>REDUCAO FOFO PONTA/JE 500 X 400MM (60KG)</v>
          </cell>
          <cell r="D4881" t="str">
            <v>UN</v>
          </cell>
          <cell r="E4881">
            <v>1040.3399999999999</v>
          </cell>
        </row>
        <row r="4882">
          <cell r="B4882" t="str">
            <v>525186</v>
          </cell>
          <cell r="C4882" t="str">
            <v>REDUCAO FOFO PONTA/JE 600 X 400MM (105KG)</v>
          </cell>
          <cell r="D4882" t="str">
            <v>UN</v>
          </cell>
          <cell r="E4882">
            <v>0</v>
          </cell>
        </row>
        <row r="4883">
          <cell r="B4883" t="str">
            <v>525187</v>
          </cell>
          <cell r="C4883" t="str">
            <v>REDUCAO FOFO PONTA/JE 600 X 500MM (90KG)</v>
          </cell>
          <cell r="D4883" t="str">
            <v>UN</v>
          </cell>
          <cell r="E4883">
            <v>0</v>
          </cell>
        </row>
        <row r="4884">
          <cell r="B4884" t="str">
            <v>525188</v>
          </cell>
          <cell r="C4884" t="str">
            <v>REDUCAO FOFO PONTA/JE-PVC 100 X 50MM (4,5KG)</v>
          </cell>
          <cell r="D4884" t="str">
            <v>UN</v>
          </cell>
          <cell r="E4884">
            <v>0</v>
          </cell>
        </row>
        <row r="4885">
          <cell r="B4885" t="str">
            <v>525189</v>
          </cell>
          <cell r="C4885" t="str">
            <v>REDUCAO FOFO PONTA/JE-PVC 100 X 75MM (4KG)</v>
          </cell>
          <cell r="D4885" t="str">
            <v>UN</v>
          </cell>
          <cell r="E4885">
            <v>0</v>
          </cell>
        </row>
        <row r="4886">
          <cell r="B4886" t="str">
            <v>525190</v>
          </cell>
          <cell r="C4886" t="str">
            <v>REDUCAO FOFO PONTA/JE-PVC 150 X 50MM (6KG)</v>
          </cell>
          <cell r="D4886" t="str">
            <v>UN</v>
          </cell>
          <cell r="E4886">
            <v>0</v>
          </cell>
        </row>
        <row r="4887">
          <cell r="B4887" t="str">
            <v>525191</v>
          </cell>
          <cell r="C4887" t="str">
            <v>REDUCAO FOFO PONTA/JE-PVC 150 X 75MM (7,6KG)</v>
          </cell>
          <cell r="D4887" t="str">
            <v>UN</v>
          </cell>
          <cell r="E4887">
            <v>0</v>
          </cell>
        </row>
        <row r="4888">
          <cell r="B4888" t="str">
            <v>525192</v>
          </cell>
          <cell r="C4888" t="str">
            <v>REDUCAO FOFO PONTA/JE-PVC 150 X 100MM (10,6KG)</v>
          </cell>
          <cell r="D4888" t="str">
            <v>UN</v>
          </cell>
          <cell r="E4888">
            <v>0</v>
          </cell>
        </row>
        <row r="4889">
          <cell r="B4889" t="str">
            <v>525193</v>
          </cell>
          <cell r="C4889" t="str">
            <v>REDUCAO FOFO PONTA/JE-PVC 200 X 100MM (9,1KG)</v>
          </cell>
          <cell r="D4889" t="str">
            <v>UN</v>
          </cell>
          <cell r="E4889">
            <v>0</v>
          </cell>
        </row>
        <row r="4890">
          <cell r="B4890" t="str">
            <v>525194</v>
          </cell>
          <cell r="C4890" t="str">
            <v>REDUCAO FOFO PONTA/JE-PVC 250 X 100MM (11,5KG)</v>
          </cell>
          <cell r="D4890" t="str">
            <v>UN</v>
          </cell>
          <cell r="E4890">
            <v>0</v>
          </cell>
        </row>
        <row r="4891">
          <cell r="B4891" t="str">
            <v>525195</v>
          </cell>
          <cell r="C4891" t="str">
            <v>REDUCAO EXCENT.FOFO C/ FG PN-16 150 X 100MM (15KG)</v>
          </cell>
          <cell r="D4891" t="str">
            <v>UN</v>
          </cell>
          <cell r="E4891">
            <v>362.78</v>
          </cell>
        </row>
        <row r="4892">
          <cell r="B4892" t="str">
            <v>525196</v>
          </cell>
          <cell r="C4892" t="str">
            <v>REDUCAO EXCENT.FOFO C/ FG PN-16 200 X 100MM (28KG)</v>
          </cell>
          <cell r="D4892" t="str">
            <v>UN</v>
          </cell>
          <cell r="E4892">
            <v>620.08000000000004</v>
          </cell>
        </row>
        <row r="4893">
          <cell r="B4893" t="str">
            <v>525197</v>
          </cell>
          <cell r="C4893" t="str">
            <v>REDUCAO EXCENT.FOFO C/ FG PN-16 200 X 150MM (22KG)</v>
          </cell>
          <cell r="D4893" t="str">
            <v>UN</v>
          </cell>
          <cell r="E4893">
            <v>636.84</v>
          </cell>
        </row>
        <row r="4894">
          <cell r="B4894" t="str">
            <v>525198</v>
          </cell>
          <cell r="C4894" t="str">
            <v>REDUCAO EXCENT.FOFO C/ FG PN-16 250 X 150MM (39KG)</v>
          </cell>
          <cell r="D4894" t="str">
            <v>UN</v>
          </cell>
          <cell r="E4894">
            <v>688.55</v>
          </cell>
        </row>
        <row r="4895">
          <cell r="B4895" t="str">
            <v>525199</v>
          </cell>
          <cell r="C4895" t="str">
            <v>REDUCAO EXCENT.FOFO C/ FG PN-16 250 X 200MM (30KG)</v>
          </cell>
          <cell r="D4895" t="str">
            <v>UN</v>
          </cell>
          <cell r="E4895">
            <v>702.32</v>
          </cell>
        </row>
        <row r="4896">
          <cell r="B4896" t="str">
            <v>525201</v>
          </cell>
          <cell r="C4896" t="str">
            <v>REDUCAO EXCENT.FOFO C/ FG PN-16 300 X 150MM (46KG)</v>
          </cell>
          <cell r="D4896" t="str">
            <v>UN</v>
          </cell>
          <cell r="E4896">
            <v>796.04</v>
          </cell>
        </row>
        <row r="4897">
          <cell r="B4897" t="str">
            <v>525202</v>
          </cell>
          <cell r="C4897" t="str">
            <v>REDUCAO EXCENT.FOFO C/ FG PN-16 300 X 200MM (51KG)</v>
          </cell>
          <cell r="D4897" t="str">
            <v>UN</v>
          </cell>
          <cell r="E4897">
            <v>820.45</v>
          </cell>
        </row>
        <row r="4898">
          <cell r="B4898" t="str">
            <v>525203</v>
          </cell>
          <cell r="C4898" t="str">
            <v>REDUCAO EXCENT.FOFO C/ FG PN-16 300 X 250MM (40KG)</v>
          </cell>
          <cell r="D4898" t="str">
            <v>UN</v>
          </cell>
          <cell r="E4898">
            <v>836.86</v>
          </cell>
        </row>
        <row r="4899">
          <cell r="B4899" t="str">
            <v>525204</v>
          </cell>
          <cell r="C4899" t="str">
            <v>REDUCAO EXCENT.FOFO C/ FG PN-16 400 X 250MM (77KG)</v>
          </cell>
          <cell r="D4899" t="str">
            <v>UN</v>
          </cell>
          <cell r="E4899">
            <v>1251.9100000000001</v>
          </cell>
        </row>
        <row r="4900">
          <cell r="B4900" t="str">
            <v>525205</v>
          </cell>
          <cell r="C4900" t="str">
            <v>REDUCAO EXCENT.FOFO C/ FG PN-16 400 X 300MM (84KG)</v>
          </cell>
          <cell r="D4900" t="str">
            <v>UN</v>
          </cell>
          <cell r="E4900">
            <v>1433.24</v>
          </cell>
        </row>
        <row r="4901">
          <cell r="B4901" t="str">
            <v>525206</v>
          </cell>
          <cell r="C4901" t="str">
            <v>REDUCAO FOFO C/ FG PN-16 150 X 100MM (15,5KG)</v>
          </cell>
          <cell r="D4901" t="str">
            <v>UN</v>
          </cell>
          <cell r="E4901">
            <v>297.5</v>
          </cell>
        </row>
        <row r="4902">
          <cell r="B4902" t="str">
            <v>525207</v>
          </cell>
          <cell r="C4902" t="str">
            <v>REDUCAO FOFO C/ FG PN-16 200 X 100MM (30,5KG)</v>
          </cell>
          <cell r="D4902" t="str">
            <v>UN</v>
          </cell>
          <cell r="E4902">
            <v>702.31</v>
          </cell>
        </row>
        <row r="4903">
          <cell r="B4903" t="str">
            <v>525208</v>
          </cell>
          <cell r="C4903" t="str">
            <v>REDUCAO FOFO C/ FG PN-16 200 X 150MM (22KG)</v>
          </cell>
          <cell r="D4903" t="str">
            <v>UN</v>
          </cell>
          <cell r="E4903">
            <v>718.03</v>
          </cell>
        </row>
        <row r="4904">
          <cell r="B4904" t="str">
            <v>525209</v>
          </cell>
          <cell r="C4904" t="str">
            <v>REDUCAO FOFO C/ FG PN-16 250 X 150MM (45KG)</v>
          </cell>
          <cell r="D4904" t="str">
            <v>UN</v>
          </cell>
          <cell r="E4904">
            <v>737.1</v>
          </cell>
        </row>
        <row r="4905">
          <cell r="B4905" t="str">
            <v>525210</v>
          </cell>
          <cell r="C4905" t="str">
            <v>REDUCAO FOFO C/ FG PN-16 250 X 200MM (30KG)</v>
          </cell>
          <cell r="D4905" t="str">
            <v>UN</v>
          </cell>
          <cell r="E4905">
            <v>751.85</v>
          </cell>
        </row>
        <row r="4906">
          <cell r="B4906" t="str">
            <v>525211</v>
          </cell>
          <cell r="C4906" t="str">
            <v>REDUCAO FOFO C/ FG PN-16 300 X 150MM (52KG)</v>
          </cell>
          <cell r="D4906" t="str">
            <v>UN</v>
          </cell>
          <cell r="E4906">
            <v>826.08</v>
          </cell>
        </row>
        <row r="4907">
          <cell r="B4907" t="str">
            <v>525212</v>
          </cell>
          <cell r="C4907" t="str">
            <v>REDUCAO FOFO C/ FG PN-16 300 X 200MM (58KG)</v>
          </cell>
          <cell r="D4907" t="str">
            <v>UN</v>
          </cell>
          <cell r="E4907">
            <v>842.59</v>
          </cell>
        </row>
        <row r="4908">
          <cell r="B4908" t="str">
            <v>525213</v>
          </cell>
          <cell r="C4908" t="str">
            <v>REDUCAO FOFO C/ FG PN-16 300 X 250MM (40KG)</v>
          </cell>
          <cell r="D4908" t="str">
            <v>UN</v>
          </cell>
          <cell r="E4908">
            <v>859.44</v>
          </cell>
        </row>
        <row r="4909">
          <cell r="B4909" t="str">
            <v>525214</v>
          </cell>
          <cell r="C4909" t="str">
            <v>REDUCAO FOFO C/ FG PN-16 350 X 200MM (82KG)</v>
          </cell>
          <cell r="D4909" t="str">
            <v>UN</v>
          </cell>
          <cell r="E4909">
            <v>1012.96</v>
          </cell>
        </row>
        <row r="4910">
          <cell r="B4910" t="str">
            <v>525215</v>
          </cell>
          <cell r="C4910" t="str">
            <v>REDUCAO FOFO C/ FG PN-16 350 X 250MM (78KG)</v>
          </cell>
          <cell r="D4910" t="str">
            <v>UN</v>
          </cell>
          <cell r="E4910">
            <v>1136.48</v>
          </cell>
        </row>
        <row r="4911">
          <cell r="B4911" t="str">
            <v>525216</v>
          </cell>
          <cell r="C4911" t="str">
            <v>REDUCAO FOFO C/ FG PN-16 350 X 300MM (52KG)</v>
          </cell>
          <cell r="D4911" t="str">
            <v>UN</v>
          </cell>
          <cell r="E4911">
            <v>1159.22</v>
          </cell>
        </row>
        <row r="4912">
          <cell r="B4912" t="str">
            <v>525217</v>
          </cell>
          <cell r="C4912" t="str">
            <v>REDUCAO FOFO C/ FG PN-16 400 X 250MM (84KG)</v>
          </cell>
          <cell r="D4912" t="str">
            <v>UN</v>
          </cell>
          <cell r="E4912">
            <v>1022.6</v>
          </cell>
        </row>
        <row r="4913">
          <cell r="B4913" t="str">
            <v>525218</v>
          </cell>
          <cell r="C4913" t="str">
            <v>REDUCAO FOFO C/ FG PN-16 400 X 300MM (82KG)</v>
          </cell>
          <cell r="D4913" t="str">
            <v>UN</v>
          </cell>
          <cell r="E4913">
            <v>1041.02</v>
          </cell>
        </row>
        <row r="4914">
          <cell r="B4914" t="str">
            <v>525219</v>
          </cell>
          <cell r="C4914" t="str">
            <v>REDUCAO FOFO C/ FG PN-16 400 X 350MM (67KG)</v>
          </cell>
          <cell r="D4914" t="str">
            <v>UN</v>
          </cell>
          <cell r="E4914">
            <v>1108.0999999999999</v>
          </cell>
        </row>
        <row r="4915">
          <cell r="B4915" t="str">
            <v>525220</v>
          </cell>
          <cell r="C4915" t="str">
            <v>REDUCAO FOFO C/ FG PN-16 450 X 300MM (101KG)</v>
          </cell>
          <cell r="D4915" t="str">
            <v>UN</v>
          </cell>
          <cell r="E4915">
            <v>1374.02</v>
          </cell>
        </row>
        <row r="4916">
          <cell r="B4916" t="str">
            <v>525221</v>
          </cell>
          <cell r="C4916" t="str">
            <v>REDUCAO FOFO C/ FG PN-16 450 X 350MM (107KG)</v>
          </cell>
          <cell r="D4916" t="str">
            <v>UN</v>
          </cell>
          <cell r="E4916">
            <v>1396.32</v>
          </cell>
        </row>
        <row r="4917">
          <cell r="B4917" t="str">
            <v>525222</v>
          </cell>
          <cell r="C4917" t="str">
            <v>REDUCAO FOFO C/ FG PN-16 450 X 400MM (119KG)</v>
          </cell>
          <cell r="D4917" t="str">
            <v>UN</v>
          </cell>
          <cell r="E4917">
            <v>1449.4</v>
          </cell>
        </row>
        <row r="4918">
          <cell r="B4918" t="str">
            <v>525223</v>
          </cell>
          <cell r="C4918" t="str">
            <v>REDUCAO FOFO C/ FG PN-16 500 X 350MM (126KG)</v>
          </cell>
          <cell r="D4918" t="str">
            <v>UN</v>
          </cell>
          <cell r="E4918">
            <v>1560.19</v>
          </cell>
        </row>
        <row r="4919">
          <cell r="B4919" t="str">
            <v>525224</v>
          </cell>
          <cell r="C4919" t="str">
            <v>REDUCAO FOFO C/ FG PN-16 500 X 400MM (130KG)</v>
          </cell>
          <cell r="D4919" t="str">
            <v>UN</v>
          </cell>
          <cell r="E4919">
            <v>3096.48</v>
          </cell>
        </row>
        <row r="4920">
          <cell r="B4920" t="str">
            <v>525225</v>
          </cell>
          <cell r="C4920" t="str">
            <v>REDUCAO FOFO C/ FG PN-16 500 X 450MM (147KG)</v>
          </cell>
          <cell r="D4920" t="str">
            <v>UN</v>
          </cell>
          <cell r="E4920">
            <v>3214.07</v>
          </cell>
        </row>
        <row r="4921">
          <cell r="B4921" t="str">
            <v>525226</v>
          </cell>
          <cell r="C4921" t="str">
            <v>REDUCAO FOFO C/ FG PN-16 600 X 400MM (187KG)</v>
          </cell>
          <cell r="D4921" t="str">
            <v>UN</v>
          </cell>
          <cell r="E4921">
            <v>0</v>
          </cell>
        </row>
        <row r="4922">
          <cell r="B4922" t="str">
            <v>525227</v>
          </cell>
          <cell r="C4922" t="str">
            <v>REDUCAO FOFO C/ FG PN-16 600 X 450MM (192KG)</v>
          </cell>
          <cell r="D4922" t="str">
            <v>UN</v>
          </cell>
          <cell r="E4922">
            <v>0</v>
          </cell>
        </row>
        <row r="4923">
          <cell r="B4923" t="str">
            <v>525228</v>
          </cell>
          <cell r="C4923" t="str">
            <v>REDUCAO FOFO C/ FG PN-16 600 X 500MM (190KG)</v>
          </cell>
          <cell r="D4923" t="str">
            <v>UN</v>
          </cell>
          <cell r="E4923">
            <v>0</v>
          </cell>
        </row>
        <row r="4924">
          <cell r="B4924" t="str">
            <v>525229</v>
          </cell>
          <cell r="C4924" t="str">
            <v>REDUCAO FOFO C/ FG PN-16 700 X 600MM (236KG)</v>
          </cell>
          <cell r="D4924" t="str">
            <v>UN</v>
          </cell>
          <cell r="E4924">
            <v>0</v>
          </cell>
        </row>
        <row r="4925">
          <cell r="B4925" t="str">
            <v>525230</v>
          </cell>
          <cell r="C4925" t="str">
            <v>REDUCAO FOFO C/ FG PN-16 800 X 700MM (285KG)</v>
          </cell>
          <cell r="D4925" t="str">
            <v>UN</v>
          </cell>
          <cell r="E4925">
            <v>0</v>
          </cell>
        </row>
        <row r="4926">
          <cell r="B4926" t="str">
            <v>525231</v>
          </cell>
          <cell r="C4926" t="str">
            <v>REDUCAO FOFO C/ FG PN-16 900 X 800MM (352KG)</v>
          </cell>
          <cell r="D4926" t="str">
            <v>UN</v>
          </cell>
          <cell r="E4926">
            <v>0</v>
          </cell>
        </row>
        <row r="4927">
          <cell r="B4927" t="str">
            <v>525232</v>
          </cell>
          <cell r="C4927" t="str">
            <v>REDUCAO FOFO C/ FG PN-16 1000 X 900MM (438KG)</v>
          </cell>
          <cell r="D4927" t="str">
            <v>UN</v>
          </cell>
          <cell r="E4927">
            <v>0</v>
          </cell>
        </row>
        <row r="4928">
          <cell r="B4928" t="str">
            <v>525233</v>
          </cell>
          <cell r="C4928" t="str">
            <v>REDUCAO FOFO C/ FG PN-16 1200 X 1000MM (720KG)</v>
          </cell>
          <cell r="D4928" t="str">
            <v>UN</v>
          </cell>
          <cell r="E4928">
            <v>0</v>
          </cell>
        </row>
        <row r="4929">
          <cell r="B4929" t="str">
            <v>525234</v>
          </cell>
          <cell r="C4929" t="str">
            <v>REDUCAO EXCENT.FOFO C/ FG PN-25 150 X 100MM (17KG)</v>
          </cell>
          <cell r="D4929" t="str">
            <v>UN</v>
          </cell>
          <cell r="E4929">
            <v>0</v>
          </cell>
        </row>
        <row r="4930">
          <cell r="B4930" t="str">
            <v>525235</v>
          </cell>
          <cell r="C4930" t="str">
            <v>REDUCAO EXCENT.FOFO C/ FG PN-25 200 X 100MM (30KG)</v>
          </cell>
          <cell r="D4930" t="str">
            <v>UN</v>
          </cell>
          <cell r="E4930">
            <v>0</v>
          </cell>
        </row>
        <row r="4931">
          <cell r="B4931" t="str">
            <v>525236</v>
          </cell>
          <cell r="C4931" t="str">
            <v>REDUCAO EXCENT.FOFO C/ FG PN-25 200 X 150MM (25KG)</v>
          </cell>
          <cell r="D4931" t="str">
            <v>UN</v>
          </cell>
          <cell r="E4931">
            <v>0</v>
          </cell>
        </row>
        <row r="4932">
          <cell r="B4932" t="str">
            <v>525237</v>
          </cell>
          <cell r="C4932" t="str">
            <v>REDUCAO EXCENT.FOFO C/ FG PN-25 250 X 150MM (43KG)</v>
          </cell>
          <cell r="D4932" t="str">
            <v>UN</v>
          </cell>
          <cell r="E4932">
            <v>0</v>
          </cell>
        </row>
        <row r="4933">
          <cell r="B4933" t="str">
            <v>525238</v>
          </cell>
          <cell r="C4933" t="str">
            <v>REDUCAO EXCENT.FOFO C/ FG PN-25 250 X 200MM (35KG)</v>
          </cell>
          <cell r="D4933" t="str">
            <v>UN</v>
          </cell>
          <cell r="E4933">
            <v>0</v>
          </cell>
        </row>
        <row r="4934">
          <cell r="B4934" t="str">
            <v>525239</v>
          </cell>
          <cell r="C4934" t="str">
            <v>REDUCAO EXCENT.FOFO C/ FG PN-25 300 X 150MM (52KG)</v>
          </cell>
          <cell r="D4934" t="str">
            <v>UN</v>
          </cell>
          <cell r="E4934">
            <v>0</v>
          </cell>
        </row>
        <row r="4935">
          <cell r="B4935" t="str">
            <v>525240</v>
          </cell>
          <cell r="C4935" t="str">
            <v>REDUCAO EXCENT.FOFO C/ FG PN-25 300 X 200MM (58KG)</v>
          </cell>
          <cell r="D4935" t="str">
            <v>UN</v>
          </cell>
          <cell r="E4935">
            <v>0</v>
          </cell>
        </row>
        <row r="4936">
          <cell r="B4936" t="str">
            <v>525241</v>
          </cell>
          <cell r="C4936" t="str">
            <v>REDUCAO EXCENT.FOFO C/ FG PN-25 300 X 250MM (49KG)</v>
          </cell>
          <cell r="D4936" t="str">
            <v>UN</v>
          </cell>
          <cell r="E4936">
            <v>0</v>
          </cell>
        </row>
        <row r="4937">
          <cell r="B4937" t="str">
            <v>525242</v>
          </cell>
          <cell r="C4937" t="str">
            <v>REDUCAO EXCENT.FOFO C/ FG PN-25 400 X 250MM (92KG)</v>
          </cell>
          <cell r="D4937" t="str">
            <v>UN</v>
          </cell>
          <cell r="E4937">
            <v>0</v>
          </cell>
        </row>
        <row r="4938">
          <cell r="B4938" t="str">
            <v>525243</v>
          </cell>
          <cell r="C4938" t="str">
            <v>REDUCAO EXCENT.FOFO C/ FG PN-25 400 X 300MM(101KG)</v>
          </cell>
          <cell r="D4938" t="str">
            <v>UN</v>
          </cell>
          <cell r="E4938">
            <v>0</v>
          </cell>
        </row>
        <row r="4939">
          <cell r="B4939" t="str">
            <v>525244</v>
          </cell>
          <cell r="C4939" t="str">
            <v>REDUCAO FOFO C/ FG PN-25 125 X 100MM (24KG)</v>
          </cell>
          <cell r="D4939" t="str">
            <v>UN</v>
          </cell>
          <cell r="E4939">
            <v>0</v>
          </cell>
        </row>
        <row r="4940">
          <cell r="B4940" t="str">
            <v>525245</v>
          </cell>
          <cell r="C4940" t="str">
            <v>REDUCAO FOFO C/ FG PN-25 150 X 100MM (17KG)</v>
          </cell>
          <cell r="D4940" t="str">
            <v>UN</v>
          </cell>
          <cell r="E4940">
            <v>0</v>
          </cell>
        </row>
        <row r="4941">
          <cell r="B4941" t="str">
            <v>525246</v>
          </cell>
          <cell r="C4941" t="str">
            <v>REDUCAO FOFO C/ FG PN-25 150 X 125MM (33KG)</v>
          </cell>
          <cell r="D4941" t="str">
            <v>UN</v>
          </cell>
          <cell r="E4941">
            <v>0</v>
          </cell>
        </row>
        <row r="4942">
          <cell r="B4942" t="str">
            <v>525247</v>
          </cell>
          <cell r="C4942" t="str">
            <v>REDUCAO FOFO C/ FG PN-25 200 X 100MM (33KG)</v>
          </cell>
          <cell r="D4942" t="str">
            <v>UN</v>
          </cell>
          <cell r="E4942">
            <v>0</v>
          </cell>
        </row>
        <row r="4943">
          <cell r="B4943" t="str">
            <v>525248</v>
          </cell>
          <cell r="C4943" t="str">
            <v>REDUCAO FOFO C/ FG PN-25 200 X 150MM (25KG)</v>
          </cell>
          <cell r="D4943" t="str">
            <v>UN</v>
          </cell>
          <cell r="E4943">
            <v>0</v>
          </cell>
        </row>
        <row r="4944">
          <cell r="B4944" t="str">
            <v>525249</v>
          </cell>
          <cell r="C4944" t="str">
            <v>REDUCAO FOFO C/ FG PN-25 250 X 150MM (49KG)</v>
          </cell>
          <cell r="D4944" t="str">
            <v>UN</v>
          </cell>
          <cell r="E4944">
            <v>0</v>
          </cell>
        </row>
        <row r="4945">
          <cell r="B4945" t="str">
            <v>525250</v>
          </cell>
          <cell r="C4945" t="str">
            <v>REDUCAO FOFO C/ FG PN-25 250 X 200MM (36KG)</v>
          </cell>
          <cell r="D4945" t="str">
            <v>UN</v>
          </cell>
          <cell r="E4945">
            <v>0</v>
          </cell>
        </row>
        <row r="4946">
          <cell r="B4946" t="str">
            <v>525251</v>
          </cell>
          <cell r="C4946" t="str">
            <v>REDUCAO FOFO C/ FG PN-25 300 X 150MM (58KG)</v>
          </cell>
          <cell r="D4946" t="str">
            <v>UN</v>
          </cell>
          <cell r="E4946">
            <v>0</v>
          </cell>
        </row>
        <row r="4947">
          <cell r="B4947" t="str">
            <v>525252</v>
          </cell>
          <cell r="C4947" t="str">
            <v>REDUCAO FOFO C/ FG PN-25 300 X 200MM (65KG)</v>
          </cell>
          <cell r="D4947" t="str">
            <v>UN</v>
          </cell>
          <cell r="E4947">
            <v>0</v>
          </cell>
        </row>
        <row r="4948">
          <cell r="B4948" t="str">
            <v>525253</v>
          </cell>
          <cell r="C4948" t="str">
            <v>REDUCAO FOFO C/ FG PN-25 300 X 250MM (49KG)</v>
          </cell>
          <cell r="D4948" t="str">
            <v>UN</v>
          </cell>
          <cell r="E4948">
            <v>0</v>
          </cell>
        </row>
        <row r="4949">
          <cell r="B4949" t="str">
            <v>525254</v>
          </cell>
          <cell r="C4949" t="str">
            <v>REDUCAO FOFO C/ FG PN-25 350 X 200MM (92KG)</v>
          </cell>
          <cell r="D4949" t="str">
            <v>UN</v>
          </cell>
          <cell r="E4949">
            <v>0</v>
          </cell>
        </row>
        <row r="4950">
          <cell r="B4950" t="str">
            <v>525255</v>
          </cell>
          <cell r="C4950" t="str">
            <v>REDUCAO FOFO C/ FG PN-25 350 X 250MM (89KG)</v>
          </cell>
          <cell r="D4950" t="str">
            <v>UN</v>
          </cell>
          <cell r="E4950">
            <v>0</v>
          </cell>
        </row>
        <row r="4951">
          <cell r="B4951" t="str">
            <v>525256</v>
          </cell>
          <cell r="C4951" t="str">
            <v>REDUCAO FOFO C/ FG PN-25 350 X 300MM (66KG)</v>
          </cell>
          <cell r="D4951" t="str">
            <v>UN</v>
          </cell>
          <cell r="E4951">
            <v>0</v>
          </cell>
        </row>
        <row r="4952">
          <cell r="B4952" t="str">
            <v>525257</v>
          </cell>
          <cell r="C4952" t="str">
            <v>REDUCAO FOFO C/ FG PN-25 400 X 250MM (98KG)</v>
          </cell>
          <cell r="D4952" t="str">
            <v>UN</v>
          </cell>
          <cell r="E4952">
            <v>0</v>
          </cell>
        </row>
        <row r="4953">
          <cell r="B4953" t="str">
            <v>525258</v>
          </cell>
          <cell r="C4953" t="str">
            <v>REDUCAO FOFO C/ FG PN-25 400 X 300MM (98KG)</v>
          </cell>
          <cell r="D4953" t="str">
            <v>UN</v>
          </cell>
          <cell r="E4953">
            <v>0</v>
          </cell>
        </row>
        <row r="4954">
          <cell r="B4954" t="str">
            <v>525259</v>
          </cell>
          <cell r="C4954" t="str">
            <v>REDUCAO FOFO C/ FG PN-25 400 X 350MM (86KG)</v>
          </cell>
          <cell r="D4954" t="str">
            <v>UN</v>
          </cell>
          <cell r="E4954">
            <v>0</v>
          </cell>
        </row>
        <row r="4955">
          <cell r="B4955" t="str">
            <v>525260</v>
          </cell>
          <cell r="C4955" t="str">
            <v>REDUCAO FOFO C/ FG PN-25 450 X 300MM (118KG)</v>
          </cell>
          <cell r="D4955" t="str">
            <v>UN</v>
          </cell>
          <cell r="E4955">
            <v>0</v>
          </cell>
        </row>
        <row r="4956">
          <cell r="B4956" t="str">
            <v>525261</v>
          </cell>
          <cell r="C4956" t="str">
            <v>REDUCAO FOFO C/ FG PN-25 450 X 350MM (127KG)</v>
          </cell>
          <cell r="D4956" t="str">
            <v>UN</v>
          </cell>
          <cell r="E4956">
            <v>0</v>
          </cell>
        </row>
        <row r="4957">
          <cell r="B4957" t="str">
            <v>525262</v>
          </cell>
          <cell r="C4957" t="str">
            <v>REDUCAO FOFO C/ FG PN-25 450 X 400MM (140KG)</v>
          </cell>
          <cell r="D4957" t="str">
            <v>UN</v>
          </cell>
          <cell r="E4957">
            <v>0</v>
          </cell>
        </row>
        <row r="4958">
          <cell r="B4958" t="str">
            <v>525263</v>
          </cell>
          <cell r="C4958" t="str">
            <v>REDUCAO FOFO C/ FG PN-25 500 X 350MM (146KG)</v>
          </cell>
          <cell r="D4958" t="str">
            <v>UN</v>
          </cell>
          <cell r="E4958">
            <v>0</v>
          </cell>
        </row>
        <row r="4959">
          <cell r="B4959" t="str">
            <v>525264</v>
          </cell>
          <cell r="C4959" t="str">
            <v>REDUCAO FOFO C/ FG PN-25 500 X 400MM (153KG)</v>
          </cell>
          <cell r="D4959" t="str">
            <v>UN</v>
          </cell>
          <cell r="E4959">
            <v>0</v>
          </cell>
        </row>
        <row r="4960">
          <cell r="B4960" t="str">
            <v>525265</v>
          </cell>
          <cell r="C4960" t="str">
            <v>REDUCAO FOFO C/ FG PN-25 500 X 450MM (170KG)</v>
          </cell>
          <cell r="D4960" t="str">
            <v>UN</v>
          </cell>
          <cell r="E4960">
            <v>0</v>
          </cell>
        </row>
        <row r="4961">
          <cell r="B4961" t="str">
            <v>525266</v>
          </cell>
          <cell r="C4961" t="str">
            <v>REDUCAO FOFO C/ FG PN-25 600 X 400MM (212KG)</v>
          </cell>
          <cell r="D4961" t="str">
            <v>UN</v>
          </cell>
          <cell r="E4961">
            <v>0</v>
          </cell>
        </row>
        <row r="4962">
          <cell r="B4962" t="str">
            <v>525267</v>
          </cell>
          <cell r="C4962" t="str">
            <v>REDUCAO FOFO C/ FG PN-25 600 X 450MM (217KG)</v>
          </cell>
          <cell r="D4962" t="str">
            <v>UN</v>
          </cell>
          <cell r="E4962">
            <v>0</v>
          </cell>
        </row>
        <row r="4963">
          <cell r="B4963" t="str">
            <v>525268</v>
          </cell>
          <cell r="C4963" t="str">
            <v>REDUCAO FOFO C/ FG PN-25 600 X 500MM (216KG)</v>
          </cell>
          <cell r="D4963" t="str">
            <v>UN</v>
          </cell>
          <cell r="E4963">
            <v>0</v>
          </cell>
        </row>
        <row r="4964">
          <cell r="B4964" t="str">
            <v>525269</v>
          </cell>
          <cell r="C4964" t="str">
            <v>REDUCAO FOFO C/ FG PN-25 700 X 600MM (285KG)</v>
          </cell>
          <cell r="D4964" t="str">
            <v>UN</v>
          </cell>
          <cell r="E4964">
            <v>0</v>
          </cell>
        </row>
        <row r="4965">
          <cell r="B4965" t="str">
            <v>525270</v>
          </cell>
          <cell r="C4965" t="str">
            <v>REDUCAO FOFO C/ FG PN-25 800 X 700MM (369KG)</v>
          </cell>
          <cell r="D4965" t="str">
            <v>UN</v>
          </cell>
          <cell r="E4965">
            <v>0</v>
          </cell>
        </row>
        <row r="4966">
          <cell r="B4966" t="str">
            <v>525271</v>
          </cell>
          <cell r="C4966" t="str">
            <v>REDUCAO FOFO C/ FG PN-25 900 X 800MM (461KG)</v>
          </cell>
          <cell r="D4966" t="str">
            <v>UN</v>
          </cell>
          <cell r="E4966">
            <v>0</v>
          </cell>
        </row>
        <row r="4967">
          <cell r="B4967" t="str">
            <v>525272</v>
          </cell>
          <cell r="C4967" t="str">
            <v>REDUCAO FOFO C/ FG PN-25 1000 X 900MM (576KG)</v>
          </cell>
          <cell r="D4967" t="str">
            <v>UN</v>
          </cell>
          <cell r="E4967">
            <v>0</v>
          </cell>
        </row>
        <row r="4968">
          <cell r="B4968" t="str">
            <v>525273</v>
          </cell>
          <cell r="C4968" t="str">
            <v>REDUCAO FOFO C/ FG PN-25 1200 X 1000MM (898KG)</v>
          </cell>
          <cell r="D4968" t="str">
            <v>UN</v>
          </cell>
          <cell r="E4968">
            <v>0</v>
          </cell>
        </row>
        <row r="4970">
          <cell r="B4970" t="str">
            <v>525300</v>
          </cell>
          <cell r="C4970" t="str">
            <v>TE EM FOFO (C31 - METALURGICA 100%)</v>
          </cell>
        </row>
        <row r="4971">
          <cell r="B4971" t="str">
            <v>525301</v>
          </cell>
          <cell r="C4971" t="str">
            <v>TE FOFO C/ FG PN-10/16/25 80 X 50MM (19KG)</v>
          </cell>
          <cell r="D4971" t="str">
            <v>UN</v>
          </cell>
          <cell r="E4971">
            <v>176.21</v>
          </cell>
        </row>
        <row r="4972">
          <cell r="B4972" t="str">
            <v>525302</v>
          </cell>
          <cell r="C4972" t="str">
            <v>TE FOFO C/ FG PN-10/16/25 80 X 80MM (15KG)</v>
          </cell>
          <cell r="D4972" t="str">
            <v>UN</v>
          </cell>
          <cell r="E4972">
            <v>191.7</v>
          </cell>
        </row>
        <row r="4973">
          <cell r="B4973" t="str">
            <v>525303</v>
          </cell>
          <cell r="C4973" t="str">
            <v>TE FOFO C/ FG PN-10 100 X 50MM (16KG)</v>
          </cell>
          <cell r="D4973" t="str">
            <v>UN</v>
          </cell>
          <cell r="E4973">
            <v>291.47000000000003</v>
          </cell>
        </row>
        <row r="4974">
          <cell r="B4974" t="str">
            <v>525304</v>
          </cell>
          <cell r="C4974" t="str">
            <v>TE FOFO C/ FG PN-10/16/25 100 X 80MM (19,5KG)</v>
          </cell>
          <cell r="D4974" t="str">
            <v>UN</v>
          </cell>
          <cell r="E4974">
            <v>367.99</v>
          </cell>
        </row>
        <row r="4975">
          <cell r="B4975" t="str">
            <v>525305</v>
          </cell>
          <cell r="C4975" t="str">
            <v>TE FOFO C/ FG PN-10 100 X 100MM (18,5KG)</v>
          </cell>
          <cell r="D4975" t="str">
            <v>UN</v>
          </cell>
          <cell r="E4975">
            <v>372.94</v>
          </cell>
        </row>
        <row r="4976">
          <cell r="B4976" t="str">
            <v>525306</v>
          </cell>
          <cell r="C4976" t="str">
            <v>TE FOFO C/ FG PN-10 150 X 50MM (26KG)</v>
          </cell>
          <cell r="D4976" t="str">
            <v>UN</v>
          </cell>
          <cell r="E4976">
            <v>466.33</v>
          </cell>
        </row>
        <row r="4977">
          <cell r="B4977" t="str">
            <v>525307</v>
          </cell>
          <cell r="C4977" t="str">
            <v>TE FOFO C/ FG PN-10/16/25 150 X 80MM (28KG)</v>
          </cell>
          <cell r="D4977" t="str">
            <v>UN</v>
          </cell>
          <cell r="E4977">
            <v>482.51</v>
          </cell>
        </row>
        <row r="4978">
          <cell r="B4978" t="str">
            <v>525308</v>
          </cell>
          <cell r="C4978" t="str">
            <v>TE FOFO C/ FG PN-10 150 X 100MM (28.5KG)</v>
          </cell>
          <cell r="D4978" t="str">
            <v>UN</v>
          </cell>
          <cell r="E4978">
            <v>500.6</v>
          </cell>
        </row>
        <row r="4979">
          <cell r="B4979" t="str">
            <v>525309</v>
          </cell>
          <cell r="C4979" t="str">
            <v>TE FOFO C/ FG PN-10 150 X 150MM (32KG)</v>
          </cell>
          <cell r="D4979" t="str">
            <v>UN</v>
          </cell>
          <cell r="E4979">
            <v>511.21</v>
          </cell>
        </row>
        <row r="4980">
          <cell r="B4980" t="str">
            <v>525310</v>
          </cell>
          <cell r="C4980" t="str">
            <v>TE FOFO C/ FG PN-10 200 X 50MM (48KG)</v>
          </cell>
          <cell r="D4980" t="str">
            <v>UN</v>
          </cell>
          <cell r="E4980">
            <v>0</v>
          </cell>
        </row>
        <row r="4981">
          <cell r="B4981" t="str">
            <v>525311</v>
          </cell>
          <cell r="C4981" t="str">
            <v>TE FOFO C/ FG PN-10/16/25 200 X 80MM (43,5KG)</v>
          </cell>
          <cell r="D4981" t="str">
            <v>UN</v>
          </cell>
          <cell r="E4981">
            <v>0</v>
          </cell>
        </row>
        <row r="4982">
          <cell r="B4982" t="str">
            <v>525312</v>
          </cell>
          <cell r="C4982" t="str">
            <v>TE FOFO C/ FG PN-10 200 X 100MM (41KG)</v>
          </cell>
          <cell r="D4982" t="str">
            <v>UN</v>
          </cell>
          <cell r="E4982">
            <v>750.54</v>
          </cell>
        </row>
        <row r="4983">
          <cell r="B4983" t="str">
            <v>525313</v>
          </cell>
          <cell r="C4983" t="str">
            <v>TE FOFO C/ FG PN-10 200 X 150MM (44KG)</v>
          </cell>
          <cell r="D4983" t="str">
            <v>UN</v>
          </cell>
          <cell r="E4983">
            <v>806.39</v>
          </cell>
        </row>
        <row r="4984">
          <cell r="B4984" t="str">
            <v>525314</v>
          </cell>
          <cell r="C4984" t="str">
            <v>TE FOFO C/ FG PN-10 200 X 200MM (47KG)</v>
          </cell>
          <cell r="D4984" t="str">
            <v>UN</v>
          </cell>
          <cell r="E4984">
            <v>866.41</v>
          </cell>
        </row>
        <row r="4985">
          <cell r="B4985" t="str">
            <v>525315</v>
          </cell>
          <cell r="C4985" t="str">
            <v>TE FOFO C/ FG PN-10 250 X 50MM (67KG)</v>
          </cell>
          <cell r="D4985" t="str">
            <v>UN</v>
          </cell>
          <cell r="E4985">
            <v>0</v>
          </cell>
        </row>
        <row r="4986">
          <cell r="B4986" t="str">
            <v>525316</v>
          </cell>
          <cell r="C4986" t="str">
            <v>TE FOFO C/ FG PN-10/16/25 250 X 80MM (69KG)</v>
          </cell>
          <cell r="D4986" t="str">
            <v>UN</v>
          </cell>
          <cell r="E4986">
            <v>0</v>
          </cell>
        </row>
        <row r="4987">
          <cell r="B4987" t="str">
            <v>525317</v>
          </cell>
          <cell r="C4987" t="str">
            <v>TE FOFO C/ FG PN-10 250 X 100MM (67KG)</v>
          </cell>
          <cell r="D4987" t="str">
            <v>UN</v>
          </cell>
          <cell r="E4987">
            <v>996.61</v>
          </cell>
        </row>
        <row r="4988">
          <cell r="B4988" t="str">
            <v>525318</v>
          </cell>
          <cell r="C4988" t="str">
            <v>TE FOFO C/ FG PN-10 250 X 200MM (73KG)</v>
          </cell>
          <cell r="D4988" t="str">
            <v>UN</v>
          </cell>
          <cell r="E4988">
            <v>1115.83</v>
          </cell>
        </row>
        <row r="4989">
          <cell r="B4989" t="str">
            <v>525319</v>
          </cell>
          <cell r="C4989" t="str">
            <v>TE FOFO C/ FG PN-10 250 X 250MM (80KG)</v>
          </cell>
          <cell r="D4989" t="str">
            <v>UN</v>
          </cell>
          <cell r="E4989">
            <v>1138.1600000000001</v>
          </cell>
        </row>
        <row r="4990">
          <cell r="B4990" t="str">
            <v>525320</v>
          </cell>
          <cell r="C4990" t="str">
            <v>TE FOFO C/ FG PN-10 300 X 100MM (92KG)</v>
          </cell>
          <cell r="D4990" t="str">
            <v>UN</v>
          </cell>
          <cell r="E4990">
            <v>1092.8900000000001</v>
          </cell>
        </row>
        <row r="4991">
          <cell r="B4991" t="str">
            <v>525321</v>
          </cell>
          <cell r="C4991" t="str">
            <v>TE FOFO C/ FG PN-10 300 X 200MM (100KG)</v>
          </cell>
          <cell r="D4991" t="str">
            <v>UN</v>
          </cell>
          <cell r="E4991">
            <v>1216.3800000000001</v>
          </cell>
        </row>
        <row r="4992">
          <cell r="B4992" t="str">
            <v>525322</v>
          </cell>
          <cell r="C4992" t="str">
            <v>TE FOFO C/ FG PN-10 300 X 300MM (119KG)</v>
          </cell>
          <cell r="D4992" t="str">
            <v>UN</v>
          </cell>
          <cell r="E4992">
            <v>1355.68</v>
          </cell>
        </row>
        <row r="4993">
          <cell r="B4993" t="str">
            <v>525323</v>
          </cell>
          <cell r="C4993" t="str">
            <v>TE FOFO C/ FG PN-10 350 X 100MM (112KG)</v>
          </cell>
          <cell r="D4993" t="str">
            <v>UN</v>
          </cell>
          <cell r="E4993">
            <v>1777.34</v>
          </cell>
        </row>
        <row r="4994">
          <cell r="B4994" t="str">
            <v>525324</v>
          </cell>
          <cell r="C4994" t="str">
            <v>TE FOFO C/ FG PN-10 350 X 200MM (117KG)</v>
          </cell>
          <cell r="D4994" t="str">
            <v>UN</v>
          </cell>
          <cell r="E4994">
            <v>1915.4</v>
          </cell>
        </row>
        <row r="4995">
          <cell r="B4995" t="str">
            <v>525325</v>
          </cell>
          <cell r="C4995" t="str">
            <v>TE FOFO C/ FG PN-10 350 X 300MM (133KG)</v>
          </cell>
          <cell r="D4995" t="str">
            <v>UN</v>
          </cell>
          <cell r="E4995">
            <v>1953.72</v>
          </cell>
        </row>
        <row r="4996">
          <cell r="B4996" t="str">
            <v>525326</v>
          </cell>
          <cell r="C4996" t="str">
            <v>TE FOFO C/ FG PN-10 350 X 350MM (139KG)</v>
          </cell>
          <cell r="D4996" t="str">
            <v>UN</v>
          </cell>
          <cell r="E4996">
            <v>1992.8</v>
          </cell>
        </row>
        <row r="4997">
          <cell r="B4997" t="str">
            <v>525327</v>
          </cell>
          <cell r="C4997" t="str">
            <v>TE FOFO C/ FG PN-10 400 X 100MM (138KG)</v>
          </cell>
          <cell r="D4997" t="str">
            <v>UN</v>
          </cell>
          <cell r="E4997">
            <v>3276.37</v>
          </cell>
        </row>
        <row r="4998">
          <cell r="B4998" t="str">
            <v>525328</v>
          </cell>
          <cell r="C4998" t="str">
            <v>TE FOFO C/ FG PN-10 400 X 200MM (142KG)</v>
          </cell>
          <cell r="D4998" t="str">
            <v>UN</v>
          </cell>
          <cell r="E4998">
            <v>3293.52</v>
          </cell>
        </row>
        <row r="4999">
          <cell r="B4999" t="str">
            <v>525329</v>
          </cell>
          <cell r="C4999" t="str">
            <v>TE FOFO C/ FG PN-10 400 X 300MM (159KG)</v>
          </cell>
          <cell r="D4999" t="str">
            <v>UN</v>
          </cell>
          <cell r="E4999">
            <v>3421.36</v>
          </cell>
        </row>
        <row r="5000">
          <cell r="B5000" t="str">
            <v>525330</v>
          </cell>
          <cell r="C5000" t="str">
            <v>TE FOFO C/ FG PN-10 400 X 400MM (172KG)</v>
          </cell>
          <cell r="D5000" t="str">
            <v>UN</v>
          </cell>
          <cell r="E5000">
            <v>3904.37</v>
          </cell>
        </row>
        <row r="5001">
          <cell r="B5001" t="str">
            <v>525331</v>
          </cell>
          <cell r="C5001" t="str">
            <v>TE FOFO C/ FG PN-10 450 X 100MM (173KG)</v>
          </cell>
          <cell r="D5001" t="str">
            <v>UN</v>
          </cell>
          <cell r="E5001">
            <v>3371.53</v>
          </cell>
        </row>
        <row r="5002">
          <cell r="B5002" t="str">
            <v>525332</v>
          </cell>
          <cell r="C5002" t="str">
            <v>TE FOFO C/ FG PN-10 450 X 200MM (180KG)</v>
          </cell>
          <cell r="D5002" t="str">
            <v>UN</v>
          </cell>
          <cell r="E5002">
            <v>3429.37</v>
          </cell>
        </row>
        <row r="5003">
          <cell r="B5003" t="str">
            <v>525333</v>
          </cell>
          <cell r="C5003" t="str">
            <v>TE FOFO C/ FG PN-10 450 X 300MM (187KG)</v>
          </cell>
          <cell r="D5003" t="str">
            <v>UN</v>
          </cell>
          <cell r="E5003">
            <v>3733.61</v>
          </cell>
        </row>
        <row r="5004">
          <cell r="B5004" t="str">
            <v>525334</v>
          </cell>
          <cell r="C5004" t="str">
            <v>TE FOFO C/ FG PN-10 450 X 400MM (204KG)</v>
          </cell>
          <cell r="D5004" t="str">
            <v>UN</v>
          </cell>
          <cell r="E5004">
            <v>3953.47</v>
          </cell>
        </row>
        <row r="5005">
          <cell r="B5005" t="str">
            <v>525335</v>
          </cell>
          <cell r="C5005" t="str">
            <v>TE FOFO C/ FG PN-10 450 X 450MM (207KG)</v>
          </cell>
          <cell r="D5005" t="str">
            <v>UN</v>
          </cell>
          <cell r="E5005">
            <v>4068.7</v>
          </cell>
        </row>
        <row r="5006">
          <cell r="B5006" t="str">
            <v>525336</v>
          </cell>
          <cell r="C5006" t="str">
            <v>TE FOFO C/ FG PN-10 500 X 100MM (205KG)</v>
          </cell>
          <cell r="D5006" t="str">
            <v>UN</v>
          </cell>
          <cell r="E5006">
            <v>4044.43</v>
          </cell>
        </row>
        <row r="5007">
          <cell r="B5007" t="str">
            <v>525337</v>
          </cell>
          <cell r="C5007" t="str">
            <v>TE FOFO C/ FG PN-10 500 X 200MM (209KG)</v>
          </cell>
          <cell r="D5007" t="str">
            <v>UN</v>
          </cell>
          <cell r="E5007">
            <v>4042.6</v>
          </cell>
        </row>
        <row r="5008">
          <cell r="B5008" t="str">
            <v>525338</v>
          </cell>
          <cell r="C5008" t="str">
            <v>TE FOFO C/ FG PN-10 500 X 300MM (219KG)</v>
          </cell>
          <cell r="D5008" t="str">
            <v>UN</v>
          </cell>
          <cell r="E5008">
            <v>4226.16</v>
          </cell>
        </row>
        <row r="5009">
          <cell r="B5009" t="str">
            <v>525339</v>
          </cell>
          <cell r="C5009" t="str">
            <v>TE FOFO C/ FG PN-10 500 X 400MM (234KG)</v>
          </cell>
          <cell r="D5009" t="str">
            <v>UN</v>
          </cell>
          <cell r="E5009">
            <v>4489.63</v>
          </cell>
        </row>
        <row r="5010">
          <cell r="B5010" t="str">
            <v>525340</v>
          </cell>
          <cell r="C5010" t="str">
            <v>TE FOFO C/ FG PN-10 500 X 500MM (243KG)</v>
          </cell>
          <cell r="D5010" t="str">
            <v>UN</v>
          </cell>
          <cell r="E5010">
            <v>4633.28</v>
          </cell>
        </row>
        <row r="5011">
          <cell r="B5011" t="str">
            <v>525341</v>
          </cell>
          <cell r="C5011" t="str">
            <v>TE FOFO C/ FG PN-10 600 X 100MM (298KG)</v>
          </cell>
          <cell r="D5011" t="str">
            <v>UN</v>
          </cell>
          <cell r="E5011">
            <v>0</v>
          </cell>
        </row>
        <row r="5012">
          <cell r="B5012" t="str">
            <v>525342</v>
          </cell>
          <cell r="C5012" t="str">
            <v>TE FOFO C/ FG PN-10 600 X 200MM (293KG)</v>
          </cell>
          <cell r="D5012" t="str">
            <v>UN</v>
          </cell>
          <cell r="E5012">
            <v>0</v>
          </cell>
        </row>
        <row r="5013">
          <cell r="B5013" t="str">
            <v>525343</v>
          </cell>
          <cell r="C5013" t="str">
            <v>TE FOFO C/ FG PN-10 600 X 300MM (303KG)</v>
          </cell>
          <cell r="D5013" t="str">
            <v>UN</v>
          </cell>
          <cell r="E5013">
            <v>0</v>
          </cell>
        </row>
        <row r="5014">
          <cell r="B5014" t="str">
            <v>525344</v>
          </cell>
          <cell r="C5014" t="str">
            <v>TE FOFO C/ FG PN-10 600 X 400MM (316KG)</v>
          </cell>
          <cell r="D5014" t="str">
            <v>UN</v>
          </cell>
          <cell r="E5014">
            <v>0</v>
          </cell>
        </row>
        <row r="5015">
          <cell r="B5015" t="str">
            <v>525345</v>
          </cell>
          <cell r="C5015" t="str">
            <v>TE FOFO C/ FG PN-10 600 X 500MM (313KG)</v>
          </cell>
          <cell r="D5015" t="str">
            <v>UN</v>
          </cell>
          <cell r="E5015">
            <v>0</v>
          </cell>
        </row>
        <row r="5016">
          <cell r="B5016" t="str">
            <v>525346</v>
          </cell>
          <cell r="C5016" t="str">
            <v>TE FOFO C/ FG PN-10 600 X 600MM (352KG)</v>
          </cell>
          <cell r="D5016" t="str">
            <v>UN</v>
          </cell>
          <cell r="E5016">
            <v>0</v>
          </cell>
        </row>
        <row r="5017">
          <cell r="B5017" t="str">
            <v>525347</v>
          </cell>
          <cell r="C5017" t="str">
            <v>TE FOFO C/ FG PN-10 700 X 200MM (267KG)</v>
          </cell>
          <cell r="D5017" t="str">
            <v>UN</v>
          </cell>
          <cell r="E5017">
            <v>0</v>
          </cell>
        </row>
        <row r="5018">
          <cell r="B5018" t="str">
            <v>525348</v>
          </cell>
          <cell r="C5018" t="str">
            <v>TE FOFO C/ FG PN-10 700 X 400MM (341KG)</v>
          </cell>
          <cell r="D5018" t="str">
            <v>UN</v>
          </cell>
          <cell r="E5018">
            <v>0</v>
          </cell>
        </row>
        <row r="5019">
          <cell r="B5019" t="str">
            <v>525349</v>
          </cell>
          <cell r="C5019" t="str">
            <v>TE FOFO C/ FG PN-10 700 X 700MM (478KG)</v>
          </cell>
          <cell r="D5019" t="str">
            <v>UN</v>
          </cell>
          <cell r="E5019">
            <v>0</v>
          </cell>
        </row>
        <row r="5020">
          <cell r="B5020" t="str">
            <v>525350</v>
          </cell>
          <cell r="C5020" t="str">
            <v>TE FOFO C/ FG PN-10 800 X 200MM (350KG)</v>
          </cell>
          <cell r="D5020" t="str">
            <v>UN</v>
          </cell>
          <cell r="E5020">
            <v>0</v>
          </cell>
        </row>
        <row r="5021">
          <cell r="B5021" t="str">
            <v>525351</v>
          </cell>
          <cell r="C5021" t="str">
            <v>TE FOFO C/ FG PN-10 800 X 400MM (438KG)</v>
          </cell>
          <cell r="D5021" t="str">
            <v>UN</v>
          </cell>
          <cell r="E5021">
            <v>0</v>
          </cell>
        </row>
        <row r="5022">
          <cell r="B5022" t="str">
            <v>525352</v>
          </cell>
          <cell r="C5022" t="str">
            <v>TE FOFO C/ FG PN-10 800 X 600MM (609KG)</v>
          </cell>
          <cell r="D5022" t="str">
            <v>UN</v>
          </cell>
          <cell r="E5022">
            <v>0</v>
          </cell>
        </row>
        <row r="5023">
          <cell r="B5023" t="str">
            <v>525353</v>
          </cell>
          <cell r="C5023" t="str">
            <v>TE FOFO C/ FG PN-10 800 X 800MM (658KG)</v>
          </cell>
          <cell r="D5023" t="str">
            <v>UN</v>
          </cell>
          <cell r="E5023">
            <v>0</v>
          </cell>
        </row>
        <row r="5024">
          <cell r="B5024" t="str">
            <v>525354</v>
          </cell>
          <cell r="C5024" t="str">
            <v>TE FOFO C/ FG PN-10 900 X 200MM (434KG)</v>
          </cell>
          <cell r="D5024" t="str">
            <v>UN</v>
          </cell>
          <cell r="E5024">
            <v>0</v>
          </cell>
        </row>
        <row r="5025">
          <cell r="B5025" t="str">
            <v>525355</v>
          </cell>
          <cell r="C5025" t="str">
            <v>TE FOFO C/ FG PN-10 900 X 400MM (537KG)</v>
          </cell>
          <cell r="D5025" t="str">
            <v>UN</v>
          </cell>
          <cell r="E5025">
            <v>0</v>
          </cell>
        </row>
        <row r="5026">
          <cell r="B5026" t="str">
            <v>525356</v>
          </cell>
          <cell r="C5026" t="str">
            <v>TE FOFO C/ FG PN-10 900 X 600MM (782KG)</v>
          </cell>
          <cell r="D5026" t="str">
            <v>UN</v>
          </cell>
          <cell r="E5026">
            <v>0</v>
          </cell>
        </row>
        <row r="5027">
          <cell r="B5027" t="str">
            <v>525357</v>
          </cell>
          <cell r="C5027" t="str">
            <v>TE FOFO C/ FG PN-10 900 X 900MM (854KG)</v>
          </cell>
          <cell r="D5027" t="str">
            <v>UN</v>
          </cell>
          <cell r="E5027">
            <v>0</v>
          </cell>
        </row>
        <row r="5028">
          <cell r="B5028" t="str">
            <v>525358</v>
          </cell>
          <cell r="C5028" t="str">
            <v>TE FOFO C/ FG PN-10 1000 X 200MM (544KG)</v>
          </cell>
          <cell r="D5028" t="str">
            <v>UN</v>
          </cell>
          <cell r="E5028">
            <v>0</v>
          </cell>
        </row>
        <row r="5029">
          <cell r="B5029" t="str">
            <v>525359</v>
          </cell>
          <cell r="C5029" t="str">
            <v>TE FOFO C/ FG PN-10 1000 X 400MM (663KG)</v>
          </cell>
          <cell r="D5029" t="str">
            <v>UN</v>
          </cell>
          <cell r="E5029">
            <v>0</v>
          </cell>
        </row>
        <row r="5030">
          <cell r="B5030" t="str">
            <v>525360</v>
          </cell>
          <cell r="C5030" t="str">
            <v>TE FOFO C/ FG PN-10 1000 X 600MM (1001KG)</v>
          </cell>
          <cell r="D5030" t="str">
            <v>UN</v>
          </cell>
          <cell r="E5030">
            <v>0</v>
          </cell>
        </row>
        <row r="5031">
          <cell r="B5031" t="str">
            <v>525361</v>
          </cell>
          <cell r="C5031" t="str">
            <v>TE FOFO C/ FG PN-10 1000 X 1000MM (1106KG)</v>
          </cell>
          <cell r="D5031" t="str">
            <v>UN</v>
          </cell>
          <cell r="E5031">
            <v>0</v>
          </cell>
        </row>
        <row r="5032">
          <cell r="B5032" t="str">
            <v>525362</v>
          </cell>
          <cell r="C5032" t="str">
            <v>TE FOFO C/ FG PN-10 1200 X 200MM (809KG)</v>
          </cell>
          <cell r="D5032" t="str">
            <v>UN</v>
          </cell>
          <cell r="E5032">
            <v>0</v>
          </cell>
        </row>
        <row r="5033">
          <cell r="B5033" t="str">
            <v>525363</v>
          </cell>
          <cell r="C5033" t="str">
            <v>TE FOFO C/ FG PN-10 1200 X 400MM (965KG)</v>
          </cell>
          <cell r="D5033" t="str">
            <v>UN</v>
          </cell>
          <cell r="E5033">
            <v>0</v>
          </cell>
        </row>
        <row r="5034">
          <cell r="B5034" t="str">
            <v>525364</v>
          </cell>
          <cell r="C5034" t="str">
            <v>TE FOFO C/ FG PN-10 1200 X 600MM (1105KG)</v>
          </cell>
          <cell r="D5034" t="str">
            <v>UN</v>
          </cell>
          <cell r="E5034">
            <v>0</v>
          </cell>
        </row>
        <row r="5035">
          <cell r="B5035" t="str">
            <v>525365</v>
          </cell>
          <cell r="C5035" t="str">
            <v>TE FOFO C/ FG PN-10 1200 X 800MM (1368KG)</v>
          </cell>
          <cell r="D5035" t="str">
            <v>UN</v>
          </cell>
          <cell r="E5035">
            <v>0</v>
          </cell>
        </row>
        <row r="5036">
          <cell r="B5036" t="str">
            <v>525366</v>
          </cell>
          <cell r="C5036" t="str">
            <v>TE FOFO C/ FG PN-10 1200 X 1000MM (1564KG)</v>
          </cell>
          <cell r="D5036" t="str">
            <v>UN</v>
          </cell>
          <cell r="E5036">
            <v>0</v>
          </cell>
        </row>
        <row r="5037">
          <cell r="B5037" t="str">
            <v>525367</v>
          </cell>
          <cell r="C5037" t="str">
            <v>TE FOFO C/ FG PN-10 1200 X 1200MM (1863KG)</v>
          </cell>
          <cell r="D5037" t="str">
            <v>UN</v>
          </cell>
          <cell r="E5037">
            <v>0</v>
          </cell>
        </row>
        <row r="5038">
          <cell r="B5038" t="str">
            <v>525368</v>
          </cell>
          <cell r="C5038" t="str">
            <v>TE FOFO JUNTA ELASTICA 2GS 80 X 80MM (13,9KG)</v>
          </cell>
          <cell r="D5038" t="str">
            <v>UN</v>
          </cell>
          <cell r="E5038">
            <v>163.69999999999999</v>
          </cell>
        </row>
        <row r="5039">
          <cell r="B5039" t="str">
            <v>525369</v>
          </cell>
          <cell r="C5039" t="str">
            <v>TE FOFO JUNTA ELASTICA 2GS 100 X 80MM (18,1KG)</v>
          </cell>
          <cell r="D5039" t="str">
            <v>UN</v>
          </cell>
          <cell r="E5039">
            <v>250.49</v>
          </cell>
        </row>
        <row r="5040">
          <cell r="B5040" t="str">
            <v>525370</v>
          </cell>
          <cell r="C5040" t="str">
            <v>TE FOFO JUNTA ELASTICA 100 X 100MM (16KG)</v>
          </cell>
          <cell r="D5040" t="str">
            <v>UN</v>
          </cell>
          <cell r="E5040">
            <v>255.49</v>
          </cell>
        </row>
        <row r="5041">
          <cell r="B5041" t="str">
            <v>525371</v>
          </cell>
          <cell r="C5041" t="str">
            <v>TE FOFO JUNTA ELASTICA 2GS 150 X 80MM (26,1KG)</v>
          </cell>
          <cell r="D5041" t="str">
            <v>UN</v>
          </cell>
          <cell r="E5041">
            <v>268.06</v>
          </cell>
        </row>
        <row r="5042">
          <cell r="B5042" t="str">
            <v>525372</v>
          </cell>
          <cell r="C5042" t="str">
            <v>TE FOFO JUNTA ELASTICA 150 X 100MM (23KG)</v>
          </cell>
          <cell r="D5042" t="str">
            <v>UN</v>
          </cell>
          <cell r="E5042">
            <v>282.25</v>
          </cell>
        </row>
        <row r="5043">
          <cell r="B5043" t="str">
            <v>525373</v>
          </cell>
          <cell r="C5043" t="str">
            <v>TE FOFO JUNTA ELASTICA 150 X 150MM (27KG)</v>
          </cell>
          <cell r="D5043" t="str">
            <v>UN</v>
          </cell>
          <cell r="E5043">
            <v>330.05</v>
          </cell>
        </row>
        <row r="5044">
          <cell r="B5044" t="str">
            <v>525374</v>
          </cell>
          <cell r="C5044" t="str">
            <v>TE FOFO JUNTA ELASTICA 2GS 200 X 80MM (32,3KG)</v>
          </cell>
          <cell r="D5044" t="str">
            <v>UN</v>
          </cell>
          <cell r="E5044">
            <v>556.75</v>
          </cell>
        </row>
        <row r="5045">
          <cell r="B5045" t="str">
            <v>525375</v>
          </cell>
          <cell r="C5045" t="str">
            <v>TE FOFO JUNTA ELASTICA 200 X 100MM (30KG)</v>
          </cell>
          <cell r="D5045" t="str">
            <v>UN</v>
          </cell>
          <cell r="E5045">
            <v>565.67999999999995</v>
          </cell>
        </row>
        <row r="5046">
          <cell r="B5046" t="str">
            <v>525376</v>
          </cell>
          <cell r="C5046" t="str">
            <v>TE FOFO JUNTA ELASTICA 200 X 200MM (41KG)</v>
          </cell>
          <cell r="D5046" t="str">
            <v>UN</v>
          </cell>
          <cell r="E5046">
            <v>588.53</v>
          </cell>
        </row>
        <row r="5047">
          <cell r="B5047" t="str">
            <v>525377</v>
          </cell>
          <cell r="C5047" t="str">
            <v>TE FOFO JUNTA ELASTICA 2GS 250 X 80MM (38,6KG)</v>
          </cell>
          <cell r="D5047" t="str">
            <v>UN</v>
          </cell>
          <cell r="E5047">
            <v>478.28</v>
          </cell>
        </row>
        <row r="5048">
          <cell r="B5048" t="str">
            <v>525378</v>
          </cell>
          <cell r="C5048" t="str">
            <v>TE FOFO JUNTA ELASTICA 250 X 100MM (39KG)</v>
          </cell>
          <cell r="D5048" t="str">
            <v>UN</v>
          </cell>
          <cell r="E5048">
            <v>490.26</v>
          </cell>
        </row>
        <row r="5049">
          <cell r="B5049" t="str">
            <v>525379</v>
          </cell>
          <cell r="C5049" t="str">
            <v>TE FOFO JUNTA ELASTICA 250 X 250MM (56KG)</v>
          </cell>
          <cell r="D5049" t="str">
            <v>UN</v>
          </cell>
          <cell r="E5049">
            <v>658.36</v>
          </cell>
        </row>
        <row r="5050">
          <cell r="B5050" t="str">
            <v>525380</v>
          </cell>
          <cell r="C5050" t="str">
            <v>TE FOFO JUNTA ELASTICA 2GS 300 X 80MM (50,2KG)</v>
          </cell>
          <cell r="D5050" t="str">
            <v>UN</v>
          </cell>
          <cell r="E5050">
            <v>616.21</v>
          </cell>
        </row>
        <row r="5051">
          <cell r="B5051" t="str">
            <v>525381</v>
          </cell>
          <cell r="C5051" t="str">
            <v>TE FOFO JUNTA ELASTICA 300 X 100MM (50KG)</v>
          </cell>
          <cell r="D5051" t="str">
            <v>UN</v>
          </cell>
          <cell r="E5051">
            <v>666.95</v>
          </cell>
        </row>
        <row r="5052">
          <cell r="B5052" t="str">
            <v>525382</v>
          </cell>
          <cell r="C5052" t="str">
            <v>TE FOFO JUNTA ELASTICA 300 X 150MM (55KG)</v>
          </cell>
          <cell r="D5052" t="str">
            <v>UN</v>
          </cell>
          <cell r="E5052">
            <v>670.43</v>
          </cell>
        </row>
        <row r="5053">
          <cell r="B5053" t="str">
            <v>525383</v>
          </cell>
          <cell r="C5053" t="str">
            <v>TE FOFO JUNTA ELASTICA 300 X 200MM (62KG)</v>
          </cell>
          <cell r="D5053" t="str">
            <v>UN</v>
          </cell>
          <cell r="E5053">
            <v>944.44</v>
          </cell>
        </row>
        <row r="5054">
          <cell r="B5054" t="str">
            <v>525384</v>
          </cell>
          <cell r="C5054" t="str">
            <v>TE FOFO JUNTA ELASTICA 300 X 250MM (69KG)</v>
          </cell>
          <cell r="D5054" t="str">
            <v>UN</v>
          </cell>
          <cell r="E5054">
            <v>963.31</v>
          </cell>
        </row>
        <row r="5055">
          <cell r="B5055" t="str">
            <v>525385</v>
          </cell>
          <cell r="C5055" t="str">
            <v>TE FOFO JUNTA ELASTICA 300 X 300MM (80KG)</v>
          </cell>
          <cell r="D5055" t="str">
            <v>UN</v>
          </cell>
          <cell r="E5055">
            <v>997.43</v>
          </cell>
        </row>
        <row r="5056">
          <cell r="B5056" t="str">
            <v>525386</v>
          </cell>
          <cell r="C5056" t="str">
            <v>TE FOFO JUNTA ELASTICA 350 X 100MM (65KG)</v>
          </cell>
          <cell r="D5056" t="str">
            <v>UN</v>
          </cell>
          <cell r="E5056">
            <v>857.4</v>
          </cell>
        </row>
        <row r="5057">
          <cell r="B5057" t="str">
            <v>525387</v>
          </cell>
          <cell r="C5057" t="str">
            <v>TE FOFO JUNTA ELASTICA 350 X 250MM (87KG)</v>
          </cell>
          <cell r="D5057" t="str">
            <v>UN</v>
          </cell>
          <cell r="E5057">
            <v>1177.0899999999999</v>
          </cell>
        </row>
        <row r="5058">
          <cell r="B5058" t="str">
            <v>525388</v>
          </cell>
          <cell r="C5058" t="str">
            <v>TE FOFO JUNTA ELASTICA 400 X 80MM (74,5KG)</v>
          </cell>
          <cell r="D5058" t="str">
            <v>UN</v>
          </cell>
          <cell r="E5058">
            <v>1077.8</v>
          </cell>
        </row>
        <row r="5059">
          <cell r="B5059" t="str">
            <v>525389</v>
          </cell>
          <cell r="C5059" t="str">
            <v>TE FOFO JUNTA ELASTICA 400 X 100MM (73KG)</v>
          </cell>
          <cell r="D5059" t="str">
            <v>UN</v>
          </cell>
          <cell r="E5059">
            <v>1217.4000000000001</v>
          </cell>
        </row>
        <row r="5060">
          <cell r="B5060" t="str">
            <v>525390</v>
          </cell>
          <cell r="C5060" t="str">
            <v>TE FOFO JUNTA ELASTICA 400 X 200MM (90KG)</v>
          </cell>
          <cell r="D5060" t="str">
            <v>UN</v>
          </cell>
          <cell r="E5060">
            <v>1418.64</v>
          </cell>
        </row>
        <row r="5061">
          <cell r="B5061" t="str">
            <v>525391</v>
          </cell>
          <cell r="C5061" t="str">
            <v>TE FOFO JUNTA ELASTICA 400 X 300MM (109KG)</v>
          </cell>
          <cell r="D5061" t="str">
            <v>UN</v>
          </cell>
          <cell r="E5061">
            <v>1633.86</v>
          </cell>
        </row>
        <row r="5062">
          <cell r="B5062" t="str">
            <v>525392</v>
          </cell>
          <cell r="C5062" t="str">
            <v>TE FOFO JUNTA ELASTICA 400 X 400MM (128KG)</v>
          </cell>
          <cell r="D5062" t="str">
            <v>UN</v>
          </cell>
          <cell r="E5062">
            <v>1511.68</v>
          </cell>
        </row>
        <row r="5063">
          <cell r="B5063" t="str">
            <v>525393</v>
          </cell>
          <cell r="C5063" t="str">
            <v>TE FOFO JUNTA ELASTICA 500 X 100MM (103KG)</v>
          </cell>
          <cell r="D5063" t="str">
            <v>UN</v>
          </cell>
          <cell r="E5063">
            <v>1551.06</v>
          </cell>
        </row>
        <row r="5064">
          <cell r="B5064" t="str">
            <v>525394</v>
          </cell>
          <cell r="C5064" t="str">
            <v>TE FOFO JUNTA ELASTICA 500 X 200MM (126KG)</v>
          </cell>
          <cell r="D5064" t="str">
            <v>UN</v>
          </cell>
          <cell r="E5064">
            <v>1889.39</v>
          </cell>
        </row>
        <row r="5065">
          <cell r="B5065" t="str">
            <v>525395</v>
          </cell>
          <cell r="C5065" t="str">
            <v>TE FOFO JUNTA ELASTICA 500 X 300MM (149KG)</v>
          </cell>
          <cell r="D5065" t="str">
            <v>UN</v>
          </cell>
          <cell r="E5065">
            <v>2310.08</v>
          </cell>
        </row>
        <row r="5066">
          <cell r="B5066" t="str">
            <v>525396</v>
          </cell>
          <cell r="C5066" t="str">
            <v>TE FOFO JUNTA ELASTICA 500 X 400MM (174KG)</v>
          </cell>
          <cell r="D5066" t="str">
            <v>UN</v>
          </cell>
          <cell r="E5066">
            <v>0</v>
          </cell>
        </row>
        <row r="5067">
          <cell r="B5067" t="str">
            <v>525397</v>
          </cell>
          <cell r="C5067" t="str">
            <v>TE FOFO JUNTA ELASTICA 500 X 500MM (198KG)</v>
          </cell>
          <cell r="D5067" t="str">
            <v>UN</v>
          </cell>
          <cell r="E5067">
            <v>4080.38</v>
          </cell>
        </row>
        <row r="5068">
          <cell r="B5068" t="str">
            <v>525398</v>
          </cell>
          <cell r="C5068" t="str">
            <v>TE FOFO JUNTA ELASTICA 600 X 100MM (140KG)</v>
          </cell>
          <cell r="D5068" t="str">
            <v>UN</v>
          </cell>
          <cell r="E5068">
            <v>0</v>
          </cell>
        </row>
        <row r="5069">
          <cell r="B5069" t="str">
            <v>525399</v>
          </cell>
          <cell r="C5069" t="str">
            <v>TE FOFO JUNTA ELASTICA 600 X 200MM (168KG)</v>
          </cell>
          <cell r="D5069" t="str">
            <v>UN</v>
          </cell>
          <cell r="E5069">
            <v>0</v>
          </cell>
        </row>
        <row r="5070">
          <cell r="B5070" t="str">
            <v>525401</v>
          </cell>
          <cell r="C5070" t="str">
            <v>TE FOFO JUNTA ELASTICA 600 X 300MM (197KG)</v>
          </cell>
          <cell r="D5070" t="str">
            <v>UN</v>
          </cell>
          <cell r="E5070">
            <v>0</v>
          </cell>
        </row>
        <row r="5071">
          <cell r="B5071" t="str">
            <v>525402</v>
          </cell>
          <cell r="C5071" t="str">
            <v>TE FOFO JUNTA ELASTICA 600 X 400MM (225KG)</v>
          </cell>
          <cell r="D5071" t="str">
            <v>UN</v>
          </cell>
          <cell r="E5071">
            <v>0</v>
          </cell>
        </row>
        <row r="5072">
          <cell r="B5072" t="str">
            <v>525403</v>
          </cell>
          <cell r="C5072" t="str">
            <v>TE FOFO JUNTA ELASTICA 600 X 500MM (256KG)</v>
          </cell>
          <cell r="D5072" t="str">
            <v>UN</v>
          </cell>
          <cell r="E5072">
            <v>0</v>
          </cell>
        </row>
        <row r="5073">
          <cell r="B5073" t="str">
            <v>525404</v>
          </cell>
          <cell r="C5073" t="str">
            <v>TE FOFO JUNTA ELASTICA 600 X 600MM (287KG)</v>
          </cell>
          <cell r="D5073" t="str">
            <v>UN</v>
          </cell>
          <cell r="E5073">
            <v>0</v>
          </cell>
        </row>
        <row r="5074">
          <cell r="B5074" t="str">
            <v>525405</v>
          </cell>
          <cell r="C5074" t="str">
            <v>TE FOFO JUNTA ELASTICA 200 X 150 (42,5KG)</v>
          </cell>
          <cell r="D5074" t="str">
            <v>UN</v>
          </cell>
          <cell r="E5074">
            <v>576.98</v>
          </cell>
        </row>
        <row r="5075">
          <cell r="B5075" t="str">
            <v>525406</v>
          </cell>
          <cell r="C5075" t="str">
            <v>TE FOFO JE/FG PN-10/16/25 80 X 80MM (13KG)</v>
          </cell>
          <cell r="D5075" t="str">
            <v>UN</v>
          </cell>
          <cell r="E5075">
            <v>196.07</v>
          </cell>
        </row>
        <row r="5076">
          <cell r="B5076" t="str">
            <v>525407</v>
          </cell>
          <cell r="C5076" t="str">
            <v>TE FOFO JE2GS/FG PN-10/16 100 X 100MM (20,2KG)</v>
          </cell>
          <cell r="D5076" t="str">
            <v>UN</v>
          </cell>
          <cell r="E5076">
            <v>244.2</v>
          </cell>
        </row>
        <row r="5077">
          <cell r="B5077" t="str">
            <v>525408</v>
          </cell>
          <cell r="C5077" t="str">
            <v>TE FOFO JE/FG PN-10/16/25 150 X 50MM (18,8KG)</v>
          </cell>
          <cell r="D5077" t="str">
            <v>UN</v>
          </cell>
          <cell r="E5077">
            <v>0</v>
          </cell>
        </row>
        <row r="5078">
          <cell r="B5078" t="str">
            <v>525409</v>
          </cell>
          <cell r="C5078" t="str">
            <v>TE FOFO JE2GS/FG PN-10/16/25 150 X 80MM (24,1KG)</v>
          </cell>
          <cell r="D5078" t="str">
            <v>UN</v>
          </cell>
          <cell r="E5078">
            <v>315.89999999999998</v>
          </cell>
        </row>
        <row r="5079">
          <cell r="B5079" t="str">
            <v>525410</v>
          </cell>
          <cell r="C5079" t="str">
            <v>TE FOFO JE2GS/FG PN-10/16 150 X 100MM (27,8KG)</v>
          </cell>
          <cell r="D5079" t="str">
            <v>UN</v>
          </cell>
          <cell r="E5079">
            <v>288.37</v>
          </cell>
        </row>
        <row r="5080">
          <cell r="B5080" t="str">
            <v>525411</v>
          </cell>
          <cell r="C5080" t="str">
            <v>TE FOFO JE2GS/FG PN-10/16/25 200 X 80MM (34KG)</v>
          </cell>
          <cell r="D5080" t="str">
            <v>UN</v>
          </cell>
          <cell r="E5080">
            <v>553.54</v>
          </cell>
        </row>
        <row r="5081">
          <cell r="B5081" t="str">
            <v>525412</v>
          </cell>
          <cell r="C5081" t="str">
            <v>TE FOFO JE/FG PN-10 200 X 100MM (32KG)</v>
          </cell>
          <cell r="D5081" t="str">
            <v>UN</v>
          </cell>
          <cell r="E5081">
            <v>453.12</v>
          </cell>
        </row>
        <row r="5082">
          <cell r="B5082" t="str">
            <v>525413</v>
          </cell>
          <cell r="C5082" t="str">
            <v>TE FOFO JE2GS/FG PN-10/16 200 X 150MM (45KG)</v>
          </cell>
          <cell r="D5082" t="str">
            <v>UN</v>
          </cell>
          <cell r="E5082">
            <v>514.9</v>
          </cell>
        </row>
        <row r="5083">
          <cell r="B5083" t="str">
            <v>525414</v>
          </cell>
          <cell r="C5083" t="str">
            <v>TE FOFO JE2GS/FG PN-10/16/25 250 X 80MM (39,7KG)</v>
          </cell>
          <cell r="D5083" t="str">
            <v>UN</v>
          </cell>
          <cell r="E5083">
            <v>564.59</v>
          </cell>
        </row>
        <row r="5084">
          <cell r="B5084" t="str">
            <v>525415</v>
          </cell>
          <cell r="C5084" t="str">
            <v>TE FOFO JE/FG PN-10 250 X 100MM (41KG)</v>
          </cell>
          <cell r="D5084" t="str">
            <v>UN</v>
          </cell>
          <cell r="E5084">
            <v>541.92999999999995</v>
          </cell>
        </row>
        <row r="5085">
          <cell r="B5085" t="str">
            <v>525416</v>
          </cell>
          <cell r="C5085" t="str">
            <v>TE FOFO JE/FG PN-10 300 X 100MM (52KG)</v>
          </cell>
          <cell r="D5085" t="str">
            <v>UN</v>
          </cell>
          <cell r="E5085">
            <v>780.37</v>
          </cell>
        </row>
        <row r="5086">
          <cell r="B5086" t="str">
            <v>525417</v>
          </cell>
          <cell r="C5086" t="str">
            <v>TE FOFO JE/FG PN-10 300 X 200MM (68KG)</v>
          </cell>
          <cell r="D5086" t="str">
            <v>UN</v>
          </cell>
          <cell r="E5086">
            <v>950.17</v>
          </cell>
        </row>
        <row r="5087">
          <cell r="B5087" t="str">
            <v>525418</v>
          </cell>
          <cell r="C5087" t="str">
            <v>TE FOFO JE/FG PN-10 300 X 300MM (89KG)</v>
          </cell>
          <cell r="D5087" t="str">
            <v>UN</v>
          </cell>
          <cell r="E5087">
            <v>971.38</v>
          </cell>
        </row>
        <row r="5088">
          <cell r="B5088" t="str">
            <v>525419</v>
          </cell>
          <cell r="C5088" t="str">
            <v>TE FOFO JE/FG PN-10 350 X 100MM (65KG)</v>
          </cell>
          <cell r="D5088" t="str">
            <v>UN</v>
          </cell>
          <cell r="E5088">
            <v>982.44</v>
          </cell>
        </row>
        <row r="5089">
          <cell r="B5089" t="str">
            <v>525420</v>
          </cell>
          <cell r="C5089" t="str">
            <v>TE FOFO JE/FG PN-10 350 X 200MM (82KG)</v>
          </cell>
          <cell r="D5089" t="str">
            <v>UN</v>
          </cell>
          <cell r="E5089">
            <v>1166.68</v>
          </cell>
        </row>
        <row r="5090">
          <cell r="B5090" t="str">
            <v>525421</v>
          </cell>
          <cell r="C5090" t="str">
            <v>TE FOFO JE/FG PN-10 350 X 350MM (112KG)</v>
          </cell>
          <cell r="D5090" t="str">
            <v>UN</v>
          </cell>
          <cell r="E5090">
            <v>2980.63</v>
          </cell>
        </row>
        <row r="5091">
          <cell r="B5091" t="str">
            <v>525422</v>
          </cell>
          <cell r="C5091" t="str">
            <v>TE FOFO JE/FG PN-10 400 X 100MM (78KG)</v>
          </cell>
          <cell r="D5091" t="str">
            <v>UN</v>
          </cell>
          <cell r="E5091">
            <v>1160.95</v>
          </cell>
        </row>
        <row r="5092">
          <cell r="B5092" t="str">
            <v>525423</v>
          </cell>
          <cell r="C5092" t="str">
            <v>TE FOFO JE/FG PN-10 400 X 200MM (98KG)</v>
          </cell>
          <cell r="D5092" t="str">
            <v>UN</v>
          </cell>
          <cell r="E5092">
            <v>1336.58</v>
          </cell>
        </row>
        <row r="5093">
          <cell r="B5093" t="str">
            <v>525424</v>
          </cell>
          <cell r="C5093" t="str">
            <v>TE FOFO JE/FG PN-10 400 X 300MM (120KG)</v>
          </cell>
          <cell r="D5093" t="str">
            <v>UN</v>
          </cell>
          <cell r="E5093">
            <v>1546.33</v>
          </cell>
        </row>
        <row r="5094">
          <cell r="B5094" t="str">
            <v>525425</v>
          </cell>
          <cell r="C5094" t="str">
            <v>TE FOFO JE/FG PN-10 400 X 400MM (145KG)</v>
          </cell>
          <cell r="D5094" t="str">
            <v>UN</v>
          </cell>
          <cell r="E5094">
            <v>3073.78</v>
          </cell>
        </row>
        <row r="5095">
          <cell r="B5095" t="str">
            <v>525426</v>
          </cell>
          <cell r="C5095" t="str">
            <v>TE FOFO JE/FG PN-10 500 X 100MM (110KG)</v>
          </cell>
          <cell r="D5095" t="str">
            <v>UN</v>
          </cell>
          <cell r="E5095">
            <v>1619.66</v>
          </cell>
        </row>
        <row r="5096">
          <cell r="B5096" t="str">
            <v>525427</v>
          </cell>
          <cell r="C5096" t="str">
            <v>TE FOFO JE/FG PN-10 500 X 200MM (134KG)</v>
          </cell>
          <cell r="D5096" t="str">
            <v>UN</v>
          </cell>
          <cell r="E5096">
            <v>1742.66</v>
          </cell>
        </row>
        <row r="5097">
          <cell r="B5097" t="str">
            <v>525428</v>
          </cell>
          <cell r="C5097" t="str">
            <v>TE FOFO JE/FG PN-10 500 X 300MM (160KG)</v>
          </cell>
          <cell r="D5097" t="str">
            <v>UN</v>
          </cell>
          <cell r="E5097">
            <v>2066.1799999999998</v>
          </cell>
        </row>
        <row r="5098">
          <cell r="B5098" t="str">
            <v>525429</v>
          </cell>
          <cell r="C5098" t="str">
            <v>TE FOFO JE/FG PN-10 500 X 400MM (192KG)</v>
          </cell>
          <cell r="D5098" t="str">
            <v>UN</v>
          </cell>
          <cell r="E5098">
            <v>3655.8</v>
          </cell>
        </row>
        <row r="5099">
          <cell r="B5099" t="str">
            <v>525430</v>
          </cell>
          <cell r="C5099" t="str">
            <v>TE FOFO JE/FG PN-10 500 X 500MM (223KG)</v>
          </cell>
          <cell r="D5099" t="str">
            <v>UN</v>
          </cell>
          <cell r="E5099">
            <v>4182.18</v>
          </cell>
        </row>
        <row r="5100">
          <cell r="B5100" t="str">
            <v>525431</v>
          </cell>
          <cell r="C5100" t="str">
            <v>TE FOFO JE/FG PN-10 600 X 100MM (140KG)</v>
          </cell>
          <cell r="D5100" t="str">
            <v>UN</v>
          </cell>
          <cell r="E5100">
            <v>0</v>
          </cell>
        </row>
        <row r="5101">
          <cell r="B5101" t="str">
            <v>525432</v>
          </cell>
          <cell r="C5101" t="str">
            <v>TE FOFO JE/FG PN-10 600 X 200MM (175KG)</v>
          </cell>
          <cell r="D5101" t="str">
            <v>UN</v>
          </cell>
          <cell r="E5101">
            <v>0</v>
          </cell>
        </row>
        <row r="5102">
          <cell r="B5102" t="str">
            <v>525433</v>
          </cell>
          <cell r="C5102" t="str">
            <v>TE FOFO JE/FG PN-10 600 X 300MM (205KG)</v>
          </cell>
          <cell r="D5102" t="str">
            <v>UN</v>
          </cell>
          <cell r="E5102">
            <v>0</v>
          </cell>
        </row>
        <row r="5103">
          <cell r="B5103" t="str">
            <v>525434</v>
          </cell>
          <cell r="C5103" t="str">
            <v>TE FOFO JE/FG PN-10 600 X 400MM (245KG)</v>
          </cell>
          <cell r="D5103" t="str">
            <v>UN</v>
          </cell>
          <cell r="E5103">
            <v>0</v>
          </cell>
        </row>
        <row r="5104">
          <cell r="B5104" t="str">
            <v>525435</v>
          </cell>
          <cell r="C5104" t="str">
            <v>TE FOFO JE/FG PN-10 600 X 600MM (326KG)</v>
          </cell>
          <cell r="D5104" t="str">
            <v>UN</v>
          </cell>
          <cell r="E5104">
            <v>0</v>
          </cell>
        </row>
        <row r="5105">
          <cell r="B5105" t="str">
            <v>525436</v>
          </cell>
          <cell r="C5105" t="str">
            <v>TE FOFO JE/FG PN-10 700 X 200MM (243KG)</v>
          </cell>
          <cell r="D5105" t="str">
            <v>UN</v>
          </cell>
          <cell r="E5105">
            <v>0</v>
          </cell>
        </row>
        <row r="5106">
          <cell r="B5106" t="str">
            <v>525437</v>
          </cell>
          <cell r="C5106" t="str">
            <v>TE FOFO JE/FG PN-10 700 X 400MM (321KG)</v>
          </cell>
          <cell r="D5106" t="str">
            <v>UN</v>
          </cell>
          <cell r="E5106">
            <v>0</v>
          </cell>
        </row>
        <row r="5107">
          <cell r="B5107" t="str">
            <v>525438</v>
          </cell>
          <cell r="C5107" t="str">
            <v>TE FOFO JE/FG PN-10 700 X 600MM (437KG)</v>
          </cell>
          <cell r="D5107" t="str">
            <v>UN</v>
          </cell>
          <cell r="E5107">
            <v>0</v>
          </cell>
        </row>
        <row r="5108">
          <cell r="B5108" t="str">
            <v>525439</v>
          </cell>
          <cell r="C5108" t="str">
            <v>TE FOFO JE/FG PN-10 700 X 700MM (461KG)</v>
          </cell>
          <cell r="D5108" t="str">
            <v>UN</v>
          </cell>
          <cell r="E5108">
            <v>0</v>
          </cell>
        </row>
        <row r="5109">
          <cell r="B5109" t="str">
            <v>525440</v>
          </cell>
          <cell r="C5109" t="str">
            <v>TE FOFO JE2GS/FG PN-10 800 X 200MM (305,8KG)</v>
          </cell>
          <cell r="D5109" t="str">
            <v>UN</v>
          </cell>
          <cell r="E5109">
            <v>0</v>
          </cell>
        </row>
        <row r="5110">
          <cell r="B5110" t="str">
            <v>525441</v>
          </cell>
          <cell r="C5110" t="str">
            <v>TE FOFO JE2GS/FG PN-10 800 X 400MM (406KG)</v>
          </cell>
          <cell r="D5110" t="str">
            <v>UN</v>
          </cell>
          <cell r="E5110">
            <v>0</v>
          </cell>
        </row>
        <row r="5111">
          <cell r="B5111" t="str">
            <v>525442</v>
          </cell>
          <cell r="C5111" t="str">
            <v>TE FOFO JE2GS/FG PN-10 800 X 600MM (596,4KG)</v>
          </cell>
          <cell r="D5111" t="str">
            <v>UN</v>
          </cell>
          <cell r="E5111">
            <v>0</v>
          </cell>
        </row>
        <row r="5112">
          <cell r="B5112" t="str">
            <v>525443</v>
          </cell>
          <cell r="C5112" t="str">
            <v>TE FOFO JE2GS/FG PN-10 800 X 800MM (638,5KG)</v>
          </cell>
          <cell r="D5112" t="str">
            <v>UN</v>
          </cell>
          <cell r="E5112">
            <v>0</v>
          </cell>
        </row>
        <row r="5113">
          <cell r="B5113" t="str">
            <v>525444</v>
          </cell>
          <cell r="C5113" t="str">
            <v>TE FOFO JE2GS/FG PN-10 900 X 200MM (323,9KG)</v>
          </cell>
          <cell r="D5113" t="str">
            <v>UN</v>
          </cell>
          <cell r="E5113">
            <v>0</v>
          </cell>
        </row>
        <row r="5114">
          <cell r="B5114" t="str">
            <v>525445</v>
          </cell>
          <cell r="C5114" t="str">
            <v>TE FOFO JE2GS/FG PN-10 900 X 400MM (502,2KG)</v>
          </cell>
          <cell r="D5114" t="str">
            <v>UN</v>
          </cell>
          <cell r="E5114">
            <v>0</v>
          </cell>
        </row>
        <row r="5115">
          <cell r="B5115" t="str">
            <v>525446</v>
          </cell>
          <cell r="C5115" t="str">
            <v>TE FOFO JE2GS/FG PN-10 900 X 600MM (763KG)</v>
          </cell>
          <cell r="D5115" t="str">
            <v>UN</v>
          </cell>
          <cell r="E5115">
            <v>0</v>
          </cell>
        </row>
        <row r="5116">
          <cell r="B5116" t="str">
            <v>525447</v>
          </cell>
          <cell r="C5116" t="str">
            <v>TE FOFO JE2GS/FG PN-10 900 X 800MM (854,6KG)</v>
          </cell>
          <cell r="D5116" t="str">
            <v>UN</v>
          </cell>
          <cell r="E5116">
            <v>0</v>
          </cell>
        </row>
        <row r="5117">
          <cell r="B5117" t="str">
            <v>525448</v>
          </cell>
          <cell r="C5117" t="str">
            <v>TE FOFO JE2GS/FG PN-10 900 X 900MM (925,2KG)</v>
          </cell>
          <cell r="D5117" t="str">
            <v>UN</v>
          </cell>
          <cell r="E5117">
            <v>0</v>
          </cell>
        </row>
        <row r="5118">
          <cell r="B5118" t="str">
            <v>525449</v>
          </cell>
          <cell r="C5118" t="str">
            <v>TE FOFO JE/FG PN-10 1000 X 200MM (462KG)</v>
          </cell>
          <cell r="D5118" t="str">
            <v>UN</v>
          </cell>
          <cell r="E5118">
            <v>0</v>
          </cell>
        </row>
        <row r="5119">
          <cell r="B5119" t="str">
            <v>525450</v>
          </cell>
          <cell r="C5119" t="str">
            <v>TE FOFO JE/FG PN-10 1000 X 400MM (622KG)</v>
          </cell>
          <cell r="D5119" t="str">
            <v>UN</v>
          </cell>
          <cell r="E5119">
            <v>0</v>
          </cell>
        </row>
        <row r="5120">
          <cell r="B5120" t="str">
            <v>525451</v>
          </cell>
          <cell r="C5120" t="str">
            <v>TE FOFO JE/FG PN-10 1000 X 600MM (912KG)</v>
          </cell>
          <cell r="D5120" t="str">
            <v>UN</v>
          </cell>
          <cell r="E5120">
            <v>0</v>
          </cell>
        </row>
        <row r="5121">
          <cell r="B5121" t="str">
            <v>525452</v>
          </cell>
          <cell r="C5121" t="str">
            <v>TE FOFO JE/FG PN-10 1000 X 800MM (1037KG)</v>
          </cell>
          <cell r="D5121" t="str">
            <v>UN</v>
          </cell>
          <cell r="E5121">
            <v>0</v>
          </cell>
        </row>
        <row r="5122">
          <cell r="B5122" t="str">
            <v>525453</v>
          </cell>
          <cell r="C5122" t="str">
            <v>TE FOFO JE/FG PN-10 1000 X 1000MM (1177KG)</v>
          </cell>
          <cell r="D5122" t="str">
            <v>UN</v>
          </cell>
          <cell r="E5122">
            <v>0</v>
          </cell>
        </row>
        <row r="5123">
          <cell r="B5123" t="str">
            <v>525454</v>
          </cell>
          <cell r="C5123" t="str">
            <v>TE FOFO JE/FG PN-10 1200 X 200MM (739KG)</v>
          </cell>
          <cell r="D5123" t="str">
            <v>UN</v>
          </cell>
          <cell r="E5123">
            <v>0</v>
          </cell>
        </row>
        <row r="5124">
          <cell r="B5124" t="str">
            <v>525455</v>
          </cell>
          <cell r="C5124" t="str">
            <v>TE FOFO JE/FG PN-10 1200 X 400MM (949KG)</v>
          </cell>
          <cell r="D5124" t="str">
            <v>UN</v>
          </cell>
          <cell r="E5124">
            <v>0</v>
          </cell>
        </row>
        <row r="5125">
          <cell r="B5125" t="str">
            <v>525456</v>
          </cell>
          <cell r="C5125" t="str">
            <v>TE FOFO JE/FG PN-10 1200 X 600MM (1299KG)</v>
          </cell>
          <cell r="D5125" t="str">
            <v>UN</v>
          </cell>
          <cell r="E5125">
            <v>0</v>
          </cell>
        </row>
        <row r="5126">
          <cell r="B5126" t="str">
            <v>525457</v>
          </cell>
          <cell r="C5126" t="str">
            <v>TE FOFO JE/FG PN-10 1200 X 800MM (1569KG)</v>
          </cell>
          <cell r="D5126" t="str">
            <v>UN</v>
          </cell>
          <cell r="E5126">
            <v>0</v>
          </cell>
        </row>
        <row r="5127">
          <cell r="B5127" t="str">
            <v>525458</v>
          </cell>
          <cell r="C5127" t="str">
            <v>TE FOFO JE/FG PN-10 1200 X 1200MM (2010KG)</v>
          </cell>
          <cell r="D5127" t="str">
            <v>UN</v>
          </cell>
          <cell r="E5127">
            <v>0</v>
          </cell>
        </row>
        <row r="5128">
          <cell r="B5128" t="str">
            <v>525459</v>
          </cell>
          <cell r="C5128" t="str">
            <v>TE FOFO JE/FG PN-10 150 X 150MM (32,5KG)</v>
          </cell>
          <cell r="D5128" t="str">
            <v>UN</v>
          </cell>
          <cell r="E5128">
            <v>373.8</v>
          </cell>
        </row>
        <row r="5129">
          <cell r="B5129" t="str">
            <v>525460</v>
          </cell>
          <cell r="C5129" t="str">
            <v>TE FOFO JE/FG PN-10 200 X 200MM (52,5KG)</v>
          </cell>
          <cell r="D5129" t="str">
            <v>UN</v>
          </cell>
          <cell r="E5129">
            <v>489.35</v>
          </cell>
        </row>
        <row r="5130">
          <cell r="B5130" t="str">
            <v>525461</v>
          </cell>
          <cell r="C5130" t="str">
            <v>TE FOFO JE/FG PN-10 250 X 250MM (66KG)</v>
          </cell>
          <cell r="D5130" t="str">
            <v>UN</v>
          </cell>
          <cell r="E5130">
            <v>0</v>
          </cell>
        </row>
        <row r="5131">
          <cell r="B5131" t="str">
            <v>525462</v>
          </cell>
          <cell r="C5131" t="str">
            <v>TE FOFO JM/FG PN-10 300 X 100MM (91KG)</v>
          </cell>
          <cell r="D5131" t="str">
            <v>UN</v>
          </cell>
          <cell r="E5131">
            <v>0</v>
          </cell>
        </row>
        <row r="5132">
          <cell r="B5132" t="str">
            <v>525463</v>
          </cell>
          <cell r="C5132" t="str">
            <v>TE FOFO JM/FG PN-10 400 X 100MM (137KG)</v>
          </cell>
          <cell r="D5132" t="str">
            <v>UN</v>
          </cell>
          <cell r="E5132">
            <v>0</v>
          </cell>
        </row>
        <row r="5133">
          <cell r="B5133" t="str">
            <v>525464</v>
          </cell>
          <cell r="C5133" t="str">
            <v>TE FOFO JM/FG PN-10 400 X 200MM (159KG)</v>
          </cell>
          <cell r="D5133" t="str">
            <v>UN</v>
          </cell>
          <cell r="E5133">
            <v>0</v>
          </cell>
        </row>
        <row r="5134">
          <cell r="B5134" t="str">
            <v>525465</v>
          </cell>
          <cell r="C5134" t="str">
            <v>TE FOFO JM/FG PN-10 450 X 100MM (240KG)</v>
          </cell>
          <cell r="D5134" t="str">
            <v>UN</v>
          </cell>
          <cell r="E5134">
            <v>0</v>
          </cell>
        </row>
        <row r="5135">
          <cell r="B5135" t="str">
            <v>525466</v>
          </cell>
          <cell r="C5135" t="str">
            <v>TE FOFO JM/FG PN-10 450 X 200MM (275KG)</v>
          </cell>
          <cell r="D5135" t="str">
            <v>UN</v>
          </cell>
          <cell r="E5135">
            <v>0</v>
          </cell>
        </row>
        <row r="5136">
          <cell r="B5136" t="str">
            <v>525467</v>
          </cell>
          <cell r="C5136" t="str">
            <v>TE FOFO JM/FG PN-10 450 X 450MM (392KG)</v>
          </cell>
          <cell r="D5136" t="str">
            <v>UN</v>
          </cell>
          <cell r="E5136">
            <v>0</v>
          </cell>
        </row>
        <row r="5137">
          <cell r="B5137" t="str">
            <v>525468</v>
          </cell>
          <cell r="C5137" t="str">
            <v>TE FOFO JM/FG PN-10 500 X 100MM (193KG)</v>
          </cell>
          <cell r="D5137" t="str">
            <v>UN</v>
          </cell>
          <cell r="E5137">
            <v>0</v>
          </cell>
        </row>
        <row r="5138">
          <cell r="B5138" t="str">
            <v>525469</v>
          </cell>
          <cell r="C5138" t="str">
            <v>TE FOFO JM/FG PN-10 500 X 200MM (219KG)</v>
          </cell>
          <cell r="D5138" t="str">
            <v>UN</v>
          </cell>
          <cell r="E5138">
            <v>0</v>
          </cell>
        </row>
        <row r="5139">
          <cell r="B5139" t="str">
            <v>525470</v>
          </cell>
          <cell r="C5139" t="str">
            <v>TE FOFO JM/FG PN-10 600 X 100MM (258KG)</v>
          </cell>
          <cell r="D5139" t="str">
            <v>UN</v>
          </cell>
          <cell r="E5139">
            <v>0</v>
          </cell>
        </row>
        <row r="5140">
          <cell r="B5140" t="str">
            <v>525471</v>
          </cell>
          <cell r="C5140" t="str">
            <v>TE FOFO JM/FG PN-10 600 X 200MM (294KG)</v>
          </cell>
          <cell r="D5140" t="str">
            <v>UN</v>
          </cell>
          <cell r="E5140">
            <v>0</v>
          </cell>
        </row>
        <row r="5141">
          <cell r="B5141" t="str">
            <v>525472</v>
          </cell>
          <cell r="C5141" t="str">
            <v>TE FOFO JM/FG PN-10 600 X 300MM (334KG)</v>
          </cell>
          <cell r="D5141" t="str">
            <v>UN</v>
          </cell>
          <cell r="E5141">
            <v>0</v>
          </cell>
        </row>
        <row r="5142">
          <cell r="B5142" t="str">
            <v>525473</v>
          </cell>
          <cell r="C5142" t="str">
            <v>TE FOFO JM/FG PN-10 600 X 600MM (482KG)</v>
          </cell>
          <cell r="D5142" t="str">
            <v>UN</v>
          </cell>
          <cell r="E5142">
            <v>0</v>
          </cell>
        </row>
        <row r="5143">
          <cell r="B5143" t="str">
            <v>525474</v>
          </cell>
          <cell r="C5143" t="str">
            <v>TE FOFO JM/FG PN-10 700 X 200MM (367KG)</v>
          </cell>
          <cell r="D5143" t="str">
            <v>UN</v>
          </cell>
          <cell r="E5143">
            <v>0</v>
          </cell>
        </row>
        <row r="5144">
          <cell r="B5144" t="str">
            <v>525475</v>
          </cell>
          <cell r="C5144" t="str">
            <v>TE FOFO JM/FG PN-10 700 X 400MM (450KG)</v>
          </cell>
          <cell r="D5144" t="str">
            <v>UN</v>
          </cell>
          <cell r="E5144">
            <v>0</v>
          </cell>
        </row>
        <row r="5145">
          <cell r="B5145" t="str">
            <v>525476</v>
          </cell>
          <cell r="C5145" t="str">
            <v>TE FOFO JM/FG PN-10 700 X 600MM (575KG)</v>
          </cell>
          <cell r="D5145" t="str">
            <v>UN</v>
          </cell>
          <cell r="E5145">
            <v>0</v>
          </cell>
        </row>
        <row r="5146">
          <cell r="B5146" t="str">
            <v>525477</v>
          </cell>
          <cell r="C5146" t="str">
            <v>TE FOFO JM/FG PN-10 700 X 700MM (609KG)</v>
          </cell>
          <cell r="D5146" t="str">
            <v>UN</v>
          </cell>
          <cell r="E5146">
            <v>0</v>
          </cell>
        </row>
        <row r="5147">
          <cell r="B5147" t="str">
            <v>525478</v>
          </cell>
          <cell r="C5147" t="str">
            <v>TE FOFO JM/FG PN-10 800 X 200MM (515KG)</v>
          </cell>
          <cell r="D5147" t="str">
            <v>UN</v>
          </cell>
          <cell r="E5147">
            <v>0</v>
          </cell>
        </row>
        <row r="5148">
          <cell r="B5148" t="str">
            <v>525479</v>
          </cell>
          <cell r="C5148" t="str">
            <v>TE FOFO JM/FG PN-10 800 X 400MM (631KG)</v>
          </cell>
          <cell r="D5148" t="str">
            <v>UN</v>
          </cell>
          <cell r="E5148">
            <v>0</v>
          </cell>
        </row>
        <row r="5149">
          <cell r="B5149" t="str">
            <v>525480</v>
          </cell>
          <cell r="C5149" t="str">
            <v>TE FOFO JM/FG PN-10 800 X 600MM (861KG)</v>
          </cell>
          <cell r="D5149" t="str">
            <v>UN</v>
          </cell>
          <cell r="E5149">
            <v>0</v>
          </cell>
        </row>
        <row r="5150">
          <cell r="B5150" t="str">
            <v>525481</v>
          </cell>
          <cell r="C5150" t="str">
            <v>TE FOFO JM/FG PN-10 800 X 800MM (871KG)</v>
          </cell>
          <cell r="D5150" t="str">
            <v>UN</v>
          </cell>
          <cell r="E5150">
            <v>0</v>
          </cell>
        </row>
        <row r="5151">
          <cell r="B5151" t="str">
            <v>525482</v>
          </cell>
          <cell r="C5151" t="str">
            <v>TE FOFO JM/FG PN-10 900 X 200MM (631KG)</v>
          </cell>
          <cell r="D5151" t="str">
            <v>UN</v>
          </cell>
          <cell r="E5151">
            <v>0</v>
          </cell>
        </row>
        <row r="5152">
          <cell r="B5152" t="str">
            <v>525483</v>
          </cell>
          <cell r="C5152" t="str">
            <v>TE FOFO JM/FG PN-10 900 X 400MM (799KG)</v>
          </cell>
          <cell r="D5152" t="str">
            <v>UN</v>
          </cell>
          <cell r="E5152">
            <v>0</v>
          </cell>
        </row>
        <row r="5153">
          <cell r="B5153" t="str">
            <v>525484</v>
          </cell>
          <cell r="C5153" t="str">
            <v>TE FOFO JM/FG PN-10 900 X 600MM (1081KG)</v>
          </cell>
          <cell r="D5153" t="str">
            <v>UN</v>
          </cell>
          <cell r="E5153">
            <v>0</v>
          </cell>
        </row>
        <row r="5154">
          <cell r="B5154" t="str">
            <v>525485</v>
          </cell>
          <cell r="C5154" t="str">
            <v>TE FOFO JM/FG PN-10 900 X 800MM (1157KG)</v>
          </cell>
          <cell r="D5154" t="str">
            <v>UN</v>
          </cell>
          <cell r="E5154">
            <v>0</v>
          </cell>
        </row>
        <row r="5155">
          <cell r="B5155" t="str">
            <v>525486</v>
          </cell>
          <cell r="C5155" t="str">
            <v>TE FOFO JM/FG PN-10 900 X 900MM (1231KG)</v>
          </cell>
          <cell r="D5155" t="str">
            <v>UN</v>
          </cell>
          <cell r="E5155">
            <v>0</v>
          </cell>
        </row>
        <row r="5156">
          <cell r="B5156" t="str">
            <v>525487</v>
          </cell>
          <cell r="C5156" t="str">
            <v>TE FOFO JM/FG PN-10 1000 X 200MM (860KG)</v>
          </cell>
          <cell r="D5156" t="str">
            <v>UN</v>
          </cell>
          <cell r="E5156">
            <v>0</v>
          </cell>
        </row>
        <row r="5157">
          <cell r="B5157" t="str">
            <v>525488</v>
          </cell>
          <cell r="C5157" t="str">
            <v>TE FOFO JM/FG PN-10 1000 X 400MM (1022KG)</v>
          </cell>
          <cell r="D5157" t="str">
            <v>UN</v>
          </cell>
          <cell r="E5157">
            <v>0</v>
          </cell>
        </row>
        <row r="5158">
          <cell r="B5158" t="str">
            <v>525489</v>
          </cell>
          <cell r="C5158" t="str">
            <v>TE FOFO JM/FG PN-10 1000 X 600MM (1312KG)</v>
          </cell>
          <cell r="D5158" t="str">
            <v>UN</v>
          </cell>
          <cell r="E5158">
            <v>0</v>
          </cell>
        </row>
        <row r="5159">
          <cell r="B5159" t="str">
            <v>525490</v>
          </cell>
          <cell r="C5159" t="str">
            <v>TE FOFO JM/FG PN-10 1000 X 800MM (1437KG)</v>
          </cell>
          <cell r="D5159" t="str">
            <v>UN</v>
          </cell>
          <cell r="E5159">
            <v>0</v>
          </cell>
        </row>
        <row r="5160">
          <cell r="B5160" t="str">
            <v>525491</v>
          </cell>
          <cell r="C5160" t="str">
            <v>TE FOFO JM/FG PN-10 1000 X 1000MM (1554KG)</v>
          </cell>
          <cell r="D5160" t="str">
            <v>UN</v>
          </cell>
          <cell r="E5160">
            <v>0</v>
          </cell>
        </row>
        <row r="5161">
          <cell r="B5161" t="str">
            <v>525492</v>
          </cell>
          <cell r="C5161" t="str">
            <v>TE FOFO JM/FG PN-10 1200 X 200MM (1136KG)</v>
          </cell>
          <cell r="D5161" t="str">
            <v>UN</v>
          </cell>
          <cell r="E5161">
            <v>0</v>
          </cell>
        </row>
        <row r="5162">
          <cell r="B5162" t="str">
            <v>525493</v>
          </cell>
          <cell r="C5162" t="str">
            <v>TE FOFO JM/FG PN-10 1200 X 400MM (1346KG)</v>
          </cell>
          <cell r="D5162" t="str">
            <v>UN</v>
          </cell>
          <cell r="E5162">
            <v>0</v>
          </cell>
        </row>
        <row r="5163">
          <cell r="B5163" t="str">
            <v>525494</v>
          </cell>
          <cell r="C5163" t="str">
            <v>TE FOFO JM/FG PN-10 1200 X 600MM (1696KG)</v>
          </cell>
          <cell r="D5163" t="str">
            <v>UN</v>
          </cell>
          <cell r="E5163">
            <v>0</v>
          </cell>
        </row>
        <row r="5164">
          <cell r="B5164" t="str">
            <v>525495</v>
          </cell>
          <cell r="C5164" t="str">
            <v>TE FOFO JM/FG PN-10 1200 X 800MM (1946KG)</v>
          </cell>
          <cell r="D5164" t="str">
            <v>UN</v>
          </cell>
          <cell r="E5164">
            <v>0</v>
          </cell>
        </row>
        <row r="5165">
          <cell r="B5165" t="str">
            <v>525496</v>
          </cell>
          <cell r="C5165" t="str">
            <v>TE FOFO JM/FG PN-10 1200 X 1000MM (2146KG)</v>
          </cell>
          <cell r="D5165" t="str">
            <v>UN</v>
          </cell>
          <cell r="E5165">
            <v>0</v>
          </cell>
        </row>
        <row r="5166">
          <cell r="B5166" t="str">
            <v>525497</v>
          </cell>
          <cell r="C5166" t="str">
            <v>TE FOFO JM/FG PN-10 1200 X 1200MM (2346KG)</v>
          </cell>
          <cell r="D5166" t="str">
            <v>UN</v>
          </cell>
          <cell r="E5166">
            <v>0</v>
          </cell>
        </row>
        <row r="5167">
          <cell r="B5167" t="str">
            <v>525498</v>
          </cell>
          <cell r="C5167" t="str">
            <v>TE FOFO JE - PVC 100 X 50MM (13KG)</v>
          </cell>
          <cell r="D5167" t="str">
            <v>UN</v>
          </cell>
          <cell r="E5167">
            <v>0</v>
          </cell>
        </row>
        <row r="5168">
          <cell r="B5168" t="str">
            <v>525499</v>
          </cell>
          <cell r="C5168" t="str">
            <v>TE FOFO JE - PVC 100 X 75MM (12,2KG)</v>
          </cell>
          <cell r="D5168" t="str">
            <v>UN</v>
          </cell>
          <cell r="E5168">
            <v>0</v>
          </cell>
        </row>
        <row r="5169">
          <cell r="B5169" t="str">
            <v>525501</v>
          </cell>
          <cell r="C5169" t="str">
            <v>TE FOFO JE - PVC 150 X 50MM (15,8KG)</v>
          </cell>
          <cell r="D5169" t="str">
            <v>UN</v>
          </cell>
          <cell r="E5169">
            <v>0</v>
          </cell>
        </row>
        <row r="5170">
          <cell r="B5170" t="str">
            <v>525502</v>
          </cell>
          <cell r="C5170" t="str">
            <v>TE FOFO JE - PVC 150 X 75MM (16,6KG)</v>
          </cell>
          <cell r="D5170" t="str">
            <v>UN</v>
          </cell>
          <cell r="E5170">
            <v>0</v>
          </cell>
        </row>
        <row r="5171">
          <cell r="B5171" t="str">
            <v>525503</v>
          </cell>
          <cell r="C5171" t="str">
            <v>TE FOFO JE - PVC 150 X 100MM (18,6KG)</v>
          </cell>
          <cell r="D5171" t="str">
            <v>UN</v>
          </cell>
          <cell r="E5171">
            <v>0</v>
          </cell>
        </row>
        <row r="5172">
          <cell r="B5172" t="str">
            <v>525504</v>
          </cell>
          <cell r="C5172" t="str">
            <v>TE FOFO JE - PVC 200 X 50MM (22,8KG)</v>
          </cell>
          <cell r="D5172" t="str">
            <v>UN</v>
          </cell>
          <cell r="E5172">
            <v>0</v>
          </cell>
        </row>
        <row r="5173">
          <cell r="B5173" t="str">
            <v>525505</v>
          </cell>
          <cell r="C5173" t="str">
            <v>TE FOFO JE - PVC 200 X 75MM (23,2KG)</v>
          </cell>
          <cell r="D5173" t="str">
            <v>UN</v>
          </cell>
          <cell r="E5173">
            <v>0</v>
          </cell>
        </row>
        <row r="5174">
          <cell r="B5174" t="str">
            <v>525506</v>
          </cell>
          <cell r="C5174" t="str">
            <v>TE FOFO JE - PVC 200 X 100MM (27,8KG)</v>
          </cell>
          <cell r="D5174" t="str">
            <v>UN</v>
          </cell>
          <cell r="E5174">
            <v>0</v>
          </cell>
        </row>
        <row r="5175">
          <cell r="B5175" t="str">
            <v>525507</v>
          </cell>
          <cell r="C5175" t="str">
            <v>TE FOFO JE - PVC 250 X 50MM (34,6KG)</v>
          </cell>
          <cell r="D5175" t="str">
            <v>UN</v>
          </cell>
          <cell r="E5175">
            <v>0</v>
          </cell>
        </row>
        <row r="5176">
          <cell r="B5176" t="str">
            <v>525508</v>
          </cell>
          <cell r="C5176" t="str">
            <v>TE FOFO JE - PVC 250 X 75MM (34,5KG)</v>
          </cell>
          <cell r="D5176" t="str">
            <v>UN</v>
          </cell>
          <cell r="E5176">
            <v>0</v>
          </cell>
        </row>
        <row r="5177">
          <cell r="B5177" t="str">
            <v>525509</v>
          </cell>
          <cell r="C5177" t="str">
            <v>TE FOFO JE - PVC 250 X 100MM (35,8KG)</v>
          </cell>
          <cell r="D5177" t="str">
            <v>UN</v>
          </cell>
          <cell r="E5177">
            <v>0</v>
          </cell>
        </row>
        <row r="5178">
          <cell r="B5178" t="str">
            <v>525510</v>
          </cell>
          <cell r="C5178" t="str">
            <v>TE FOFO C/ FG PN-16 100 X 50MM (16KG)</v>
          </cell>
          <cell r="D5178" t="str">
            <v>UN</v>
          </cell>
          <cell r="E5178">
            <v>0</v>
          </cell>
        </row>
        <row r="5179">
          <cell r="B5179" t="str">
            <v>525511</v>
          </cell>
          <cell r="C5179" t="str">
            <v>TE FOFO C/ FG PN-16 100 X 100MM (18,5KG)</v>
          </cell>
          <cell r="D5179" t="str">
            <v>UN</v>
          </cell>
          <cell r="E5179">
            <v>0</v>
          </cell>
        </row>
        <row r="5180">
          <cell r="B5180" t="str">
            <v>525512</v>
          </cell>
          <cell r="C5180" t="str">
            <v>TE FOFO C/ FG PN-16 150 X 50MM (26KG)</v>
          </cell>
          <cell r="D5180" t="str">
            <v>UN</v>
          </cell>
          <cell r="E5180">
            <v>0</v>
          </cell>
        </row>
        <row r="5181">
          <cell r="B5181" t="str">
            <v>525513</v>
          </cell>
          <cell r="C5181" t="str">
            <v>TE FOFO C/ FG PN-16 150 X 100MM (28,5KG)</v>
          </cell>
          <cell r="D5181" t="str">
            <v>UN</v>
          </cell>
          <cell r="E5181">
            <v>0</v>
          </cell>
        </row>
        <row r="5182">
          <cell r="B5182" t="str">
            <v>525514</v>
          </cell>
          <cell r="C5182" t="str">
            <v>TE FOFO C/ FG PN-16 150 X 150MM (32KG)</v>
          </cell>
          <cell r="D5182" t="str">
            <v>UN</v>
          </cell>
          <cell r="E5182">
            <v>0</v>
          </cell>
        </row>
        <row r="5183">
          <cell r="B5183" t="str">
            <v>525515</v>
          </cell>
          <cell r="C5183" t="str">
            <v>TE FOFO C/ FG PN-16 200 X 50MM (48KG)</v>
          </cell>
          <cell r="D5183" t="str">
            <v>UN</v>
          </cell>
          <cell r="E5183">
            <v>0</v>
          </cell>
        </row>
        <row r="5184">
          <cell r="B5184" t="str">
            <v>525516</v>
          </cell>
          <cell r="C5184" t="str">
            <v>TE FOFO C/ FG PN-16 200 X 100MM (41KG)</v>
          </cell>
          <cell r="D5184" t="str">
            <v>UN</v>
          </cell>
          <cell r="E5184">
            <v>0</v>
          </cell>
        </row>
        <row r="5185">
          <cell r="B5185" t="str">
            <v>525517</v>
          </cell>
          <cell r="C5185" t="str">
            <v>TE FOFO C/ FG PN-16 200 X 150MM (44KG)</v>
          </cell>
          <cell r="D5185" t="str">
            <v>UN</v>
          </cell>
          <cell r="E5185">
            <v>0</v>
          </cell>
        </row>
        <row r="5186">
          <cell r="B5186" t="str">
            <v>525518</v>
          </cell>
          <cell r="C5186" t="str">
            <v>TE FOFO C/ FG PN-16 200 X 200MM (47KG)</v>
          </cell>
          <cell r="D5186" t="str">
            <v>UN</v>
          </cell>
          <cell r="E5186">
            <v>0</v>
          </cell>
        </row>
        <row r="5187">
          <cell r="B5187" t="str">
            <v>525519</v>
          </cell>
          <cell r="C5187" t="str">
            <v>TE FOFO C/ FG PN-16 250 X 100MM (67KG)</v>
          </cell>
          <cell r="D5187" t="str">
            <v>UN</v>
          </cell>
          <cell r="E5187">
            <v>0</v>
          </cell>
        </row>
        <row r="5188">
          <cell r="B5188" t="str">
            <v>525520</v>
          </cell>
          <cell r="C5188" t="str">
            <v>TE FOFO C/ FG PN-16 250 X 200MM (73KG)</v>
          </cell>
          <cell r="D5188" t="str">
            <v>UN</v>
          </cell>
          <cell r="E5188">
            <v>0</v>
          </cell>
        </row>
        <row r="5189">
          <cell r="B5189" t="str">
            <v>525521</v>
          </cell>
          <cell r="C5189" t="str">
            <v>TE FOFO C/ FG PN-16 250 X 250MM (80KG)</v>
          </cell>
          <cell r="D5189" t="str">
            <v>UN</v>
          </cell>
          <cell r="E5189">
            <v>0</v>
          </cell>
        </row>
        <row r="5190">
          <cell r="B5190" t="str">
            <v>525522</v>
          </cell>
          <cell r="C5190" t="str">
            <v>TE FOFO C/ FG PN-16 300 X 100MM (92KG)</v>
          </cell>
          <cell r="D5190" t="str">
            <v>UN</v>
          </cell>
          <cell r="E5190">
            <v>0</v>
          </cell>
        </row>
        <row r="5191">
          <cell r="B5191" t="str">
            <v>525523</v>
          </cell>
          <cell r="C5191" t="str">
            <v>TE FOFO C/ FG PN-16 300 X 200MM (100KG)</v>
          </cell>
          <cell r="D5191" t="str">
            <v>UN</v>
          </cell>
          <cell r="E5191">
            <v>0</v>
          </cell>
        </row>
        <row r="5192">
          <cell r="B5192" t="str">
            <v>525524</v>
          </cell>
          <cell r="C5192" t="str">
            <v>TE FOFO C/ FG PN-16 300 X 300MM (119KG)</v>
          </cell>
          <cell r="D5192" t="str">
            <v>UN</v>
          </cell>
          <cell r="E5192">
            <v>0</v>
          </cell>
        </row>
        <row r="5193">
          <cell r="B5193" t="str">
            <v>525525</v>
          </cell>
          <cell r="C5193" t="str">
            <v>TE FOFO C/ FG PN-16 350 X 100MM (118KG)</v>
          </cell>
          <cell r="D5193" t="str">
            <v>UN</v>
          </cell>
          <cell r="E5193">
            <v>0</v>
          </cell>
        </row>
        <row r="5194">
          <cell r="B5194" t="str">
            <v>525526</v>
          </cell>
          <cell r="C5194" t="str">
            <v>TE FOFO C/ FG PN-16 350 X 200MM (123KG)</v>
          </cell>
          <cell r="D5194" t="str">
            <v>UN</v>
          </cell>
          <cell r="E5194">
            <v>0</v>
          </cell>
        </row>
        <row r="5195">
          <cell r="B5195" t="str">
            <v>525527</v>
          </cell>
          <cell r="C5195" t="str">
            <v>TE FOFO C/ FG PN-16 350 X 300MM (139KG)</v>
          </cell>
          <cell r="D5195" t="str">
            <v>UN</v>
          </cell>
          <cell r="E5195">
            <v>0</v>
          </cell>
        </row>
        <row r="5196">
          <cell r="B5196" t="str">
            <v>525528</v>
          </cell>
          <cell r="C5196" t="str">
            <v>TE FOFO C/ FG PN-16 350 X 350MM (148KG)</v>
          </cell>
          <cell r="D5196" t="str">
            <v>UN</v>
          </cell>
          <cell r="E5196">
            <v>0</v>
          </cell>
        </row>
        <row r="5197">
          <cell r="B5197" t="str">
            <v>525529</v>
          </cell>
          <cell r="C5197" t="str">
            <v>TE FOFO C/ FG PN-16 400 X 100MM (149KG)</v>
          </cell>
          <cell r="D5197" t="str">
            <v>UN</v>
          </cell>
          <cell r="E5197">
            <v>0</v>
          </cell>
        </row>
        <row r="5198">
          <cell r="B5198" t="str">
            <v>525530</v>
          </cell>
          <cell r="C5198" t="str">
            <v>TE FOFO C/ FG PN-16 400 X 200MM (153KG)</v>
          </cell>
          <cell r="D5198" t="str">
            <v>UN</v>
          </cell>
          <cell r="E5198">
            <v>0</v>
          </cell>
        </row>
        <row r="5199">
          <cell r="B5199" t="str">
            <v>525531</v>
          </cell>
          <cell r="C5199" t="str">
            <v>TE FOFO C/ FG PN-16 400 X 300MM (171KG)</v>
          </cell>
          <cell r="D5199" t="str">
            <v>UN</v>
          </cell>
          <cell r="E5199">
            <v>0</v>
          </cell>
        </row>
        <row r="5200">
          <cell r="B5200" t="str">
            <v>525532</v>
          </cell>
          <cell r="C5200" t="str">
            <v>TE FOFO C/ FG PN-16 400 X 400MM (189KG)</v>
          </cell>
          <cell r="D5200" t="str">
            <v>UN</v>
          </cell>
          <cell r="E5200">
            <v>0</v>
          </cell>
        </row>
        <row r="5201">
          <cell r="B5201" t="str">
            <v>525533</v>
          </cell>
          <cell r="C5201" t="str">
            <v>TE FOFO C/ FG PN-16 450 X 100MM (188KG)</v>
          </cell>
          <cell r="D5201" t="str">
            <v>UN</v>
          </cell>
          <cell r="E5201">
            <v>0</v>
          </cell>
        </row>
        <row r="5202">
          <cell r="B5202" t="str">
            <v>525534</v>
          </cell>
          <cell r="C5202" t="str">
            <v>TE FOFO C/ FG PN-16 450 X 200MM (195KG)</v>
          </cell>
          <cell r="D5202" t="str">
            <v>UN</v>
          </cell>
          <cell r="E5202">
            <v>0</v>
          </cell>
        </row>
        <row r="5203">
          <cell r="B5203" t="str">
            <v>525535</v>
          </cell>
          <cell r="C5203" t="str">
            <v>TE FOFO C/ FG PN-16 450 X 300MM (202KG)</v>
          </cell>
          <cell r="D5203" t="str">
            <v>UN</v>
          </cell>
          <cell r="E5203">
            <v>0</v>
          </cell>
        </row>
        <row r="5204">
          <cell r="B5204" t="str">
            <v>525536</v>
          </cell>
          <cell r="C5204" t="str">
            <v>TE FOFO C/ FG PN-16 450 X 400MM (225KG)</v>
          </cell>
          <cell r="D5204" t="str">
            <v>UN</v>
          </cell>
          <cell r="E5204">
            <v>0</v>
          </cell>
        </row>
        <row r="5205">
          <cell r="B5205" t="str">
            <v>525537</v>
          </cell>
          <cell r="C5205" t="str">
            <v>TE FOFO C/ FG PN-16 450 X 450MM (229KG)</v>
          </cell>
          <cell r="D5205" t="str">
            <v>UN</v>
          </cell>
          <cell r="E5205">
            <v>0</v>
          </cell>
        </row>
        <row r="5206">
          <cell r="B5206" t="str">
            <v>525538</v>
          </cell>
          <cell r="C5206" t="str">
            <v>TE FOFO C/ FG PN-16 500 X 100MM (235KG)</v>
          </cell>
          <cell r="D5206" t="str">
            <v>UN</v>
          </cell>
          <cell r="E5206">
            <v>0</v>
          </cell>
        </row>
        <row r="5207">
          <cell r="B5207" t="str">
            <v>525539</v>
          </cell>
          <cell r="C5207" t="str">
            <v>TE FOFO C/ FG PN-16 500 X 200MM (239KG)</v>
          </cell>
          <cell r="D5207" t="str">
            <v>UN</v>
          </cell>
          <cell r="E5207">
            <v>0</v>
          </cell>
        </row>
        <row r="5208">
          <cell r="B5208" t="str">
            <v>525540</v>
          </cell>
          <cell r="C5208" t="str">
            <v>TE FOFO C/ FG PN-16 500 X 300MM (249KG)</v>
          </cell>
          <cell r="D5208" t="str">
            <v>UN</v>
          </cell>
          <cell r="E5208">
            <v>0</v>
          </cell>
        </row>
        <row r="5209">
          <cell r="B5209" t="str">
            <v>525541</v>
          </cell>
          <cell r="C5209" t="str">
            <v>TE FOFO C/ FG PN-16 500 X 400MM (270KG)</v>
          </cell>
          <cell r="D5209" t="str">
            <v>UN</v>
          </cell>
          <cell r="E5209">
            <v>0</v>
          </cell>
        </row>
        <row r="5210">
          <cell r="B5210" t="str">
            <v>525542</v>
          </cell>
          <cell r="C5210" t="str">
            <v>TE FOFO C/ FG PN-16 500 X 500MM (293KG)</v>
          </cell>
          <cell r="D5210" t="str">
            <v>UN</v>
          </cell>
          <cell r="E5210">
            <v>0</v>
          </cell>
        </row>
        <row r="5211">
          <cell r="B5211" t="str">
            <v>525543</v>
          </cell>
          <cell r="C5211" t="str">
            <v>TE FOFO C/ FG PN-16 600 X 100MM (350KG)</v>
          </cell>
          <cell r="D5211" t="str">
            <v>UN</v>
          </cell>
          <cell r="E5211">
            <v>0</v>
          </cell>
        </row>
        <row r="5212">
          <cell r="B5212" t="str">
            <v>525544</v>
          </cell>
          <cell r="C5212" t="str">
            <v>TE FOFO C/ FG PN-16 600 X 200MM (346KG)</v>
          </cell>
          <cell r="D5212" t="str">
            <v>UN</v>
          </cell>
          <cell r="E5212">
            <v>0</v>
          </cell>
        </row>
        <row r="5213">
          <cell r="B5213" t="str">
            <v>525545</v>
          </cell>
          <cell r="C5213" t="str">
            <v>TE FOFO C/ FG PN-16 600 X 300MM (355KG)</v>
          </cell>
          <cell r="D5213" t="str">
            <v>UN</v>
          </cell>
          <cell r="E5213">
            <v>0</v>
          </cell>
        </row>
        <row r="5214">
          <cell r="B5214" t="str">
            <v>525546</v>
          </cell>
          <cell r="C5214" t="str">
            <v>TE FOFO C/ FG PN-16 600 X 400MM (375KG)</v>
          </cell>
          <cell r="D5214" t="str">
            <v>UN</v>
          </cell>
          <cell r="E5214">
            <v>0</v>
          </cell>
        </row>
        <row r="5215">
          <cell r="B5215" t="str">
            <v>525547</v>
          </cell>
          <cell r="C5215" t="str">
            <v>TE FOFO C/ FG PN-16 600 X 500MM (380KG)</v>
          </cell>
          <cell r="D5215" t="str">
            <v>UN</v>
          </cell>
          <cell r="E5215">
            <v>0</v>
          </cell>
        </row>
        <row r="5216">
          <cell r="B5216" t="str">
            <v>525548</v>
          </cell>
          <cell r="C5216" t="str">
            <v>TE FOFO C/ FG PN-16 600 X 600MM (432KG)</v>
          </cell>
          <cell r="D5216" t="str">
            <v>UN</v>
          </cell>
          <cell r="E5216">
            <v>0</v>
          </cell>
        </row>
        <row r="5217">
          <cell r="B5217" t="str">
            <v>525549</v>
          </cell>
          <cell r="C5217" t="str">
            <v>TE FOFO C/ FG PN-16 700 X 200MM (297KG)</v>
          </cell>
          <cell r="D5217" t="str">
            <v>UN</v>
          </cell>
          <cell r="E5217">
            <v>0</v>
          </cell>
        </row>
        <row r="5218">
          <cell r="B5218" t="str">
            <v>525550</v>
          </cell>
          <cell r="C5218" t="str">
            <v>TE FOFO C/ FG PN-16 700 X 400MM (376KG)</v>
          </cell>
          <cell r="D5218" t="str">
            <v>UN</v>
          </cell>
          <cell r="E5218">
            <v>0</v>
          </cell>
        </row>
        <row r="5219">
          <cell r="B5219" t="str">
            <v>525551</v>
          </cell>
          <cell r="C5219" t="str">
            <v>TE FOFO C/ FG PN-16 700 X 700MM (523KG)</v>
          </cell>
          <cell r="D5219" t="str">
            <v>UN</v>
          </cell>
          <cell r="E5219">
            <v>0</v>
          </cell>
        </row>
        <row r="5220">
          <cell r="B5220" t="str">
            <v>525552</v>
          </cell>
          <cell r="C5220" t="str">
            <v>TE FOFO C/ FG PN-16 800 X 200MM (389KG)</v>
          </cell>
          <cell r="D5220" t="str">
            <v>UN</v>
          </cell>
          <cell r="E5220">
            <v>0</v>
          </cell>
        </row>
        <row r="5221">
          <cell r="B5221" t="str">
            <v>525553</v>
          </cell>
          <cell r="C5221" t="str">
            <v>TE FOFO C/ FG PN-16 800 X 400MM (482KG)</v>
          </cell>
          <cell r="D5221" t="str">
            <v>UN</v>
          </cell>
          <cell r="E5221">
            <v>0</v>
          </cell>
        </row>
        <row r="5222">
          <cell r="B5222" t="str">
            <v>525554</v>
          </cell>
          <cell r="C5222" t="str">
            <v>TE FOFO C/ FG PN-16 800 X 600MM (674KG)</v>
          </cell>
          <cell r="D5222" t="str">
            <v>UN</v>
          </cell>
          <cell r="E5222">
            <v>0</v>
          </cell>
        </row>
        <row r="5223">
          <cell r="B5223" t="str">
            <v>525555</v>
          </cell>
          <cell r="C5223" t="str">
            <v>TE FOFO C/ FG PN-16 800 X 800MM (716KG)</v>
          </cell>
          <cell r="D5223" t="str">
            <v>UN</v>
          </cell>
          <cell r="E5223">
            <v>0</v>
          </cell>
        </row>
        <row r="5224">
          <cell r="B5224" t="str">
            <v>525556</v>
          </cell>
          <cell r="C5224" t="str">
            <v>TE FOFO C/ FG PN-16 900 X 200MM (482KG)</v>
          </cell>
          <cell r="D5224" t="str">
            <v>UN</v>
          </cell>
          <cell r="E5224">
            <v>0</v>
          </cell>
        </row>
        <row r="5225">
          <cell r="B5225" t="str">
            <v>525557</v>
          </cell>
          <cell r="C5225" t="str">
            <v>TE FOFO C/ FG PN-16 900 X 400MM (592KG)</v>
          </cell>
          <cell r="D5225" t="str">
            <v>UN</v>
          </cell>
          <cell r="E5225">
            <v>0</v>
          </cell>
        </row>
        <row r="5226">
          <cell r="B5226" t="str">
            <v>525558</v>
          </cell>
          <cell r="C5226" t="str">
            <v>TE FOFO C/ FG PN-16 900 X 600MM (856KG)</v>
          </cell>
          <cell r="D5226" t="str">
            <v>UN</v>
          </cell>
          <cell r="E5226">
            <v>0</v>
          </cell>
        </row>
        <row r="5227">
          <cell r="B5227" t="str">
            <v>525559</v>
          </cell>
          <cell r="C5227" t="str">
            <v>TE FOFO C/ FG PN-16 900 X 900MM (925KG)</v>
          </cell>
          <cell r="D5227" t="str">
            <v>UN</v>
          </cell>
          <cell r="E5227">
            <v>0</v>
          </cell>
        </row>
        <row r="5228">
          <cell r="B5228" t="str">
            <v>525560</v>
          </cell>
          <cell r="C5228" t="str">
            <v>TE FOFO C/ FG PN-16 1000 X 200MM (626KG)</v>
          </cell>
          <cell r="D5228" t="str">
            <v>UN</v>
          </cell>
          <cell r="E5228">
            <v>0</v>
          </cell>
        </row>
        <row r="5229">
          <cell r="B5229" t="str">
            <v>525561</v>
          </cell>
          <cell r="C5229" t="str">
            <v>TE FOFO C/ FG PN-16 1000 X 400MM (751KG)</v>
          </cell>
          <cell r="D5229" t="str">
            <v>UN</v>
          </cell>
          <cell r="E5229">
            <v>0</v>
          </cell>
        </row>
        <row r="5230">
          <cell r="B5230" t="str">
            <v>525562</v>
          </cell>
          <cell r="C5230" t="str">
            <v>TE FOFO C/ FG PN-16 1000 X 600MM (1110KG)</v>
          </cell>
          <cell r="D5230" t="str">
            <v>UN</v>
          </cell>
          <cell r="E5230">
            <v>0</v>
          </cell>
        </row>
        <row r="5231">
          <cell r="B5231" t="str">
            <v>525563</v>
          </cell>
          <cell r="C5231" t="str">
            <v>TE FOFO C/ FG PN-16 1000 X 1000MM (1230KG)</v>
          </cell>
          <cell r="D5231" t="str">
            <v>UN</v>
          </cell>
          <cell r="E5231">
            <v>0</v>
          </cell>
        </row>
        <row r="5232">
          <cell r="B5232" t="str">
            <v>525564</v>
          </cell>
          <cell r="C5232" t="str">
            <v>TE FOFO C/ FG PN-16 1200 X 200MM (937KG)</v>
          </cell>
          <cell r="D5232" t="str">
            <v>UN</v>
          </cell>
          <cell r="E5232">
            <v>0</v>
          </cell>
        </row>
        <row r="5233">
          <cell r="B5233" t="str">
            <v>525565</v>
          </cell>
          <cell r="C5233" t="str">
            <v>TE FOFO C/ FG PN-16 1200 X 400MM (1099KG)</v>
          </cell>
          <cell r="D5233" t="str">
            <v>UN</v>
          </cell>
          <cell r="E5233">
            <v>0</v>
          </cell>
        </row>
        <row r="5234">
          <cell r="B5234" t="str">
            <v>525566</v>
          </cell>
          <cell r="C5234" t="str">
            <v>TE FOFO C/ FG PN-16 1200 X 600MM (1259KG)</v>
          </cell>
          <cell r="D5234" t="str">
            <v>UN</v>
          </cell>
          <cell r="E5234">
            <v>0</v>
          </cell>
        </row>
        <row r="5235">
          <cell r="B5235" t="str">
            <v>525567</v>
          </cell>
          <cell r="C5235" t="str">
            <v>TE FOFO C/ FG PN-16 1200 X 800MM (1515KG)</v>
          </cell>
          <cell r="D5235" t="str">
            <v>UN</v>
          </cell>
          <cell r="E5235">
            <v>0</v>
          </cell>
        </row>
        <row r="5236">
          <cell r="B5236" t="str">
            <v>525568</v>
          </cell>
          <cell r="C5236" t="str">
            <v>TE FOFO C/ FG PN-16 1200 X 1000MM (1734KG)</v>
          </cell>
          <cell r="D5236" t="str">
            <v>UN</v>
          </cell>
          <cell r="E5236">
            <v>0</v>
          </cell>
        </row>
        <row r="5237">
          <cell r="B5237" t="str">
            <v>525569</v>
          </cell>
          <cell r="C5237" t="str">
            <v>TE FOFO C/ FG PN-16 1200 X 1200MM (2055KG)</v>
          </cell>
          <cell r="D5237" t="str">
            <v>UN</v>
          </cell>
          <cell r="E5237">
            <v>0</v>
          </cell>
        </row>
        <row r="5238">
          <cell r="B5238" t="str">
            <v>525570</v>
          </cell>
          <cell r="C5238" t="str">
            <v>TE FOFO JE/FG PN-16 200 X 100MM (32KG)</v>
          </cell>
          <cell r="D5238" t="str">
            <v>UN</v>
          </cell>
          <cell r="E5238">
            <v>0</v>
          </cell>
        </row>
        <row r="5239">
          <cell r="B5239" t="str">
            <v>525571</v>
          </cell>
          <cell r="C5239" t="str">
            <v>TE FOFO JE/FG PN-16 250 X 100MM (41KG)</v>
          </cell>
          <cell r="D5239" t="str">
            <v>UN</v>
          </cell>
          <cell r="E5239">
            <v>0</v>
          </cell>
        </row>
        <row r="5240">
          <cell r="B5240" t="str">
            <v>525572</v>
          </cell>
          <cell r="C5240" t="str">
            <v>TE FOFO JE/FG PN-16 300 X 100MM (52KG)</v>
          </cell>
          <cell r="D5240" t="str">
            <v>UN</v>
          </cell>
          <cell r="E5240">
            <v>0</v>
          </cell>
        </row>
        <row r="5241">
          <cell r="B5241" t="str">
            <v>525573</v>
          </cell>
          <cell r="C5241" t="str">
            <v>TE FOFO JE/FG PN-16 300 X 200MM (68KG)</v>
          </cell>
          <cell r="D5241" t="str">
            <v>UN</v>
          </cell>
          <cell r="E5241">
            <v>0</v>
          </cell>
        </row>
        <row r="5242">
          <cell r="B5242" t="str">
            <v>525574</v>
          </cell>
          <cell r="C5242" t="str">
            <v>TE FOFO JE/FG PN-16 300 X 300MM (89KG)</v>
          </cell>
          <cell r="D5242" t="str">
            <v>UN</v>
          </cell>
          <cell r="E5242">
            <v>0</v>
          </cell>
        </row>
        <row r="5243">
          <cell r="B5243" t="str">
            <v>525575</v>
          </cell>
          <cell r="C5243" t="str">
            <v>TE FOFO JE/FG PN-16 350 X 100MM (65KG)</v>
          </cell>
          <cell r="D5243" t="str">
            <v>UN</v>
          </cell>
          <cell r="E5243">
            <v>0</v>
          </cell>
        </row>
        <row r="5244">
          <cell r="B5244" t="str">
            <v>525576</v>
          </cell>
          <cell r="C5244" t="str">
            <v>TE FOFO JE/FG PN-16 350 X 200MM (82KG)</v>
          </cell>
          <cell r="D5244" t="str">
            <v>UN</v>
          </cell>
          <cell r="E5244">
            <v>0</v>
          </cell>
        </row>
        <row r="5245">
          <cell r="B5245" t="str">
            <v>525577</v>
          </cell>
          <cell r="C5245" t="str">
            <v>TE FOFO JE/FG PN-16 350 X 350MM (115KG)</v>
          </cell>
          <cell r="D5245" t="str">
            <v>UN</v>
          </cell>
          <cell r="E5245">
            <v>0</v>
          </cell>
        </row>
        <row r="5246">
          <cell r="B5246" t="str">
            <v>525578</v>
          </cell>
          <cell r="C5246" t="str">
            <v>TE FOFO JE/FG PN-16 400 X 100MM (78KG)</v>
          </cell>
          <cell r="D5246" t="str">
            <v>UN</v>
          </cell>
          <cell r="E5246">
            <v>0</v>
          </cell>
        </row>
        <row r="5247">
          <cell r="B5247" t="str">
            <v>525579</v>
          </cell>
          <cell r="C5247" t="str">
            <v>TE FOFO JE/FG PN-16 400 X 200MM (98KG)</v>
          </cell>
          <cell r="D5247" t="str">
            <v>UN</v>
          </cell>
          <cell r="E5247">
            <v>0</v>
          </cell>
        </row>
        <row r="5248">
          <cell r="B5248" t="str">
            <v>525580</v>
          </cell>
          <cell r="C5248" t="str">
            <v>TE FOFO JE/FG PN-16 400 X 300MM (120KG)</v>
          </cell>
          <cell r="D5248" t="str">
            <v>UN</v>
          </cell>
          <cell r="E5248">
            <v>0</v>
          </cell>
        </row>
        <row r="5249">
          <cell r="B5249" t="str">
            <v>525581</v>
          </cell>
          <cell r="C5249" t="str">
            <v>TE FOFO JE/FG PN-16 400 X 400MM (151KG)</v>
          </cell>
          <cell r="D5249" t="str">
            <v>UN</v>
          </cell>
          <cell r="E5249">
            <v>0</v>
          </cell>
        </row>
        <row r="5250">
          <cell r="B5250" t="str">
            <v>525582</v>
          </cell>
          <cell r="C5250" t="str">
            <v>TE FOFO JE/FG PN-16 500 X 100MM (110KG)</v>
          </cell>
          <cell r="D5250" t="str">
            <v>UN</v>
          </cell>
          <cell r="E5250">
            <v>0</v>
          </cell>
        </row>
        <row r="5251">
          <cell r="B5251" t="str">
            <v>525583</v>
          </cell>
          <cell r="C5251" t="str">
            <v>TE FOFO JE/FG PN-16 500 X 200MM (134KG)</v>
          </cell>
          <cell r="D5251" t="str">
            <v>UN</v>
          </cell>
          <cell r="E5251">
            <v>0</v>
          </cell>
        </row>
        <row r="5252">
          <cell r="B5252" t="str">
            <v>525584</v>
          </cell>
          <cell r="C5252" t="str">
            <v>TE FOFO JE/FG PN-16 500 X 300MM (160KG)</v>
          </cell>
          <cell r="D5252" t="str">
            <v>UN</v>
          </cell>
          <cell r="E5252">
            <v>0</v>
          </cell>
        </row>
        <row r="5253">
          <cell r="B5253" t="str">
            <v>525585</v>
          </cell>
          <cell r="C5253" t="str">
            <v>TE FOFO JE/FG PN-16 500 X 400MM (198KG)</v>
          </cell>
          <cell r="D5253" t="str">
            <v>UN</v>
          </cell>
          <cell r="E5253">
            <v>0</v>
          </cell>
        </row>
        <row r="5254">
          <cell r="B5254" t="str">
            <v>525586</v>
          </cell>
          <cell r="C5254" t="str">
            <v>TE FOFO JE/FG PN-16 500 X 500MM (238KG)</v>
          </cell>
          <cell r="D5254" t="str">
            <v>UN</v>
          </cell>
          <cell r="E5254">
            <v>0</v>
          </cell>
        </row>
        <row r="5255">
          <cell r="B5255" t="str">
            <v>525587</v>
          </cell>
          <cell r="C5255" t="str">
            <v>TE FOFO JE/FG PN-16 600 X 100MM (140KG)</v>
          </cell>
          <cell r="D5255" t="str">
            <v>UN</v>
          </cell>
          <cell r="E5255">
            <v>0</v>
          </cell>
        </row>
        <row r="5256">
          <cell r="B5256" t="str">
            <v>525588</v>
          </cell>
          <cell r="C5256" t="str">
            <v>TE FOFO JE/FG PN-16 600 X 200MM (175KG)</v>
          </cell>
          <cell r="D5256" t="str">
            <v>UN</v>
          </cell>
          <cell r="E5256">
            <v>0</v>
          </cell>
        </row>
        <row r="5257">
          <cell r="B5257" t="str">
            <v>525589</v>
          </cell>
          <cell r="C5257" t="str">
            <v>TE FOFO JE/FG PN-16 600 X 300MM (205KG)</v>
          </cell>
          <cell r="D5257" t="str">
            <v>UN</v>
          </cell>
          <cell r="E5257">
            <v>0</v>
          </cell>
        </row>
        <row r="5258">
          <cell r="B5258" t="str">
            <v>525590</v>
          </cell>
          <cell r="C5258" t="str">
            <v>TE FOFO JE/FG PN-16 600 X 400MM (251KG)</v>
          </cell>
          <cell r="D5258" t="str">
            <v>UN</v>
          </cell>
          <cell r="E5258">
            <v>0</v>
          </cell>
        </row>
        <row r="5259">
          <cell r="B5259" t="str">
            <v>525591</v>
          </cell>
          <cell r="C5259" t="str">
            <v>TE FOFO JE/FG PN-16 600 X 600MM (352KG)</v>
          </cell>
          <cell r="D5259" t="str">
            <v>UN</v>
          </cell>
          <cell r="E5259">
            <v>0</v>
          </cell>
        </row>
        <row r="5260">
          <cell r="B5260" t="str">
            <v>525592</v>
          </cell>
          <cell r="C5260" t="str">
            <v>TE FOFO JE/FG PN-16 700 X 200MM (243KG)</v>
          </cell>
          <cell r="D5260" t="str">
            <v>UN</v>
          </cell>
          <cell r="E5260">
            <v>0</v>
          </cell>
        </row>
        <row r="5261">
          <cell r="B5261" t="str">
            <v>525593</v>
          </cell>
          <cell r="C5261" t="str">
            <v>TE FOFO JE/FG PN-16 700 X 400MM (327KG)</v>
          </cell>
          <cell r="D5261" t="str">
            <v>UN</v>
          </cell>
          <cell r="E5261">
            <v>0</v>
          </cell>
        </row>
        <row r="5262">
          <cell r="B5262" t="str">
            <v>525594</v>
          </cell>
          <cell r="C5262" t="str">
            <v>TE FOFO JE/FG PN-16 700 X 600MM (463KG)</v>
          </cell>
          <cell r="D5262" t="str">
            <v>UN</v>
          </cell>
          <cell r="E5262">
            <v>0</v>
          </cell>
        </row>
        <row r="5263">
          <cell r="B5263" t="str">
            <v>525595</v>
          </cell>
          <cell r="C5263" t="str">
            <v>TE FOFO JE/FG PN-16 700 X 700MM (476KG)</v>
          </cell>
          <cell r="D5263" t="str">
            <v>UN</v>
          </cell>
          <cell r="E5263">
            <v>0</v>
          </cell>
        </row>
        <row r="5264">
          <cell r="B5264" t="str">
            <v>525596</v>
          </cell>
          <cell r="C5264" t="str">
            <v>TE FOFO JE/FG PN-16 800 X 200MM (306KG)</v>
          </cell>
          <cell r="D5264" t="str">
            <v>UN</v>
          </cell>
          <cell r="E5264">
            <v>0</v>
          </cell>
        </row>
        <row r="5265">
          <cell r="B5265" t="str">
            <v>525597</v>
          </cell>
          <cell r="C5265" t="str">
            <v>TE FOFO JE/FG PN-16 800 X 400MM (404KG)</v>
          </cell>
          <cell r="D5265" t="str">
            <v>UN</v>
          </cell>
          <cell r="E5265">
            <v>0</v>
          </cell>
        </row>
        <row r="5266">
          <cell r="B5266" t="str">
            <v>525598</v>
          </cell>
          <cell r="C5266" t="str">
            <v>TE FOFO JE/FG PN-16 800 X 600MM (605KG)</v>
          </cell>
          <cell r="D5266" t="str">
            <v>UN</v>
          </cell>
          <cell r="E5266">
            <v>0</v>
          </cell>
        </row>
        <row r="5267">
          <cell r="B5267" t="str">
            <v>525599</v>
          </cell>
          <cell r="C5267" t="str">
            <v>TE FOFO JE/FG PN-16 800 X 800MM (642KG)</v>
          </cell>
          <cell r="D5267" t="str">
            <v>UN</v>
          </cell>
          <cell r="E5267">
            <v>0</v>
          </cell>
        </row>
        <row r="5268">
          <cell r="B5268" t="str">
            <v>525601</v>
          </cell>
          <cell r="C5268" t="str">
            <v>TE FOFO JE/FG PN-16 900 X 200MM (316KG)</v>
          </cell>
          <cell r="D5268" t="str">
            <v>UN</v>
          </cell>
          <cell r="E5268">
            <v>0</v>
          </cell>
        </row>
        <row r="5269">
          <cell r="B5269" t="str">
            <v>525602</v>
          </cell>
          <cell r="C5269" t="str">
            <v>TE FOFO JE/FG PN-16 900 X 400MM (496KG)</v>
          </cell>
          <cell r="D5269" t="str">
            <v>UN</v>
          </cell>
          <cell r="E5269">
            <v>0</v>
          </cell>
        </row>
        <row r="5270">
          <cell r="B5270" t="str">
            <v>525603</v>
          </cell>
          <cell r="C5270" t="str">
            <v>TE FOFO JE/FG PN-16 900 X 600MM (774KG)</v>
          </cell>
          <cell r="D5270" t="str">
            <v>UN</v>
          </cell>
          <cell r="E5270">
            <v>0</v>
          </cell>
        </row>
        <row r="5271">
          <cell r="B5271" t="str">
            <v>525604</v>
          </cell>
          <cell r="C5271" t="str">
            <v>TE FOFO JE/FG PN-16 900 X 800MM (860KG)</v>
          </cell>
          <cell r="D5271" t="str">
            <v>UN</v>
          </cell>
          <cell r="E5271">
            <v>0</v>
          </cell>
        </row>
        <row r="5272">
          <cell r="B5272" t="str">
            <v>525605</v>
          </cell>
          <cell r="C5272" t="str">
            <v>TE FOFO JE/FG PN-16 900 X 900MM (940KG)</v>
          </cell>
          <cell r="D5272" t="str">
            <v>UN</v>
          </cell>
          <cell r="E5272">
            <v>0</v>
          </cell>
        </row>
        <row r="5273">
          <cell r="B5273" t="str">
            <v>525606</v>
          </cell>
          <cell r="C5273" t="str">
            <v>TE FOFO JE/FG PN-16 1000 X 200MM (462KG)</v>
          </cell>
          <cell r="D5273" t="str">
            <v>UN</v>
          </cell>
          <cell r="E5273">
            <v>0</v>
          </cell>
        </row>
        <row r="5274">
          <cell r="B5274" t="str">
            <v>525607</v>
          </cell>
          <cell r="C5274" t="str">
            <v>TE FOFO JE/FG PN-16 1000 X 400MM (628KG)</v>
          </cell>
          <cell r="D5274" t="str">
            <v>UN</v>
          </cell>
          <cell r="E5274">
            <v>0</v>
          </cell>
        </row>
        <row r="5275">
          <cell r="B5275" t="str">
            <v>525608</v>
          </cell>
          <cell r="C5275" t="str">
            <v>TE FOFO JE/FG PN-16 1000 X 600MM (938KG)</v>
          </cell>
          <cell r="D5275" t="str">
            <v>UN</v>
          </cell>
          <cell r="E5275">
            <v>0</v>
          </cell>
        </row>
        <row r="5276">
          <cell r="B5276" t="str">
            <v>525609</v>
          </cell>
          <cell r="C5276" t="str">
            <v>TE FOFO JE/FG PN-16 1000 X 800MM (1056KG)</v>
          </cell>
          <cell r="D5276" t="str">
            <v>UN</v>
          </cell>
          <cell r="E5276">
            <v>0</v>
          </cell>
        </row>
        <row r="5277">
          <cell r="B5277" t="str">
            <v>525610</v>
          </cell>
          <cell r="C5277" t="str">
            <v>TE FOFO JE/FG PN-16 1000 X 1000MM (1196KG)</v>
          </cell>
          <cell r="D5277" t="str">
            <v>UN</v>
          </cell>
          <cell r="E5277">
            <v>0</v>
          </cell>
        </row>
        <row r="5278">
          <cell r="B5278" t="str">
            <v>525611</v>
          </cell>
          <cell r="C5278" t="str">
            <v>TE FOFO JE/FG PN-16 1200 X 200MM (739KG)</v>
          </cell>
          <cell r="D5278" t="str">
            <v>UN</v>
          </cell>
          <cell r="E5278">
            <v>0</v>
          </cell>
        </row>
        <row r="5279">
          <cell r="B5279" t="str">
            <v>525612</v>
          </cell>
          <cell r="C5279" t="str">
            <v>TE FOFO JE/FG PN-16 1200 X 400MM (955KG)</v>
          </cell>
          <cell r="D5279" t="str">
            <v>UN</v>
          </cell>
          <cell r="E5279">
            <v>0</v>
          </cell>
        </row>
        <row r="5280">
          <cell r="B5280" t="str">
            <v>525613</v>
          </cell>
          <cell r="C5280" t="str">
            <v>TE FOFO JE/FG PN-16 1200 X 600MM (1325KG)</v>
          </cell>
          <cell r="D5280" t="str">
            <v>UN</v>
          </cell>
          <cell r="E5280">
            <v>0</v>
          </cell>
        </row>
        <row r="5281">
          <cell r="B5281" t="str">
            <v>525614</v>
          </cell>
          <cell r="C5281" t="str">
            <v>TE FOFO JE/FG PN-16 1200 X 800MM (1568KG)</v>
          </cell>
          <cell r="D5281" t="str">
            <v>UN</v>
          </cell>
          <cell r="E5281">
            <v>0</v>
          </cell>
        </row>
        <row r="5282">
          <cell r="B5282" t="str">
            <v>525615</v>
          </cell>
          <cell r="C5282" t="str">
            <v>TE FOFO JE/FG PN-16 1200 X 1000MM (1791KG)</v>
          </cell>
          <cell r="D5282" t="str">
            <v>UN</v>
          </cell>
          <cell r="E5282">
            <v>0</v>
          </cell>
        </row>
        <row r="5283">
          <cell r="B5283" t="str">
            <v>525616</v>
          </cell>
          <cell r="C5283" t="str">
            <v>TE FOFO JE/FG PN-16 1200 X 1200MM (2013KG)</v>
          </cell>
          <cell r="D5283" t="str">
            <v>UN</v>
          </cell>
          <cell r="E5283">
            <v>0</v>
          </cell>
        </row>
        <row r="5284">
          <cell r="B5284" t="str">
            <v>525617</v>
          </cell>
          <cell r="C5284" t="str">
            <v>TE FOFO JM/FG PN-16 300 X 100MM (91KG)</v>
          </cell>
          <cell r="D5284" t="str">
            <v>UN</v>
          </cell>
          <cell r="E5284">
            <v>0</v>
          </cell>
        </row>
        <row r="5285">
          <cell r="B5285" t="str">
            <v>525618</v>
          </cell>
          <cell r="C5285" t="str">
            <v>TE FOFO JM/FG PN-16 400 X 100MM (137KG)</v>
          </cell>
          <cell r="D5285" t="str">
            <v>UN</v>
          </cell>
          <cell r="E5285">
            <v>0</v>
          </cell>
        </row>
        <row r="5286">
          <cell r="B5286" t="str">
            <v>525619</v>
          </cell>
          <cell r="C5286" t="str">
            <v>TE FOFO JM/FG PN-16 450 X 100MM (240KG)</v>
          </cell>
          <cell r="D5286" t="str">
            <v>UN</v>
          </cell>
          <cell r="E5286">
            <v>0</v>
          </cell>
        </row>
        <row r="5287">
          <cell r="B5287" t="str">
            <v>525620</v>
          </cell>
          <cell r="C5287" t="str">
            <v>TE FOFO JM/FG PN-16 500 X 100MM (193KG)</v>
          </cell>
          <cell r="D5287" t="str">
            <v>UN</v>
          </cell>
          <cell r="E5287">
            <v>0</v>
          </cell>
        </row>
        <row r="5288">
          <cell r="B5288" t="str">
            <v>525621</v>
          </cell>
          <cell r="C5288" t="str">
            <v>TE FOFO JM/FG PN-16 600 X 100MM (258KG)</v>
          </cell>
          <cell r="D5288" t="str">
            <v>UN</v>
          </cell>
          <cell r="E5288">
            <v>0</v>
          </cell>
        </row>
        <row r="5289">
          <cell r="B5289" t="str">
            <v>525622</v>
          </cell>
          <cell r="C5289" t="str">
            <v>TE FOFO JM/FG PN-16 700 X 200MM (367KG)</v>
          </cell>
          <cell r="D5289" t="str">
            <v>UN</v>
          </cell>
          <cell r="E5289">
            <v>0</v>
          </cell>
        </row>
        <row r="5290">
          <cell r="B5290" t="str">
            <v>525623</v>
          </cell>
          <cell r="C5290" t="str">
            <v>TE FOFO JM/FG PN-16 700 X 400MM (456KG)</v>
          </cell>
          <cell r="D5290" t="str">
            <v>UN</v>
          </cell>
          <cell r="E5290">
            <v>0</v>
          </cell>
        </row>
        <row r="5291">
          <cell r="B5291" t="str">
            <v>525624</v>
          </cell>
          <cell r="C5291" t="str">
            <v>TE FOFO JM/FG PN-16 700 X 600MM (601KG)</v>
          </cell>
          <cell r="D5291" t="str">
            <v>UN</v>
          </cell>
          <cell r="E5291">
            <v>0</v>
          </cell>
        </row>
        <row r="5292">
          <cell r="B5292" t="str">
            <v>525625</v>
          </cell>
          <cell r="C5292" t="str">
            <v>TE FOFO JM/FG PN-16 700 X 700MM (624KG)</v>
          </cell>
          <cell r="D5292" t="str">
            <v>UN</v>
          </cell>
          <cell r="E5292">
            <v>0</v>
          </cell>
        </row>
        <row r="5293">
          <cell r="B5293" t="str">
            <v>525626</v>
          </cell>
          <cell r="C5293" t="str">
            <v>TE FOFO JM/FG PN-16 800 X 200MM (515KG)</v>
          </cell>
          <cell r="D5293" t="str">
            <v>UN</v>
          </cell>
          <cell r="E5293">
            <v>0</v>
          </cell>
        </row>
        <row r="5294">
          <cell r="B5294" t="str">
            <v>525627</v>
          </cell>
          <cell r="C5294" t="str">
            <v>TE FOFO JM/FG PN-16 800 X 400MM (637KG)</v>
          </cell>
          <cell r="D5294" t="str">
            <v>UN</v>
          </cell>
          <cell r="E5294">
            <v>0</v>
          </cell>
        </row>
        <row r="5295">
          <cell r="B5295" t="str">
            <v>525628</v>
          </cell>
          <cell r="C5295" t="str">
            <v>TE FOFO JM/FG PN-16 800 X 600MM (887KG)</v>
          </cell>
          <cell r="D5295" t="str">
            <v>UN</v>
          </cell>
          <cell r="E5295">
            <v>0</v>
          </cell>
        </row>
        <row r="5296">
          <cell r="B5296" t="str">
            <v>525629</v>
          </cell>
          <cell r="C5296" t="str">
            <v>TE FOFO JM/FG PN-16 800 X 800MM (890KG)</v>
          </cell>
          <cell r="D5296" t="str">
            <v>UN</v>
          </cell>
          <cell r="E5296">
            <v>0</v>
          </cell>
        </row>
        <row r="5297">
          <cell r="B5297" t="str">
            <v>525630</v>
          </cell>
          <cell r="C5297" t="str">
            <v>TE FOFO JM/FG PN-16 900 X 200MM (631KG)</v>
          </cell>
          <cell r="D5297" t="str">
            <v>UN</v>
          </cell>
          <cell r="E5297">
            <v>0</v>
          </cell>
        </row>
        <row r="5298">
          <cell r="B5298" t="str">
            <v>525631</v>
          </cell>
          <cell r="C5298" t="str">
            <v>TE FOFO JM/FG PN-16 900 X 400MM (805KG)</v>
          </cell>
          <cell r="D5298" t="str">
            <v>UN</v>
          </cell>
          <cell r="E5298">
            <v>0</v>
          </cell>
        </row>
        <row r="5299">
          <cell r="B5299" t="str">
            <v>525632</v>
          </cell>
          <cell r="C5299" t="str">
            <v>TE FOFO JM/FG PN-16 900 X 600MM (1107KG)</v>
          </cell>
          <cell r="D5299" t="str">
            <v>UN</v>
          </cell>
          <cell r="E5299">
            <v>0</v>
          </cell>
        </row>
        <row r="5300">
          <cell r="B5300" t="str">
            <v>525633</v>
          </cell>
          <cell r="C5300" t="str">
            <v>TE FOFO JM/FG PN-16 900 X 800MM (1176KG)</v>
          </cell>
          <cell r="D5300" t="str">
            <v>UN</v>
          </cell>
          <cell r="E5300">
            <v>0</v>
          </cell>
        </row>
        <row r="5301">
          <cell r="B5301" t="str">
            <v>525634</v>
          </cell>
          <cell r="C5301" t="str">
            <v>TE FOFO JM/FG PN-16 900 X 900MM (1255KG)</v>
          </cell>
          <cell r="D5301" t="str">
            <v>UN</v>
          </cell>
          <cell r="E5301">
            <v>0</v>
          </cell>
        </row>
        <row r="5302">
          <cell r="B5302" t="str">
            <v>525635</v>
          </cell>
          <cell r="C5302" t="str">
            <v>TE FOFO JM/FG PN-16 1000 X 200MM (860KG)</v>
          </cell>
          <cell r="D5302" t="str">
            <v>UN</v>
          </cell>
          <cell r="E5302">
            <v>0</v>
          </cell>
        </row>
        <row r="5303">
          <cell r="B5303" t="str">
            <v>525636</v>
          </cell>
          <cell r="C5303" t="str">
            <v>TE FOFO JM/FG PN-16 1000 X 400MM (1028KG))</v>
          </cell>
          <cell r="D5303" t="str">
            <v>UN</v>
          </cell>
          <cell r="E5303">
            <v>0</v>
          </cell>
        </row>
        <row r="5304">
          <cell r="B5304" t="str">
            <v>525637</v>
          </cell>
          <cell r="C5304" t="str">
            <v>TE FOFO JM/FG PN-16 1000 X 600MM (1338KG)</v>
          </cell>
          <cell r="D5304" t="str">
            <v>UN</v>
          </cell>
          <cell r="E5304">
            <v>0</v>
          </cell>
        </row>
        <row r="5305">
          <cell r="B5305" t="str">
            <v>525638</v>
          </cell>
          <cell r="C5305" t="str">
            <v>TE FOFO JM/FG PN-16 1000 X 800MM (1456KG)</v>
          </cell>
          <cell r="D5305" t="str">
            <v>UN</v>
          </cell>
          <cell r="E5305">
            <v>0</v>
          </cell>
        </row>
        <row r="5306">
          <cell r="B5306" t="str">
            <v>525639</v>
          </cell>
          <cell r="C5306" t="str">
            <v>TE FOFO JM/FG PN-16 1000 X 1000MM (1596KG)</v>
          </cell>
          <cell r="D5306" t="str">
            <v>UN</v>
          </cell>
          <cell r="E5306">
            <v>0</v>
          </cell>
        </row>
        <row r="5307">
          <cell r="B5307" t="str">
            <v>525640</v>
          </cell>
          <cell r="C5307" t="str">
            <v>TE FOFO JM/FG PN-16 1200 X 200MM (1136KG)</v>
          </cell>
          <cell r="D5307" t="str">
            <v>UN</v>
          </cell>
          <cell r="E5307">
            <v>0</v>
          </cell>
        </row>
        <row r="5308">
          <cell r="B5308" t="str">
            <v>525641</v>
          </cell>
          <cell r="C5308" t="str">
            <v>TE FOFO JM/FG PN-16 1200 X 400MM (1352KG)</v>
          </cell>
          <cell r="D5308" t="str">
            <v>UN</v>
          </cell>
          <cell r="E5308">
            <v>0</v>
          </cell>
        </row>
        <row r="5309">
          <cell r="B5309" t="str">
            <v>525642</v>
          </cell>
          <cell r="C5309" t="str">
            <v>TE FOFO JM/FG PN-16 1200 X 600MM (1722KG)</v>
          </cell>
          <cell r="D5309" t="str">
            <v>UN</v>
          </cell>
          <cell r="E5309">
            <v>0</v>
          </cell>
        </row>
        <row r="5310">
          <cell r="B5310" t="str">
            <v>525643</v>
          </cell>
          <cell r="C5310" t="str">
            <v>TE FOFO JM/FG PN-16 1200 X 800MM (1965KG)</v>
          </cell>
          <cell r="D5310" t="str">
            <v>UN</v>
          </cell>
          <cell r="E5310">
            <v>0</v>
          </cell>
        </row>
        <row r="5311">
          <cell r="B5311" t="str">
            <v>525644</v>
          </cell>
          <cell r="C5311" t="str">
            <v>TE FOFO JM/FG PN-16 1200 X 1000MM (2188KG)</v>
          </cell>
          <cell r="D5311" t="str">
            <v>UN</v>
          </cell>
          <cell r="E5311">
            <v>0</v>
          </cell>
        </row>
        <row r="5312">
          <cell r="B5312" t="str">
            <v>525645</v>
          </cell>
          <cell r="C5312" t="str">
            <v>TE FOFO JM/FG PN-16 1200 X 1200MM (2410KG)</v>
          </cell>
          <cell r="D5312" t="str">
            <v>UN</v>
          </cell>
          <cell r="E5312">
            <v>0</v>
          </cell>
        </row>
        <row r="5313">
          <cell r="B5313" t="str">
            <v>525646</v>
          </cell>
          <cell r="C5313" t="str">
            <v>TE FOFO C/ FG PN-25 100 X 50MM (16KG)</v>
          </cell>
          <cell r="D5313" t="str">
            <v>UN</v>
          </cell>
          <cell r="E5313">
            <v>0</v>
          </cell>
        </row>
        <row r="5314">
          <cell r="B5314" t="str">
            <v>525647</v>
          </cell>
          <cell r="C5314" t="str">
            <v>TE FOFO C/ FG PN-25 100 X 100MM (18.5KG)</v>
          </cell>
          <cell r="D5314" t="str">
            <v>UN</v>
          </cell>
          <cell r="E5314">
            <v>0</v>
          </cell>
        </row>
        <row r="5315">
          <cell r="B5315" t="str">
            <v>525648</v>
          </cell>
          <cell r="C5315" t="str">
            <v>TE FOFO C/ FG PN-25 150 X 50MM (26KG)</v>
          </cell>
          <cell r="D5315" t="str">
            <v>UN</v>
          </cell>
          <cell r="E5315">
            <v>0</v>
          </cell>
        </row>
        <row r="5316">
          <cell r="B5316" t="str">
            <v>525649</v>
          </cell>
          <cell r="C5316" t="str">
            <v>TE FOFO C/ FG PN-25 150 X 100MM (31KG)</v>
          </cell>
          <cell r="D5316" t="str">
            <v>UN</v>
          </cell>
          <cell r="E5316">
            <v>0</v>
          </cell>
        </row>
        <row r="5317">
          <cell r="B5317" t="str">
            <v>525650</v>
          </cell>
          <cell r="C5317" t="str">
            <v>TE FOFO C/ FG PN-25 150 X 150MM (35KG)</v>
          </cell>
          <cell r="D5317" t="str">
            <v>UN</v>
          </cell>
          <cell r="E5317">
            <v>0</v>
          </cell>
        </row>
        <row r="5318">
          <cell r="B5318" t="str">
            <v>525651</v>
          </cell>
          <cell r="C5318" t="str">
            <v>TE FOFO C/ FG PN-25 200 X 50MM (52KG)</v>
          </cell>
          <cell r="D5318" t="str">
            <v>UN</v>
          </cell>
          <cell r="E5318">
            <v>0</v>
          </cell>
        </row>
        <row r="5319">
          <cell r="B5319" t="str">
            <v>525652</v>
          </cell>
          <cell r="C5319" t="str">
            <v>TE FOFO C/ FG PN-25 200 X 100MM (45KG)</v>
          </cell>
          <cell r="D5319" t="str">
            <v>UN</v>
          </cell>
          <cell r="E5319">
            <v>0</v>
          </cell>
        </row>
        <row r="5320">
          <cell r="B5320" t="str">
            <v>525653</v>
          </cell>
          <cell r="C5320" t="str">
            <v>TE FOFO C/ FG PN-25 200 X 150MM (49KG)</v>
          </cell>
          <cell r="D5320" t="str">
            <v>UN</v>
          </cell>
          <cell r="E5320">
            <v>0</v>
          </cell>
        </row>
        <row r="5321">
          <cell r="B5321" t="str">
            <v>525654</v>
          </cell>
          <cell r="C5321" t="str">
            <v>TE FOFO C/ FG PN-25 200 X 200MM (53KG)</v>
          </cell>
          <cell r="D5321" t="str">
            <v>UN</v>
          </cell>
          <cell r="E5321">
            <v>0</v>
          </cell>
        </row>
        <row r="5322">
          <cell r="B5322" t="str">
            <v>525655</v>
          </cell>
          <cell r="C5322" t="str">
            <v>TE FOFO C/ FG PN-25 250 X 50MM (73KG)</v>
          </cell>
          <cell r="D5322" t="str">
            <v>UN</v>
          </cell>
          <cell r="E5322">
            <v>0</v>
          </cell>
        </row>
        <row r="5323">
          <cell r="B5323" t="str">
            <v>525656</v>
          </cell>
          <cell r="C5323" t="str">
            <v>TE FOFO C/ FG PN-25 250 X 100MM (75KG)</v>
          </cell>
          <cell r="D5323" t="str">
            <v>UN</v>
          </cell>
          <cell r="E5323">
            <v>0</v>
          </cell>
        </row>
        <row r="5324">
          <cell r="B5324" t="str">
            <v>525657</v>
          </cell>
          <cell r="C5324" t="str">
            <v>TE FOFO C/ FG PN-25 250 X 200MM (82KG)</v>
          </cell>
          <cell r="D5324" t="str">
            <v>UN</v>
          </cell>
          <cell r="E5324">
            <v>0</v>
          </cell>
        </row>
        <row r="5325">
          <cell r="B5325" t="str">
            <v>525658</v>
          </cell>
          <cell r="C5325" t="str">
            <v>TE FOFO C/ FG PN-25 250 X 250MM (91KG)</v>
          </cell>
          <cell r="D5325" t="str">
            <v>UN</v>
          </cell>
          <cell r="E5325">
            <v>0</v>
          </cell>
        </row>
        <row r="5326">
          <cell r="B5326" t="str">
            <v>525659</v>
          </cell>
          <cell r="C5326" t="str">
            <v>TE FOFO C/ FG PN-25 300 X 100MM (103KG)</v>
          </cell>
          <cell r="D5326" t="str">
            <v>UN</v>
          </cell>
          <cell r="E5326">
            <v>0</v>
          </cell>
        </row>
        <row r="5327">
          <cell r="B5327" t="str">
            <v>525660</v>
          </cell>
          <cell r="C5327" t="str">
            <v>TE FOFO C/ FG PN-25 300 X 200MM (112KG)</v>
          </cell>
          <cell r="D5327" t="str">
            <v>UN</v>
          </cell>
          <cell r="E5327">
            <v>0</v>
          </cell>
        </row>
        <row r="5328">
          <cell r="B5328" t="str">
            <v>525661</v>
          </cell>
          <cell r="C5328" t="str">
            <v>TE FOFO C/ FG PN-25 300 X 300MM (134KG)</v>
          </cell>
          <cell r="D5328" t="str">
            <v>UN</v>
          </cell>
          <cell r="E5328">
            <v>0</v>
          </cell>
        </row>
        <row r="5329">
          <cell r="B5329" t="str">
            <v>525662</v>
          </cell>
          <cell r="C5329" t="str">
            <v>TE FOFO C/ FG PN-25 350 X 100MM (135KG)</v>
          </cell>
          <cell r="D5329" t="str">
            <v>UN</v>
          </cell>
          <cell r="E5329">
            <v>0</v>
          </cell>
        </row>
        <row r="5330">
          <cell r="B5330" t="str">
            <v>525663</v>
          </cell>
          <cell r="C5330" t="str">
            <v>TE FOFO C/ FG PN-25 350 X 200MM (142KG)</v>
          </cell>
          <cell r="D5330" t="str">
            <v>UN</v>
          </cell>
          <cell r="E5330">
            <v>0</v>
          </cell>
        </row>
        <row r="5331">
          <cell r="B5331" t="str">
            <v>525664</v>
          </cell>
          <cell r="C5331" t="str">
            <v>TE FOFO C/ FG PN-25 350 X 300MM (160KG)</v>
          </cell>
          <cell r="D5331" t="str">
            <v>UN</v>
          </cell>
          <cell r="E5331">
            <v>0</v>
          </cell>
        </row>
        <row r="5332">
          <cell r="B5332" t="str">
            <v>525665</v>
          </cell>
          <cell r="C5332" t="str">
            <v>TE FOFO C/ FG PN-25 350 X 350MM (173KG)</v>
          </cell>
          <cell r="D5332" t="str">
            <v>UN</v>
          </cell>
          <cell r="E5332">
            <v>0</v>
          </cell>
        </row>
        <row r="5333">
          <cell r="B5333" t="str">
            <v>525666</v>
          </cell>
          <cell r="C5333" t="str">
            <v>TE FOFO C/ FG PN-25 400 X 100MM (172KG)</v>
          </cell>
          <cell r="D5333" t="str">
            <v>UN</v>
          </cell>
          <cell r="E5333">
            <v>0</v>
          </cell>
        </row>
        <row r="5334">
          <cell r="B5334" t="str">
            <v>525667</v>
          </cell>
          <cell r="C5334" t="str">
            <v>TE FOFO C/ FG PN-25 400 X 200MM (178KG)</v>
          </cell>
          <cell r="D5334" t="str">
            <v>UN</v>
          </cell>
          <cell r="E5334">
            <v>0</v>
          </cell>
        </row>
        <row r="5335">
          <cell r="B5335" t="str">
            <v>525668</v>
          </cell>
          <cell r="C5335" t="str">
            <v>TE FOFO C/ FG PN-25 400 X 300MM (198KG)</v>
          </cell>
          <cell r="D5335" t="str">
            <v>UN</v>
          </cell>
          <cell r="E5335">
            <v>0</v>
          </cell>
        </row>
        <row r="5336">
          <cell r="B5336" t="str">
            <v>525669</v>
          </cell>
          <cell r="C5336" t="str">
            <v>TE FOFO C/ FG PN-25 400 X 400MM (223KG)</v>
          </cell>
          <cell r="D5336" t="str">
            <v>UN</v>
          </cell>
          <cell r="E5336">
            <v>0</v>
          </cell>
        </row>
        <row r="5337">
          <cell r="B5337" t="str">
            <v>525670</v>
          </cell>
          <cell r="C5337" t="str">
            <v>TE FOFO C/ FG PN-25 450 X 100MM (212KG)</v>
          </cell>
          <cell r="D5337" t="str">
            <v>UN</v>
          </cell>
          <cell r="E5337">
            <v>0</v>
          </cell>
        </row>
        <row r="5338">
          <cell r="B5338" t="str">
            <v>525671</v>
          </cell>
          <cell r="C5338" t="str">
            <v>TE FOFO C/ FG PN-25 450 X 200MM (220KG)</v>
          </cell>
          <cell r="D5338" t="str">
            <v>UN</v>
          </cell>
          <cell r="E5338">
            <v>0</v>
          </cell>
        </row>
        <row r="5339">
          <cell r="B5339" t="str">
            <v>525672</v>
          </cell>
          <cell r="C5339" t="str">
            <v>TE FOFO C/ FG PN-25 450 X 300MM (230KG)</v>
          </cell>
          <cell r="D5339" t="str">
            <v>UN</v>
          </cell>
          <cell r="E5339">
            <v>0</v>
          </cell>
        </row>
        <row r="5340">
          <cell r="B5340" t="str">
            <v>525673</v>
          </cell>
          <cell r="C5340" t="str">
            <v>TE FOFO C/ FG PN-25 450 X 400MM (259KG)</v>
          </cell>
          <cell r="D5340" t="str">
            <v>UN</v>
          </cell>
          <cell r="E5340">
            <v>0</v>
          </cell>
        </row>
        <row r="5341">
          <cell r="B5341" t="str">
            <v>525674</v>
          </cell>
          <cell r="C5341" t="str">
            <v>TE FOFO C/ FG PN-25 450 X 450MM (264KG)</v>
          </cell>
          <cell r="D5341" t="str">
            <v>UN</v>
          </cell>
          <cell r="E5341">
            <v>0</v>
          </cell>
        </row>
        <row r="5342">
          <cell r="B5342" t="str">
            <v>525675</v>
          </cell>
          <cell r="C5342" t="str">
            <v>TE FOFO C/ FG PN-25 500 X 100MM (259KG)</v>
          </cell>
          <cell r="D5342" t="str">
            <v>UN</v>
          </cell>
          <cell r="E5342">
            <v>0</v>
          </cell>
        </row>
        <row r="5343">
          <cell r="B5343" t="str">
            <v>525676</v>
          </cell>
          <cell r="C5343" t="str">
            <v>TE FOFO C/ FG PN-25 500 X 200MM (265KG)</v>
          </cell>
          <cell r="D5343" t="str">
            <v>UN</v>
          </cell>
          <cell r="E5343">
            <v>0</v>
          </cell>
        </row>
        <row r="5344">
          <cell r="B5344" t="str">
            <v>525677</v>
          </cell>
          <cell r="C5344" t="str">
            <v>TE FOFO C/ FG PN-25 500 X 300MM (278KG)</v>
          </cell>
          <cell r="D5344" t="str">
            <v>UN</v>
          </cell>
          <cell r="E5344">
            <v>0</v>
          </cell>
        </row>
        <row r="5345">
          <cell r="B5345" t="str">
            <v>525678</v>
          </cell>
          <cell r="C5345" t="str">
            <v>TE FOFO C/ FG PN-25 500 X 400MM (305KG)</v>
          </cell>
          <cell r="D5345" t="str">
            <v>UN</v>
          </cell>
          <cell r="E5345">
            <v>0</v>
          </cell>
        </row>
        <row r="5346">
          <cell r="B5346" t="str">
            <v>525679</v>
          </cell>
          <cell r="C5346" t="str">
            <v>TE FOFO C/ FG PN-25 500 X 500MM (329KG)</v>
          </cell>
          <cell r="D5346" t="str">
            <v>UN</v>
          </cell>
          <cell r="E5346">
            <v>0</v>
          </cell>
        </row>
        <row r="5347">
          <cell r="B5347" t="str">
            <v>525680</v>
          </cell>
          <cell r="C5347" t="str">
            <v>TE FOFO C/ FG PN-25 600 X 100MM (379KG)</v>
          </cell>
          <cell r="D5347" t="str">
            <v>UN</v>
          </cell>
          <cell r="E5347">
            <v>0</v>
          </cell>
        </row>
        <row r="5348">
          <cell r="B5348" t="str">
            <v>525681</v>
          </cell>
          <cell r="C5348" t="str">
            <v>TE FOFO C/ FG PN-25 600 X 200MM (376KG)</v>
          </cell>
          <cell r="D5348" t="str">
            <v>UN</v>
          </cell>
          <cell r="E5348">
            <v>0</v>
          </cell>
        </row>
        <row r="5349">
          <cell r="B5349" t="str">
            <v>525682</v>
          </cell>
          <cell r="C5349" t="str">
            <v>TE FOFO C/ FG PN-25 600 X 300MM (388KG)</v>
          </cell>
          <cell r="D5349" t="str">
            <v>UN</v>
          </cell>
          <cell r="E5349">
            <v>0</v>
          </cell>
        </row>
        <row r="5350">
          <cell r="B5350" t="str">
            <v>525683</v>
          </cell>
          <cell r="C5350" t="str">
            <v>TE FOFO C/ FG PN-25 600 X 400MM (414KG)</v>
          </cell>
          <cell r="D5350" t="str">
            <v>UN</v>
          </cell>
          <cell r="E5350">
            <v>0</v>
          </cell>
        </row>
        <row r="5351">
          <cell r="B5351" t="str">
            <v>525684</v>
          </cell>
          <cell r="C5351" t="str">
            <v>TE FOFO C/ FG PN-25 600 X 500MM (420KG)</v>
          </cell>
          <cell r="D5351" t="str">
            <v>UN</v>
          </cell>
          <cell r="E5351">
            <v>0</v>
          </cell>
        </row>
        <row r="5352">
          <cell r="B5352" t="str">
            <v>525685</v>
          </cell>
          <cell r="C5352" t="str">
            <v>TE FOFO C/ FG PN-25 600 X 600MM (474KG)</v>
          </cell>
          <cell r="D5352" t="str">
            <v>UN</v>
          </cell>
          <cell r="E5352">
            <v>0</v>
          </cell>
        </row>
        <row r="5353">
          <cell r="B5353" t="str">
            <v>525686</v>
          </cell>
          <cell r="C5353" t="str">
            <v>TE FOFO C/ FG PN-25 700 X 200MM (367KG)</v>
          </cell>
          <cell r="D5353" t="str">
            <v>UN</v>
          </cell>
          <cell r="E5353">
            <v>0</v>
          </cell>
        </row>
        <row r="5354">
          <cell r="B5354" t="str">
            <v>525687</v>
          </cell>
          <cell r="C5354" t="str">
            <v>TE FOFO C/ FG PN-25 700 X 400MM (456KG)</v>
          </cell>
          <cell r="D5354" t="str">
            <v>UN</v>
          </cell>
          <cell r="E5354">
            <v>0</v>
          </cell>
        </row>
        <row r="5355">
          <cell r="B5355" t="str">
            <v>525688</v>
          </cell>
          <cell r="C5355" t="str">
            <v>TE FOFO C/ FG PN-25 700 X 700MM (628KG)</v>
          </cell>
          <cell r="D5355" t="str">
            <v>UN</v>
          </cell>
          <cell r="E5355">
            <v>0</v>
          </cell>
        </row>
        <row r="5356">
          <cell r="B5356" t="str">
            <v>525689</v>
          </cell>
          <cell r="C5356" t="str">
            <v>TE FOFO C/ FG PN-25 800 X 200MM (487KG)</v>
          </cell>
          <cell r="D5356" t="str">
            <v>UN</v>
          </cell>
          <cell r="E5356">
            <v>0</v>
          </cell>
        </row>
        <row r="5357">
          <cell r="B5357" t="str">
            <v>525690</v>
          </cell>
          <cell r="C5357" t="str">
            <v>TE FOFO C/ FG PN-25 800 X 400MM (589KG)</v>
          </cell>
          <cell r="D5357" t="str">
            <v>UN</v>
          </cell>
          <cell r="E5357">
            <v>0</v>
          </cell>
        </row>
        <row r="5358">
          <cell r="B5358" t="str">
            <v>525691</v>
          </cell>
          <cell r="C5358" t="str">
            <v>TE FOFO C/ FG PN-25 800 X 600MM (784KG)</v>
          </cell>
          <cell r="D5358" t="str">
            <v>UN</v>
          </cell>
          <cell r="E5358">
            <v>0</v>
          </cell>
        </row>
        <row r="5359">
          <cell r="B5359" t="str">
            <v>525692</v>
          </cell>
          <cell r="C5359" t="str">
            <v>TE FOFO C/ FG PN-25 800 X 800MM (863KG)</v>
          </cell>
          <cell r="D5359" t="str">
            <v>UN</v>
          </cell>
          <cell r="E5359">
            <v>0</v>
          </cell>
        </row>
        <row r="5360">
          <cell r="B5360" t="str">
            <v>525693</v>
          </cell>
          <cell r="C5360" t="str">
            <v>TE FOFO C/ FG PN-25 900 X 200MM (603KG)</v>
          </cell>
          <cell r="D5360" t="str">
            <v>UN</v>
          </cell>
          <cell r="E5360">
            <v>0</v>
          </cell>
        </row>
        <row r="5361">
          <cell r="B5361" t="str">
            <v>525694</v>
          </cell>
          <cell r="C5361" t="str">
            <v>TE FOFO C/ FG PN-25 900 X 400MM (722KG)</v>
          </cell>
          <cell r="D5361" t="str">
            <v>UN</v>
          </cell>
          <cell r="E5361">
            <v>0</v>
          </cell>
        </row>
        <row r="5362">
          <cell r="B5362" t="str">
            <v>525695</v>
          </cell>
          <cell r="C5362" t="str">
            <v>TE FOFO C/ FG PN-25 900 X 600MM (990KG)</v>
          </cell>
          <cell r="D5362" t="str">
            <v>UN</v>
          </cell>
          <cell r="E5362">
            <v>0</v>
          </cell>
        </row>
        <row r="5363">
          <cell r="B5363" t="str">
            <v>525696</v>
          </cell>
          <cell r="C5363" t="str">
            <v>TE FOFO C/ FG PN-25 900 X 900MM (1107KG)</v>
          </cell>
          <cell r="D5363" t="str">
            <v>UN</v>
          </cell>
          <cell r="E5363">
            <v>0</v>
          </cell>
        </row>
        <row r="5364">
          <cell r="B5364" t="str">
            <v>525697</v>
          </cell>
          <cell r="C5364" t="str">
            <v>TE FOFO C/ FG PN-25 1000 X 200MM (785KG)</v>
          </cell>
          <cell r="D5364" t="str">
            <v>UN</v>
          </cell>
          <cell r="E5364">
            <v>0</v>
          </cell>
        </row>
        <row r="5365">
          <cell r="B5365" t="str">
            <v>525698</v>
          </cell>
          <cell r="C5365" t="str">
            <v>TE FOFO C/ FG PN-25 1000 X 400MM (920KG)</v>
          </cell>
          <cell r="D5365" t="str">
            <v>UN</v>
          </cell>
          <cell r="E5365">
            <v>0</v>
          </cell>
        </row>
        <row r="5366">
          <cell r="B5366" t="str">
            <v>525699</v>
          </cell>
          <cell r="C5366" t="str">
            <v>TE FOFO C/ FG PN-25 1000 X 600MM (1280KG)</v>
          </cell>
          <cell r="D5366" t="str">
            <v>UN</v>
          </cell>
          <cell r="E5366">
            <v>0</v>
          </cell>
        </row>
        <row r="5367">
          <cell r="B5367" t="str">
            <v>525701</v>
          </cell>
          <cell r="C5367" t="str">
            <v>TE FOFO C/ FG PN-25 1000 X 1000MM (1460KG)</v>
          </cell>
          <cell r="D5367" t="str">
            <v>UN</v>
          </cell>
          <cell r="E5367">
            <v>0</v>
          </cell>
        </row>
        <row r="5368">
          <cell r="B5368" t="str">
            <v>525702</v>
          </cell>
          <cell r="C5368" t="str">
            <v>TE FOFO C/ FG PN-25 1200 X 200MM (1137KG)</v>
          </cell>
          <cell r="D5368" t="str">
            <v>UN</v>
          </cell>
          <cell r="E5368">
            <v>0</v>
          </cell>
        </row>
        <row r="5369">
          <cell r="B5369" t="str">
            <v>525703</v>
          </cell>
          <cell r="C5369" t="str">
            <v>TE FOFO C/ FG PN-25 1200 X 400MM (1310KG)</v>
          </cell>
          <cell r="D5369" t="str">
            <v>UN</v>
          </cell>
          <cell r="E5369">
            <v>0</v>
          </cell>
        </row>
        <row r="5370">
          <cell r="B5370" t="str">
            <v>525704</v>
          </cell>
          <cell r="C5370" t="str">
            <v>TE FOFO C/ FG PN-25 1200 X 600MM (1473KG)</v>
          </cell>
          <cell r="D5370" t="str">
            <v>UN</v>
          </cell>
          <cell r="E5370">
            <v>0</v>
          </cell>
        </row>
        <row r="5371">
          <cell r="B5371" t="str">
            <v>525705</v>
          </cell>
          <cell r="C5371" t="str">
            <v>TE FOFO C/ FG PN-25 1200 X 800MM (1764KG)</v>
          </cell>
          <cell r="D5371" t="str">
            <v>UN</v>
          </cell>
          <cell r="E5371">
            <v>0</v>
          </cell>
        </row>
        <row r="5372">
          <cell r="B5372" t="str">
            <v>525706</v>
          </cell>
          <cell r="C5372" t="str">
            <v>TE FOFO C/ FG PN-25 1200 X 1000MM (2012KG)</v>
          </cell>
          <cell r="D5372" t="str">
            <v>UN</v>
          </cell>
          <cell r="E5372">
            <v>0</v>
          </cell>
        </row>
        <row r="5373">
          <cell r="B5373" t="str">
            <v>525707</v>
          </cell>
          <cell r="C5373" t="str">
            <v>TE FOFO C/ FG PN-25 1200 X 1200MM (2355KG)</v>
          </cell>
          <cell r="D5373" t="str">
            <v>UN</v>
          </cell>
          <cell r="E5373">
            <v>0</v>
          </cell>
        </row>
        <row r="5374">
          <cell r="B5374" t="str">
            <v>525708</v>
          </cell>
          <cell r="C5374" t="str">
            <v>TE FOFO JE/FG PN-10/16/25 80 X 50MM (14,3KG)</v>
          </cell>
          <cell r="D5374" t="str">
            <v>UN</v>
          </cell>
          <cell r="E5374">
            <v>0</v>
          </cell>
        </row>
        <row r="5375">
          <cell r="B5375" t="str">
            <v>525709</v>
          </cell>
          <cell r="C5375" t="str">
            <v>TE FOFO JE/FG PN-25 100 X 50MM (13KG)</v>
          </cell>
          <cell r="D5375" t="str">
            <v>UN</v>
          </cell>
          <cell r="E5375">
            <v>0</v>
          </cell>
        </row>
        <row r="5376">
          <cell r="B5376" t="str">
            <v>525710</v>
          </cell>
          <cell r="C5376" t="str">
            <v>TE FOFO JE/FG PN-25 100 X 80MM (16,5KG)</v>
          </cell>
          <cell r="D5376" t="str">
            <v>UN</v>
          </cell>
          <cell r="E5376">
            <v>0</v>
          </cell>
        </row>
        <row r="5377">
          <cell r="B5377" t="str">
            <v>525711</v>
          </cell>
          <cell r="C5377" t="str">
            <v>TE FOFO JE/FG PN-25 200 X 50MM (27KG)</v>
          </cell>
          <cell r="D5377" t="str">
            <v>UN</v>
          </cell>
          <cell r="E5377">
            <v>0</v>
          </cell>
        </row>
        <row r="5378">
          <cell r="B5378" t="str">
            <v>525712</v>
          </cell>
          <cell r="C5378" t="str">
            <v>TE FOFO JE/FG PN-25 200 X 100MM (32KG)</v>
          </cell>
          <cell r="D5378" t="str">
            <v>UN</v>
          </cell>
          <cell r="E5378">
            <v>0</v>
          </cell>
        </row>
        <row r="5379">
          <cell r="B5379" t="str">
            <v>525713</v>
          </cell>
          <cell r="C5379" t="str">
            <v>TE FOFO JE/FG PN-25 250 X 50MM (33KG)</v>
          </cell>
          <cell r="D5379" t="str">
            <v>UN</v>
          </cell>
          <cell r="E5379">
            <v>0</v>
          </cell>
        </row>
        <row r="5380">
          <cell r="B5380" t="str">
            <v>525714</v>
          </cell>
          <cell r="C5380" t="str">
            <v>TE FOFO JE/FG PN-25 250 X 100MM (41KG)</v>
          </cell>
          <cell r="D5380" t="str">
            <v>UN</v>
          </cell>
          <cell r="E5380">
            <v>0</v>
          </cell>
        </row>
        <row r="5381">
          <cell r="B5381" t="str">
            <v>525715</v>
          </cell>
          <cell r="C5381" t="str">
            <v>TE FOFO JE/FG PN-25 300 X 100MM (52KG)</v>
          </cell>
          <cell r="D5381" t="str">
            <v>UN</v>
          </cell>
          <cell r="E5381">
            <v>0</v>
          </cell>
        </row>
        <row r="5382">
          <cell r="B5382" t="str">
            <v>525716</v>
          </cell>
          <cell r="C5382" t="str">
            <v>TE FOFO JE/FG PN-25 300 X 200MM (70KG)</v>
          </cell>
          <cell r="D5382" t="str">
            <v>UN</v>
          </cell>
          <cell r="E5382">
            <v>0</v>
          </cell>
        </row>
        <row r="5383">
          <cell r="B5383" t="str">
            <v>525717</v>
          </cell>
          <cell r="C5383" t="str">
            <v>TE FOFO JE/FG PN-25 300 X 300MM (94KG)</v>
          </cell>
          <cell r="D5383" t="str">
            <v>UN</v>
          </cell>
          <cell r="E5383">
            <v>0</v>
          </cell>
        </row>
        <row r="5384">
          <cell r="B5384" t="str">
            <v>525718</v>
          </cell>
          <cell r="C5384" t="str">
            <v>TE FOFO JE/FG PN-25 350 X 100MM (65KG)</v>
          </cell>
          <cell r="D5384" t="str">
            <v>UN</v>
          </cell>
          <cell r="E5384">
            <v>0</v>
          </cell>
        </row>
        <row r="5385">
          <cell r="B5385" t="str">
            <v>525719</v>
          </cell>
          <cell r="C5385" t="str">
            <v>TE FOFO JE/FG PN-25 350 X 200MM (84KG)</v>
          </cell>
          <cell r="D5385" t="str">
            <v>UN</v>
          </cell>
          <cell r="E5385">
            <v>0</v>
          </cell>
        </row>
        <row r="5386">
          <cell r="B5386" t="str">
            <v>525720</v>
          </cell>
          <cell r="C5386" t="str">
            <v>TE FOFO JE/FG PN-25 350 X 350MM (123KG)</v>
          </cell>
          <cell r="D5386" t="str">
            <v>UN</v>
          </cell>
          <cell r="E5386">
            <v>0</v>
          </cell>
        </row>
        <row r="5387">
          <cell r="B5387" t="str">
            <v>525721</v>
          </cell>
          <cell r="C5387" t="str">
            <v>TE FOFO JE/FG PN-25 400 X 100MM (78KG)</v>
          </cell>
          <cell r="D5387" t="str">
            <v>UN</v>
          </cell>
          <cell r="E5387">
            <v>0</v>
          </cell>
        </row>
        <row r="5388">
          <cell r="B5388" t="str">
            <v>525722</v>
          </cell>
          <cell r="C5388" t="str">
            <v>TE FOFO JE/FG PN-25 400 X 200MM (100KG)</v>
          </cell>
          <cell r="D5388" t="str">
            <v>UN</v>
          </cell>
          <cell r="E5388">
            <v>0</v>
          </cell>
        </row>
        <row r="5389">
          <cell r="B5389" t="str">
            <v>525723</v>
          </cell>
          <cell r="C5389" t="str">
            <v>TE FOFO JE/FG PN-25 400 X 300MM (125KG)</v>
          </cell>
          <cell r="D5389" t="str">
            <v>UN</v>
          </cell>
          <cell r="E5389">
            <v>0</v>
          </cell>
        </row>
        <row r="5390">
          <cell r="B5390" t="str">
            <v>525724</v>
          </cell>
          <cell r="C5390" t="str">
            <v>TE FOFO JE/FG PN-25 400 X 400MM (162KG)</v>
          </cell>
          <cell r="D5390" t="str">
            <v>UN</v>
          </cell>
          <cell r="E5390">
            <v>0</v>
          </cell>
        </row>
        <row r="5391">
          <cell r="B5391" t="str">
            <v>525725</v>
          </cell>
          <cell r="C5391" t="str">
            <v>TE FOFO JE/FG PN-25 500 X 100MM (110KG)</v>
          </cell>
          <cell r="D5391" t="str">
            <v>UN</v>
          </cell>
          <cell r="E5391">
            <v>0</v>
          </cell>
        </row>
        <row r="5392">
          <cell r="B5392" t="str">
            <v>525726</v>
          </cell>
          <cell r="C5392" t="str">
            <v>TE FOFO JE/FG PN-25 500 X 200MM (136KG)</v>
          </cell>
          <cell r="D5392" t="str">
            <v>UN</v>
          </cell>
          <cell r="E5392">
            <v>0</v>
          </cell>
        </row>
        <row r="5393">
          <cell r="B5393" t="str">
            <v>525727</v>
          </cell>
          <cell r="C5393" t="str">
            <v>TE FOFO JE/FG PN-25 500 X 300MM (165KG)</v>
          </cell>
          <cell r="D5393" t="str">
            <v>UN</v>
          </cell>
          <cell r="E5393">
            <v>0</v>
          </cell>
        </row>
        <row r="5394">
          <cell r="B5394" t="str">
            <v>525728</v>
          </cell>
          <cell r="C5394" t="str">
            <v>TE FOFO JE/FG PN-25 500 X 400MM (209KG)</v>
          </cell>
          <cell r="D5394" t="str">
            <v>UN</v>
          </cell>
          <cell r="E5394">
            <v>0</v>
          </cell>
        </row>
        <row r="5395">
          <cell r="B5395" t="str">
            <v>525729</v>
          </cell>
          <cell r="C5395" t="str">
            <v>TE FOFO JE/FG PN-25 500 X 500MM (250KG)</v>
          </cell>
          <cell r="D5395" t="str">
            <v>UN</v>
          </cell>
          <cell r="E5395">
            <v>0</v>
          </cell>
        </row>
        <row r="5396">
          <cell r="B5396" t="str">
            <v>525730</v>
          </cell>
          <cell r="C5396" t="str">
            <v>TE FOFO JE/FG PN-25 600 X 100MM (140KG)</v>
          </cell>
          <cell r="D5396" t="str">
            <v>UN</v>
          </cell>
          <cell r="E5396">
            <v>0</v>
          </cell>
        </row>
        <row r="5397">
          <cell r="B5397" t="str">
            <v>525731</v>
          </cell>
          <cell r="C5397" t="str">
            <v>TE FOFO JE/FG PN-25 600 X 200MM (177KG)</v>
          </cell>
          <cell r="D5397" t="str">
            <v>UN</v>
          </cell>
          <cell r="E5397">
            <v>0</v>
          </cell>
        </row>
        <row r="5398">
          <cell r="B5398" t="str">
            <v>525732</v>
          </cell>
          <cell r="C5398" t="str">
            <v>TE FOFO JE/FG PN-25 600 X 300MM (210KG)</v>
          </cell>
          <cell r="D5398" t="str">
            <v>UN</v>
          </cell>
          <cell r="E5398">
            <v>0</v>
          </cell>
        </row>
        <row r="5399">
          <cell r="B5399" t="str">
            <v>525733</v>
          </cell>
          <cell r="C5399" t="str">
            <v>TE FOFO JE/FG PN-25 600 X 400MM (262KG)</v>
          </cell>
          <cell r="D5399" t="str">
            <v>UN</v>
          </cell>
          <cell r="E5399">
            <v>0</v>
          </cell>
        </row>
        <row r="5400">
          <cell r="B5400" t="str">
            <v>525734</v>
          </cell>
          <cell r="C5400" t="str">
            <v>TE FOFO JE/FG PN-25 600 X 600MM (367KG)</v>
          </cell>
          <cell r="D5400" t="str">
            <v>UN</v>
          </cell>
          <cell r="E5400">
            <v>0</v>
          </cell>
        </row>
        <row r="5401">
          <cell r="B5401" t="str">
            <v>525735</v>
          </cell>
          <cell r="C5401" t="str">
            <v>TE FOFO JE/FG PN-25 700 X 200MM (245KG)</v>
          </cell>
          <cell r="D5401" t="str">
            <v>UN</v>
          </cell>
          <cell r="E5401">
            <v>0</v>
          </cell>
        </row>
        <row r="5402">
          <cell r="B5402" t="str">
            <v>525736</v>
          </cell>
          <cell r="C5402" t="str">
            <v>TE FOFO JE/FG PN-25 700 X 400MM (338KG)</v>
          </cell>
          <cell r="D5402" t="str">
            <v>UN</v>
          </cell>
          <cell r="E5402">
            <v>0</v>
          </cell>
        </row>
        <row r="5403">
          <cell r="B5403" t="str">
            <v>525737</v>
          </cell>
          <cell r="C5403" t="str">
            <v>TE FOFO JE/FG PN-25 700 X 600MM (477KG)</v>
          </cell>
          <cell r="D5403" t="str">
            <v>UN</v>
          </cell>
          <cell r="E5403">
            <v>0</v>
          </cell>
        </row>
        <row r="5404">
          <cell r="B5404" t="str">
            <v>525738</v>
          </cell>
          <cell r="C5404" t="str">
            <v>TE FOFO JE/FG PN-25 700 X 700MM (511KG)</v>
          </cell>
          <cell r="D5404" t="str">
            <v>UN</v>
          </cell>
          <cell r="E5404">
            <v>0</v>
          </cell>
        </row>
        <row r="5405">
          <cell r="B5405" t="str">
            <v>525739</v>
          </cell>
          <cell r="C5405" t="str">
            <v>TE FOFO JE2GS/FG PN-25 800 X 200MM (317,2KG)</v>
          </cell>
          <cell r="D5405" t="str">
            <v>UN</v>
          </cell>
          <cell r="E5405">
            <v>0</v>
          </cell>
        </row>
        <row r="5406">
          <cell r="B5406" t="str">
            <v>525740</v>
          </cell>
          <cell r="C5406" t="str">
            <v>TE FOFO JE2GS/FG PN-25 800 X 400MM (423KG)</v>
          </cell>
          <cell r="D5406" t="str">
            <v>UN</v>
          </cell>
          <cell r="E5406">
            <v>0</v>
          </cell>
        </row>
        <row r="5407">
          <cell r="B5407" t="str">
            <v>525741</v>
          </cell>
          <cell r="C5407" t="str">
            <v>TE FOFO JE2GS/FG PN-25 800 X 600MM (637,6KG)</v>
          </cell>
          <cell r="D5407" t="str">
            <v>UN</v>
          </cell>
          <cell r="E5407">
            <v>0</v>
          </cell>
        </row>
        <row r="5408">
          <cell r="B5408" t="str">
            <v>525742</v>
          </cell>
          <cell r="C5408" t="str">
            <v>TE FOFO JE2GS/FG PN-25 800 X 800MM (708,3KG)</v>
          </cell>
          <cell r="D5408" t="str">
            <v>UN</v>
          </cell>
          <cell r="E5408">
            <v>0</v>
          </cell>
        </row>
        <row r="5409">
          <cell r="B5409" t="str">
            <v>525743</v>
          </cell>
          <cell r="C5409" t="str">
            <v>TE FOFO JE2GS/FG PN-25 900 X 200MM (325,9KG)</v>
          </cell>
          <cell r="D5409" t="str">
            <v>UN</v>
          </cell>
          <cell r="E5409">
            <v>0</v>
          </cell>
        </row>
        <row r="5410">
          <cell r="B5410" t="str">
            <v>525744</v>
          </cell>
          <cell r="C5410" t="str">
            <v>TE FOFO JE2GS/FG PN-25 900 X 400MM (519,7KG)</v>
          </cell>
          <cell r="D5410" t="str">
            <v>UN</v>
          </cell>
          <cell r="E5410">
            <v>0</v>
          </cell>
        </row>
        <row r="5411">
          <cell r="B5411" t="str">
            <v>525745</v>
          </cell>
          <cell r="C5411" t="str">
            <v>TE FOFO JE2GS/FG PN-25 900 X 600MM (803,4KG)</v>
          </cell>
          <cell r="D5411" t="str">
            <v>UN</v>
          </cell>
          <cell r="E5411">
            <v>0</v>
          </cell>
        </row>
        <row r="5412">
          <cell r="B5412" t="str">
            <v>525746</v>
          </cell>
          <cell r="C5412" t="str">
            <v>TE FOFO JE2GS/FG PN-25 900 X 800MM (923,6KG)</v>
          </cell>
          <cell r="D5412" t="str">
            <v>UN</v>
          </cell>
          <cell r="E5412">
            <v>0</v>
          </cell>
        </row>
        <row r="5413">
          <cell r="B5413" t="str">
            <v>525747</v>
          </cell>
          <cell r="C5413" t="str">
            <v>TE FOFO JE2GS/FG PN-25 900 X 900MM (1010KG)</v>
          </cell>
          <cell r="D5413" t="str">
            <v>UN</v>
          </cell>
          <cell r="E5413">
            <v>0</v>
          </cell>
        </row>
        <row r="5414">
          <cell r="B5414" t="str">
            <v>525748</v>
          </cell>
          <cell r="C5414" t="str">
            <v>TE FOFO JE2GS/FG PN-25 1000 X 200MM (470,9KG)</v>
          </cell>
          <cell r="D5414" t="str">
            <v>UN</v>
          </cell>
          <cell r="E5414">
            <v>0</v>
          </cell>
        </row>
        <row r="5415">
          <cell r="B5415" t="str">
            <v>525749</v>
          </cell>
          <cell r="C5415" t="str">
            <v>TE FOFO JE2GS/FG PN-25 1000 X 400MM (648,6KG)</v>
          </cell>
          <cell r="D5415" t="str">
            <v>UN</v>
          </cell>
          <cell r="E5415">
            <v>0</v>
          </cell>
        </row>
        <row r="5416">
          <cell r="B5416" t="str">
            <v>525750</v>
          </cell>
          <cell r="C5416" t="str">
            <v>TE FOFO JE2GS/FG PN-25 1000 X 600MM (971KG)</v>
          </cell>
          <cell r="D5416" t="str">
            <v>UN</v>
          </cell>
          <cell r="E5416">
            <v>0</v>
          </cell>
        </row>
        <row r="5417">
          <cell r="B5417" t="str">
            <v>525751</v>
          </cell>
          <cell r="C5417" t="str">
            <v>TE FOFO JE2GS/FG PN-25 1000 X 800MM (1133KG)</v>
          </cell>
          <cell r="D5417" t="str">
            <v>UN</v>
          </cell>
          <cell r="E5417">
            <v>0</v>
          </cell>
        </row>
        <row r="5418">
          <cell r="B5418" t="str">
            <v>525752</v>
          </cell>
          <cell r="C5418" t="str">
            <v>TE FOFO JE2GS/FG PN-25 1000 X 1000MM (1299KG)</v>
          </cell>
          <cell r="D5418" t="str">
            <v>UN</v>
          </cell>
          <cell r="E5418">
            <v>0</v>
          </cell>
        </row>
        <row r="5419">
          <cell r="B5419" t="str">
            <v>525753</v>
          </cell>
          <cell r="C5419" t="str">
            <v>TE FOFO JE2GS/FG PN-25 1200 X 200MM (758KG)</v>
          </cell>
          <cell r="D5419" t="str">
            <v>UN</v>
          </cell>
          <cell r="E5419">
            <v>0</v>
          </cell>
        </row>
        <row r="5420">
          <cell r="B5420" t="str">
            <v>525754</v>
          </cell>
          <cell r="C5420" t="str">
            <v>TE FOFO JE2GS/FG PN-25 1200 X 400MM (991KG)</v>
          </cell>
          <cell r="D5420" t="str">
            <v>UN</v>
          </cell>
          <cell r="E5420">
            <v>0</v>
          </cell>
        </row>
        <row r="5421">
          <cell r="B5421" t="str">
            <v>525755</v>
          </cell>
          <cell r="C5421" t="str">
            <v>TE FOFO JE2GS/FG PN-25 1200 X 600MM (1367KG)</v>
          </cell>
          <cell r="D5421" t="str">
            <v>UN</v>
          </cell>
          <cell r="E5421">
            <v>0</v>
          </cell>
        </row>
        <row r="5422">
          <cell r="B5422" t="str">
            <v>525756</v>
          </cell>
          <cell r="C5422" t="str">
            <v>TE FOFO JE2GS/FG PN-25 1200 X 800MM (1637KG)</v>
          </cell>
          <cell r="D5422" t="str">
            <v>UN</v>
          </cell>
          <cell r="E5422">
            <v>0</v>
          </cell>
        </row>
        <row r="5423">
          <cell r="B5423" t="str">
            <v>525757</v>
          </cell>
          <cell r="C5423" t="str">
            <v>TE FOFO JE2GS/FG PN-25 1200 X 1000MM (1898KG)</v>
          </cell>
          <cell r="D5423" t="str">
            <v>UN</v>
          </cell>
          <cell r="E5423">
            <v>0</v>
          </cell>
        </row>
        <row r="5424">
          <cell r="B5424" t="str">
            <v>525758</v>
          </cell>
          <cell r="C5424" t="str">
            <v>TE FOFO JE2GS/FG PN-25 1200 X 1200MM (2135KG)</v>
          </cell>
          <cell r="D5424" t="str">
            <v>UN</v>
          </cell>
          <cell r="E5424">
            <v>0</v>
          </cell>
        </row>
        <row r="5425">
          <cell r="B5425" t="str">
            <v>525759</v>
          </cell>
          <cell r="C5425" t="str">
            <v>TE FOFO JM/FG PN-25 700 X 200MM (369KG)</v>
          </cell>
          <cell r="D5425" t="str">
            <v>UN</v>
          </cell>
          <cell r="E5425">
            <v>0</v>
          </cell>
        </row>
        <row r="5426">
          <cell r="B5426" t="str">
            <v>525760</v>
          </cell>
          <cell r="C5426" t="str">
            <v>TE FOFO JM/FG PN-25 700 X 400MM (467KG)</v>
          </cell>
          <cell r="D5426" t="str">
            <v>UN</v>
          </cell>
          <cell r="E5426">
            <v>0</v>
          </cell>
        </row>
        <row r="5427">
          <cell r="B5427" t="str">
            <v>525761</v>
          </cell>
          <cell r="C5427" t="str">
            <v>TE FOFO JM/FG PN-25 700 X 600MM (616KG)</v>
          </cell>
          <cell r="D5427" t="str">
            <v>UN</v>
          </cell>
          <cell r="E5427">
            <v>0</v>
          </cell>
        </row>
        <row r="5428">
          <cell r="B5428" t="str">
            <v>525762</v>
          </cell>
          <cell r="C5428" t="str">
            <v>TE FOFO JM/FG PN-25 700 X 700MM (659KG)</v>
          </cell>
          <cell r="D5428" t="str">
            <v>UN</v>
          </cell>
          <cell r="E5428">
            <v>0</v>
          </cell>
        </row>
        <row r="5429">
          <cell r="B5429" t="str">
            <v>525763</v>
          </cell>
          <cell r="C5429" t="str">
            <v>TE FOFO JM/FG PN-25 800 X 200MM (516KG)</v>
          </cell>
          <cell r="D5429" t="str">
            <v>UN</v>
          </cell>
          <cell r="E5429">
            <v>0</v>
          </cell>
        </row>
        <row r="5430">
          <cell r="B5430" t="str">
            <v>525764</v>
          </cell>
          <cell r="C5430" t="str">
            <v>TE FOFO JM/FG PN-25 800 X 400MM (647KG)</v>
          </cell>
          <cell r="D5430" t="str">
            <v>UN</v>
          </cell>
          <cell r="E5430">
            <v>0</v>
          </cell>
        </row>
        <row r="5431">
          <cell r="B5431" t="str">
            <v>525765</v>
          </cell>
          <cell r="C5431" t="str">
            <v>TE FOFO JM/FG PN-25 800 X 600MM (900KG)</v>
          </cell>
          <cell r="D5431" t="str">
            <v>UN</v>
          </cell>
          <cell r="E5431">
            <v>0</v>
          </cell>
        </row>
        <row r="5432">
          <cell r="B5432" t="str">
            <v>525766</v>
          </cell>
          <cell r="C5432" t="str">
            <v>TE FOFO JM/FG PN-25 800 X 800MM (939KG)</v>
          </cell>
          <cell r="D5432" t="str">
            <v>UN</v>
          </cell>
          <cell r="E5432">
            <v>0</v>
          </cell>
        </row>
        <row r="5433">
          <cell r="B5433" t="str">
            <v>525767</v>
          </cell>
          <cell r="C5433" t="str">
            <v>TE FOFO JM/FG PN-25 900 X 200MM (633KG)</v>
          </cell>
          <cell r="D5433" t="str">
            <v>UN</v>
          </cell>
          <cell r="E5433">
            <v>0</v>
          </cell>
        </row>
        <row r="5434">
          <cell r="B5434" t="str">
            <v>525768</v>
          </cell>
          <cell r="C5434" t="str">
            <v>TE FOFO JM/FG PN-25 900 X 400MM (816KG)</v>
          </cell>
          <cell r="D5434" t="str">
            <v>UN</v>
          </cell>
          <cell r="E5434">
            <v>0</v>
          </cell>
        </row>
        <row r="5435">
          <cell r="B5435" t="str">
            <v>525769</v>
          </cell>
          <cell r="C5435" t="str">
            <v>TE FOFO JM/FG PN-25 900 X 600MM (1121KG)</v>
          </cell>
          <cell r="D5435" t="str">
            <v>UN</v>
          </cell>
          <cell r="E5435">
            <v>0</v>
          </cell>
        </row>
        <row r="5436">
          <cell r="B5436" t="str">
            <v>525770</v>
          </cell>
          <cell r="C5436" t="str">
            <v>TE FOFO JM/FG PN-25 900 X 800MM (1224KG)</v>
          </cell>
          <cell r="D5436" t="str">
            <v>UN</v>
          </cell>
          <cell r="E5436">
            <v>0</v>
          </cell>
        </row>
        <row r="5437">
          <cell r="B5437" t="str">
            <v>525771</v>
          </cell>
          <cell r="C5437" t="str">
            <v>TE FOFO JM/FG PN-25 900 X 900MM (1314KG)</v>
          </cell>
          <cell r="D5437" t="str">
            <v>UN</v>
          </cell>
          <cell r="E5437">
            <v>0</v>
          </cell>
        </row>
        <row r="5438">
          <cell r="B5438" t="str">
            <v>525772</v>
          </cell>
          <cell r="C5438" t="str">
            <v>TE FOFO JM/FG PN-25 1000 X 200MM (862KG)</v>
          </cell>
          <cell r="D5438" t="str">
            <v>UN</v>
          </cell>
          <cell r="E5438">
            <v>0</v>
          </cell>
        </row>
        <row r="5439">
          <cell r="B5439" t="str">
            <v>525773</v>
          </cell>
          <cell r="C5439" t="str">
            <v>TE FOFO JM/FG PN-25 1000 X 400MM (1039KG)</v>
          </cell>
          <cell r="D5439" t="str">
            <v>UN</v>
          </cell>
          <cell r="E5439">
            <v>0</v>
          </cell>
        </row>
        <row r="5440">
          <cell r="B5440" t="str">
            <v>525774</v>
          </cell>
          <cell r="C5440" t="str">
            <v>TE FOFO JM/FG PN-25 1000 X 600MM (1352KG)</v>
          </cell>
          <cell r="D5440" t="str">
            <v>UN</v>
          </cell>
          <cell r="E5440">
            <v>0</v>
          </cell>
        </row>
        <row r="5441">
          <cell r="B5441" t="str">
            <v>525775</v>
          </cell>
          <cell r="C5441" t="str">
            <v>TE FOFO JM/FG PN-25 1000 X 800MM (1505KG)</v>
          </cell>
          <cell r="D5441" t="str">
            <v>UN</v>
          </cell>
          <cell r="E5441">
            <v>0</v>
          </cell>
        </row>
        <row r="5442">
          <cell r="B5442" t="str">
            <v>525776</v>
          </cell>
          <cell r="C5442" t="str">
            <v>TE FOFO JM/FG PN-25 1000 X 1000MM (1674KG)</v>
          </cell>
          <cell r="D5442" t="str">
            <v>UN</v>
          </cell>
          <cell r="E5442">
            <v>0</v>
          </cell>
        </row>
        <row r="5443">
          <cell r="B5443" t="str">
            <v>525777</v>
          </cell>
          <cell r="C5443" t="str">
            <v>TE FOFO JM/FG PN-25 1200 X 200MM (1138KG)</v>
          </cell>
          <cell r="D5443" t="str">
            <v>UN</v>
          </cell>
          <cell r="E5443">
            <v>0</v>
          </cell>
        </row>
        <row r="5444">
          <cell r="B5444" t="str">
            <v>525778</v>
          </cell>
          <cell r="C5444" t="str">
            <v>TE FOFO JM/FG PN-25 1200 X 400MM (1363KG)</v>
          </cell>
          <cell r="D5444" t="str">
            <v>UN</v>
          </cell>
          <cell r="E5444">
            <v>0</v>
          </cell>
        </row>
        <row r="5445">
          <cell r="B5445" t="str">
            <v>525779</v>
          </cell>
          <cell r="C5445" t="str">
            <v>TE FOFO JM/FG PN-25 1200 X 600MM (1736KG)</v>
          </cell>
          <cell r="D5445" t="str">
            <v>UN</v>
          </cell>
          <cell r="E5445">
            <v>0</v>
          </cell>
        </row>
        <row r="5446">
          <cell r="B5446" t="str">
            <v>525780</v>
          </cell>
          <cell r="C5446" t="str">
            <v>TE FOFO JM/FG PN-25 1200 X 800MM (2014KG)</v>
          </cell>
          <cell r="D5446" t="str">
            <v>UN</v>
          </cell>
          <cell r="E5446">
            <v>0</v>
          </cell>
        </row>
        <row r="5447">
          <cell r="B5447" t="str">
            <v>525781</v>
          </cell>
          <cell r="C5447" t="str">
            <v>TE FOFO JM/FG PN-25 1200 X 1000MM (2266KG)</v>
          </cell>
          <cell r="D5447" t="str">
            <v>UN</v>
          </cell>
          <cell r="E5447">
            <v>0</v>
          </cell>
        </row>
        <row r="5448">
          <cell r="B5448" t="str">
            <v>525782</v>
          </cell>
          <cell r="C5448" t="str">
            <v>TE FOFO JM/FG PN-25 1200 X 1200MM (2510KG)</v>
          </cell>
          <cell r="D5448" t="str">
            <v>UN</v>
          </cell>
          <cell r="E5448">
            <v>0</v>
          </cell>
        </row>
        <row r="5450">
          <cell r="B5450" t="str">
            <v>525800</v>
          </cell>
          <cell r="C5450" t="str">
            <v>TOCO EM FOFO (C31 - METALURGICA 100%)</v>
          </cell>
        </row>
        <row r="5451">
          <cell r="B5451" t="str">
            <v>525801</v>
          </cell>
          <cell r="C5451" t="str">
            <v>TOCO FOFO C/FG PN-10 D=100MM;L=250MM (14KG)</v>
          </cell>
          <cell r="D5451" t="str">
            <v>UN</v>
          </cell>
          <cell r="E5451">
            <v>164.4</v>
          </cell>
        </row>
        <row r="5452">
          <cell r="B5452" t="str">
            <v>525802</v>
          </cell>
          <cell r="C5452" t="str">
            <v>TOCO FOFO C/FG PN-10 D=150MM;L=250MM (24KG)</v>
          </cell>
          <cell r="D5452" t="str">
            <v>UN</v>
          </cell>
          <cell r="E5452">
            <v>228.23</v>
          </cell>
        </row>
        <row r="5453">
          <cell r="B5453" t="str">
            <v>525803</v>
          </cell>
          <cell r="C5453" t="str">
            <v>TOCO FOFO C/FG PN-10 D=200MM;L=250MM (32KG)</v>
          </cell>
          <cell r="D5453" t="str">
            <v>UN</v>
          </cell>
          <cell r="E5453">
            <v>417.42</v>
          </cell>
        </row>
        <row r="5454">
          <cell r="B5454" t="str">
            <v>525804</v>
          </cell>
          <cell r="C5454" t="str">
            <v>TOCO FOFO C/FG PN-10 D=250MM;L=250MM (44KG)</v>
          </cell>
          <cell r="D5454" t="str">
            <v>UN</v>
          </cell>
          <cell r="E5454">
            <v>642.37</v>
          </cell>
        </row>
        <row r="5455">
          <cell r="B5455" t="str">
            <v>525805</v>
          </cell>
          <cell r="C5455" t="str">
            <v>TOCO FOFO C/FG PN-10 D=300MM;L=250MM (56KG)</v>
          </cell>
          <cell r="D5455" t="str">
            <v>UN</v>
          </cell>
          <cell r="E5455">
            <v>740.77</v>
          </cell>
        </row>
        <row r="5456">
          <cell r="B5456" t="str">
            <v>525806</v>
          </cell>
          <cell r="C5456" t="str">
            <v>TOCO FOFO C/FG PN-10 D=350MM;L=250MM (70KG)</v>
          </cell>
          <cell r="D5456" t="str">
            <v>UN</v>
          </cell>
          <cell r="E5456">
            <v>911.59</v>
          </cell>
        </row>
        <row r="5457">
          <cell r="B5457" t="str">
            <v>525807</v>
          </cell>
          <cell r="C5457" t="str">
            <v>TOCO FOFO C/FG PN-10 D=400MM;L=250MM (85KG)</v>
          </cell>
          <cell r="D5457" t="str">
            <v>UN</v>
          </cell>
          <cell r="E5457">
            <v>968.7</v>
          </cell>
        </row>
        <row r="5458">
          <cell r="B5458" t="str">
            <v>525808</v>
          </cell>
          <cell r="C5458" t="str">
            <v>TOCO FOFO C/FG PN-10 D=450MM;L=250MM (95KG)</v>
          </cell>
          <cell r="D5458" t="str">
            <v>UN</v>
          </cell>
          <cell r="E5458">
            <v>2847.1</v>
          </cell>
        </row>
        <row r="5459">
          <cell r="B5459" t="str">
            <v>525809</v>
          </cell>
          <cell r="C5459" t="str">
            <v>TOCO FOFO C/FG PN-10 D=500MM;L=250MM (116KG)</v>
          </cell>
          <cell r="D5459" t="str">
            <v>UN</v>
          </cell>
          <cell r="E5459">
            <v>2777.95</v>
          </cell>
        </row>
        <row r="5460">
          <cell r="B5460" t="str">
            <v>525810</v>
          </cell>
          <cell r="C5460" t="str">
            <v>TOCO FOFO C/FG PN-10 D=600MM;L=250MM (165KG)</v>
          </cell>
          <cell r="D5460" t="str">
            <v>UN</v>
          </cell>
          <cell r="E5460">
            <v>0</v>
          </cell>
        </row>
        <row r="5461">
          <cell r="B5461" t="str">
            <v>525811</v>
          </cell>
          <cell r="C5461" t="str">
            <v>TOCO FOFO C/FG PN-10 D=700MM;L=250MM (219KG)</v>
          </cell>
          <cell r="D5461" t="str">
            <v>UN</v>
          </cell>
          <cell r="E5461">
            <v>0</v>
          </cell>
        </row>
        <row r="5462">
          <cell r="B5462" t="str">
            <v>525812</v>
          </cell>
          <cell r="C5462" t="str">
            <v>TOCO FOFO C/FG PN-10 D=800MM;L=250MM (279KG)</v>
          </cell>
          <cell r="D5462" t="str">
            <v>UN</v>
          </cell>
          <cell r="E5462">
            <v>0</v>
          </cell>
        </row>
        <row r="5463">
          <cell r="B5463" t="str">
            <v>525813</v>
          </cell>
          <cell r="C5463" t="str">
            <v>TOCO FOFO C/FG PN-10 D=900MM;L=250MM (350KG)</v>
          </cell>
          <cell r="D5463" t="str">
            <v>UN</v>
          </cell>
          <cell r="E5463">
            <v>0</v>
          </cell>
        </row>
        <row r="5464">
          <cell r="B5464" t="str">
            <v>525814</v>
          </cell>
          <cell r="C5464" t="str">
            <v>TOCO FOFO C/FG PN-10 D=1000MM;L=250MM (419KG)</v>
          </cell>
          <cell r="D5464" t="str">
            <v>UN</v>
          </cell>
          <cell r="E5464">
            <v>0</v>
          </cell>
        </row>
        <row r="5465">
          <cell r="B5465" t="str">
            <v>525815</v>
          </cell>
          <cell r="C5465" t="str">
            <v>TOCO FOFO C/FG PN-10 D=1200MM;L=250MM (597KG)</v>
          </cell>
          <cell r="D5465" t="str">
            <v>UN</v>
          </cell>
          <cell r="E5465">
            <v>0</v>
          </cell>
        </row>
        <row r="5466">
          <cell r="B5466" t="str">
            <v>525816</v>
          </cell>
          <cell r="C5466" t="str">
            <v>TOCO FOFO C/FG PN-10/16/25 D=80MM;L= 500MM(13KG)</v>
          </cell>
          <cell r="D5466" t="str">
            <v>UN</v>
          </cell>
          <cell r="E5466">
            <v>320.18</v>
          </cell>
        </row>
        <row r="5467">
          <cell r="B5467" t="str">
            <v>525817</v>
          </cell>
          <cell r="C5467" t="str">
            <v>TOCO FOFO C/FG PN-10 D=100MM;L=500MM (19KG)</v>
          </cell>
          <cell r="D5467" t="str">
            <v>UN</v>
          </cell>
          <cell r="E5467">
            <v>207.83</v>
          </cell>
        </row>
        <row r="5468">
          <cell r="B5468" t="str">
            <v>525818</v>
          </cell>
          <cell r="C5468" t="str">
            <v>TOCO FOFO C/FG PN-10 D=150MM;L=500MM (32KG)</v>
          </cell>
          <cell r="D5468" t="str">
            <v>UN</v>
          </cell>
          <cell r="E5468">
            <v>577.84</v>
          </cell>
        </row>
        <row r="5469">
          <cell r="B5469" t="str">
            <v>525819</v>
          </cell>
          <cell r="C5469" t="str">
            <v>TOCO FOFO C/FG PN-10 D=200MM;L=500MM (43KG)</v>
          </cell>
          <cell r="D5469" t="str">
            <v>UN</v>
          </cell>
          <cell r="E5469">
            <v>556.38</v>
          </cell>
        </row>
        <row r="5470">
          <cell r="B5470" t="str">
            <v>525820</v>
          </cell>
          <cell r="C5470" t="str">
            <v>TOCO FOFO C/FG PN-10 D=250MM;L=500MM (60KG)</v>
          </cell>
          <cell r="D5470" t="str">
            <v>UN</v>
          </cell>
          <cell r="E5470">
            <v>813.47</v>
          </cell>
        </row>
        <row r="5471">
          <cell r="B5471" t="str">
            <v>525821</v>
          </cell>
          <cell r="C5471" t="str">
            <v>TOCO FOFO C/FG PN-10 D=300MM;L=500MM (76KG)</v>
          </cell>
          <cell r="D5471" t="str">
            <v>UN</v>
          </cell>
          <cell r="E5471">
            <v>967.56</v>
          </cell>
        </row>
        <row r="5472">
          <cell r="B5472" t="str">
            <v>525822</v>
          </cell>
          <cell r="C5472" t="str">
            <v>TOCO FOFO C/FG PN-10 D=350MM;L=500MM (88KG)</v>
          </cell>
          <cell r="D5472" t="str">
            <v>UN</v>
          </cell>
          <cell r="E5472">
            <v>1540.28</v>
          </cell>
        </row>
        <row r="5473">
          <cell r="B5473" t="str">
            <v>525823</v>
          </cell>
          <cell r="C5473" t="str">
            <v>TOCO FOFO C/FG PN-10 D=400MM;L=500MM (114KG)</v>
          </cell>
          <cell r="D5473" t="str">
            <v>UN</v>
          </cell>
          <cell r="E5473">
            <v>1670.71</v>
          </cell>
        </row>
        <row r="5474">
          <cell r="B5474" t="str">
            <v>525824</v>
          </cell>
          <cell r="C5474" t="str">
            <v>TOCO FOFO C/FG PN-10 D=450MM;L=500MM (137KG)</v>
          </cell>
          <cell r="D5474" t="str">
            <v>UN</v>
          </cell>
          <cell r="E5474">
            <v>3082.78</v>
          </cell>
        </row>
        <row r="5475">
          <cell r="B5475" t="str">
            <v>525825</v>
          </cell>
          <cell r="C5475" t="str">
            <v>TOCO FOFO C/FG PN-10 D=500MM;L=500MM (156KG)</v>
          </cell>
          <cell r="D5475" t="str">
            <v>UN</v>
          </cell>
          <cell r="E5475">
            <v>3144.44</v>
          </cell>
        </row>
        <row r="5476">
          <cell r="B5476" t="str">
            <v>525826</v>
          </cell>
          <cell r="C5476" t="str">
            <v>TOCO FOFO C/FG PN-10 D=600MM;L=500MM (217KG)</v>
          </cell>
          <cell r="D5476" t="str">
            <v>UN</v>
          </cell>
          <cell r="E5476">
            <v>0</v>
          </cell>
        </row>
        <row r="5477">
          <cell r="B5477" t="str">
            <v>525827</v>
          </cell>
          <cell r="C5477" t="str">
            <v>TOCO FOFO C/FG PN-10 D=700MM;L=500MM (289KG)</v>
          </cell>
          <cell r="D5477" t="str">
            <v>UN</v>
          </cell>
          <cell r="E5477">
            <v>0</v>
          </cell>
        </row>
        <row r="5478">
          <cell r="B5478" t="str">
            <v>525828</v>
          </cell>
          <cell r="C5478" t="str">
            <v>TOCO FOFO C/FG PN-10 D=800MM;L=500MM (361KG)</v>
          </cell>
          <cell r="D5478" t="str">
            <v>UN</v>
          </cell>
          <cell r="E5478">
            <v>0</v>
          </cell>
        </row>
        <row r="5479">
          <cell r="B5479" t="str">
            <v>525829</v>
          </cell>
          <cell r="C5479" t="str">
            <v>TOCO FOFO C/FG PN-10 D=900MM;L=500MM (450KG)</v>
          </cell>
          <cell r="D5479" t="str">
            <v>UN</v>
          </cell>
          <cell r="E5479">
            <v>0</v>
          </cell>
        </row>
        <row r="5480">
          <cell r="B5480" t="str">
            <v>525830</v>
          </cell>
          <cell r="C5480" t="str">
            <v>TOCO FOFO C/FG PN-10 D=1000MM;L=500MM (538KG)</v>
          </cell>
          <cell r="D5480" t="str">
            <v>UN</v>
          </cell>
          <cell r="E5480">
            <v>0</v>
          </cell>
        </row>
        <row r="5481">
          <cell r="B5481" t="str">
            <v>525831</v>
          </cell>
          <cell r="C5481" t="str">
            <v>TOCO FOFO C/FG PN-10 D=1200MM;L=500MM (755KG)</v>
          </cell>
          <cell r="D5481" t="str">
            <v>UN</v>
          </cell>
          <cell r="E5481">
            <v>0</v>
          </cell>
        </row>
        <row r="5482">
          <cell r="B5482" t="str">
            <v>525832</v>
          </cell>
          <cell r="C5482" t="str">
            <v>TOCO FOFO C/FG E ABA VED.PN-10/16/25 D=80MM(18KG)</v>
          </cell>
          <cell r="D5482" t="str">
            <v>UN</v>
          </cell>
          <cell r="E5482">
            <v>373.98</v>
          </cell>
        </row>
        <row r="5483">
          <cell r="B5483" t="str">
            <v>525833</v>
          </cell>
          <cell r="C5483" t="str">
            <v>TOCO FOFO C/FG E ABA DE VED.PN-10 D=100MM (26KG)</v>
          </cell>
          <cell r="D5483" t="str">
            <v>UN</v>
          </cell>
          <cell r="E5483">
            <v>381.47</v>
          </cell>
        </row>
        <row r="5484">
          <cell r="B5484" t="str">
            <v>525834</v>
          </cell>
          <cell r="C5484" t="str">
            <v>TOCO FOFO C/FG E ABA DE VED.PN-10 D=150MM (40KG)</v>
          </cell>
          <cell r="D5484" t="str">
            <v>UN</v>
          </cell>
          <cell r="E5484">
            <v>611.82000000000005</v>
          </cell>
        </row>
        <row r="5485">
          <cell r="B5485" t="str">
            <v>525835</v>
          </cell>
          <cell r="C5485" t="str">
            <v>TOCO FOFO C/FG E ABA DE VED.PN-10 D=200MM (56KG)</v>
          </cell>
          <cell r="D5485" t="str">
            <v>UN</v>
          </cell>
          <cell r="E5485">
            <v>706.46</v>
          </cell>
        </row>
        <row r="5486">
          <cell r="B5486" t="str">
            <v>525836</v>
          </cell>
          <cell r="C5486" t="str">
            <v>TOCO FOFO C/FG E ABA DE VED.PN-10 D=250MM (73KG)</v>
          </cell>
          <cell r="D5486" t="str">
            <v>UN</v>
          </cell>
          <cell r="E5486">
            <v>1002.08</v>
          </cell>
        </row>
        <row r="5487">
          <cell r="B5487" t="str">
            <v>525837</v>
          </cell>
          <cell r="C5487" t="str">
            <v>TOCO FOFO C/FG E ABA DE VED.PN-10 D=300MM (93KG)</v>
          </cell>
          <cell r="D5487" t="str">
            <v>UN</v>
          </cell>
          <cell r="E5487">
            <v>1022.12</v>
          </cell>
        </row>
        <row r="5488">
          <cell r="B5488" t="str">
            <v>525838</v>
          </cell>
          <cell r="C5488" t="str">
            <v>TOCO FOFO C/FG E ABA DE VED.PN-10 D=350MM (112KG)</v>
          </cell>
          <cell r="D5488" t="str">
            <v>UN</v>
          </cell>
          <cell r="E5488">
            <v>1508.11</v>
          </cell>
        </row>
        <row r="5489">
          <cell r="B5489" t="str">
            <v>525839</v>
          </cell>
          <cell r="C5489" t="str">
            <v>TOCO FOFO C/FG E ABA DE VED.PN-10 D=400MM (136KG)</v>
          </cell>
          <cell r="D5489" t="str">
            <v>UN</v>
          </cell>
          <cell r="E5489">
            <v>1586.74</v>
          </cell>
        </row>
        <row r="5490">
          <cell r="B5490" t="str">
            <v>525840</v>
          </cell>
          <cell r="C5490" t="str">
            <v>TOCO FOFO C/FG E ABA DE VED.PN-10 D=450MM (183KG)</v>
          </cell>
          <cell r="D5490" t="str">
            <v>UN</v>
          </cell>
          <cell r="E5490">
            <v>3435.26</v>
          </cell>
        </row>
        <row r="5491">
          <cell r="B5491" t="str">
            <v>525841</v>
          </cell>
          <cell r="C5491" t="str">
            <v>TOCO FOFO C/FG E ABA DE VED.PN-10 D=500MM (197KG)</v>
          </cell>
          <cell r="D5491" t="str">
            <v>UN</v>
          </cell>
          <cell r="E5491">
            <v>3532.36</v>
          </cell>
        </row>
        <row r="5492">
          <cell r="B5492" t="str">
            <v>525842</v>
          </cell>
          <cell r="C5492" t="str">
            <v>TOCO FOFO C/FG E ABA DE VED.PN-10 D=600MM (253KG)</v>
          </cell>
          <cell r="D5492" t="str">
            <v>UN</v>
          </cell>
          <cell r="E5492">
            <v>0</v>
          </cell>
        </row>
        <row r="5493">
          <cell r="B5493" t="str">
            <v>525843</v>
          </cell>
          <cell r="C5493" t="str">
            <v>TOCO FOFO C/FG E ABA DE VED.PN-10 D=700MM (320KG)</v>
          </cell>
          <cell r="D5493" t="str">
            <v>UN</v>
          </cell>
          <cell r="E5493">
            <v>0</v>
          </cell>
        </row>
        <row r="5494">
          <cell r="B5494" t="str">
            <v>525844</v>
          </cell>
          <cell r="C5494" t="str">
            <v>TOCO FOFO C/FG E ABA DE VED.PN-10 D=800MM (412KG)</v>
          </cell>
          <cell r="D5494" t="str">
            <v>UN</v>
          </cell>
          <cell r="E5494">
            <v>0</v>
          </cell>
        </row>
        <row r="5495">
          <cell r="B5495" t="str">
            <v>525845</v>
          </cell>
          <cell r="C5495" t="str">
            <v>TOCO FOFO C/FG E ABA DE VED.PN-10 D=900MM (470KG)</v>
          </cell>
          <cell r="D5495" t="str">
            <v>UN</v>
          </cell>
          <cell r="E5495">
            <v>0</v>
          </cell>
        </row>
        <row r="5496">
          <cell r="B5496" t="str">
            <v>525846</v>
          </cell>
          <cell r="C5496" t="str">
            <v>TOCO FOFO C/FG E ABA DE VED.PN-10 D=1000MM (637KG)</v>
          </cell>
          <cell r="D5496" t="str">
            <v>UN</v>
          </cell>
          <cell r="E5496">
            <v>0</v>
          </cell>
        </row>
        <row r="5497">
          <cell r="B5497" t="str">
            <v>525847</v>
          </cell>
          <cell r="C5497" t="str">
            <v>TOCO FOFO C/FG E ABA DE VED.PN-10 D=1200MM (857KG)</v>
          </cell>
          <cell r="D5497" t="str">
            <v>UN</v>
          </cell>
          <cell r="E5497">
            <v>0</v>
          </cell>
        </row>
        <row r="5498">
          <cell r="B5498" t="str">
            <v>525848</v>
          </cell>
          <cell r="C5498" t="str">
            <v>TOCO FOFO C/FG PN-16 D=100MM;L=250MM (14KG)</v>
          </cell>
          <cell r="D5498" t="str">
            <v>UN</v>
          </cell>
          <cell r="E5498">
            <v>0</v>
          </cell>
        </row>
        <row r="5499">
          <cell r="B5499" t="str">
            <v>525849</v>
          </cell>
          <cell r="C5499" t="str">
            <v>TOCO FOFO C/FG PN-16 D=150MM;L=250MM (24KG)</v>
          </cell>
          <cell r="D5499" t="str">
            <v>UN</v>
          </cell>
          <cell r="E5499">
            <v>0</v>
          </cell>
        </row>
        <row r="5500">
          <cell r="B5500" t="str">
            <v>525850</v>
          </cell>
          <cell r="C5500" t="str">
            <v>TOCO FOFO C/FG PN-16 D=200MM;L=250MM (32KG)</v>
          </cell>
          <cell r="D5500" t="str">
            <v>UN</v>
          </cell>
          <cell r="E5500">
            <v>0</v>
          </cell>
        </row>
        <row r="5501">
          <cell r="B5501" t="str">
            <v>525851</v>
          </cell>
          <cell r="C5501" t="str">
            <v>TOCO FOFO C/FG PN-16 D=250MM;L=250MM (44KG)</v>
          </cell>
          <cell r="D5501" t="str">
            <v>UN</v>
          </cell>
          <cell r="E5501">
            <v>0</v>
          </cell>
        </row>
        <row r="5502">
          <cell r="B5502" t="str">
            <v>525852</v>
          </cell>
          <cell r="C5502" t="str">
            <v>TOCO FOFO C/FG PN-16 D=300MM;L=250MM (56KG)</v>
          </cell>
          <cell r="D5502" t="str">
            <v>UN</v>
          </cell>
          <cell r="E5502">
            <v>0</v>
          </cell>
        </row>
        <row r="5503">
          <cell r="B5503" t="str">
            <v>525853</v>
          </cell>
          <cell r="C5503" t="str">
            <v>TOCO FOFO C/FG PN-16 D=350MM;L=250MM (76KG)</v>
          </cell>
          <cell r="D5503" t="str">
            <v>UN</v>
          </cell>
          <cell r="E5503">
            <v>0</v>
          </cell>
        </row>
        <row r="5504">
          <cell r="B5504" t="str">
            <v>525854</v>
          </cell>
          <cell r="C5504" t="str">
            <v>TOCO FOFO C/FG PN-16 D=400MM;L=250MM (97KG)</v>
          </cell>
          <cell r="D5504" t="str">
            <v>UN</v>
          </cell>
          <cell r="E5504">
            <v>0</v>
          </cell>
        </row>
        <row r="5505">
          <cell r="B5505" t="str">
            <v>525855</v>
          </cell>
          <cell r="C5505" t="str">
            <v>TOCO FOFO C/FG PN-16 D=450MM;L=250MM (110KG)</v>
          </cell>
          <cell r="D5505" t="str">
            <v>UN</v>
          </cell>
          <cell r="E5505">
            <v>0</v>
          </cell>
        </row>
        <row r="5506">
          <cell r="B5506" t="str">
            <v>525856</v>
          </cell>
          <cell r="C5506" t="str">
            <v>TOCO FOFO C/FG PN-16 D=500MM;L=250MM (146KG)</v>
          </cell>
          <cell r="D5506" t="str">
            <v>UN</v>
          </cell>
          <cell r="E5506">
            <v>0</v>
          </cell>
        </row>
        <row r="5507">
          <cell r="B5507" t="str">
            <v>525857</v>
          </cell>
          <cell r="C5507" t="str">
            <v>TOCO FOFO C/FG PN-16 D=600MM;L=250MM (217KG)</v>
          </cell>
          <cell r="D5507" t="str">
            <v>UN</v>
          </cell>
          <cell r="E5507">
            <v>0</v>
          </cell>
        </row>
        <row r="5508">
          <cell r="B5508" t="str">
            <v>525858</v>
          </cell>
          <cell r="C5508" t="str">
            <v>TOCO FOFO C/FG PN-16 D=700MM;L=250MM (249KG)</v>
          </cell>
          <cell r="D5508" t="str">
            <v>UN</v>
          </cell>
          <cell r="E5508">
            <v>0</v>
          </cell>
        </row>
        <row r="5509">
          <cell r="B5509" t="str">
            <v>525859</v>
          </cell>
          <cell r="C5509" t="str">
            <v>TOCO FOFO C/FG PN-16 D=800MM;L=250MM (317KG)</v>
          </cell>
          <cell r="D5509" t="str">
            <v>UN</v>
          </cell>
          <cell r="E5509">
            <v>0</v>
          </cell>
        </row>
        <row r="5510">
          <cell r="B5510" t="str">
            <v>525860</v>
          </cell>
          <cell r="C5510" t="str">
            <v>TOCO FOFO C/FG PN-16 D=900MM;L=250MM (398KG)</v>
          </cell>
          <cell r="D5510" t="str">
            <v>UN</v>
          </cell>
          <cell r="E5510">
            <v>0</v>
          </cell>
        </row>
        <row r="5511">
          <cell r="B5511" t="str">
            <v>525861</v>
          </cell>
          <cell r="C5511" t="str">
            <v>TOCO FOFO C/FG PN-16 D=1000MM;L=250MM (503KG)</v>
          </cell>
          <cell r="D5511" t="str">
            <v>UN</v>
          </cell>
          <cell r="E5511">
            <v>0</v>
          </cell>
        </row>
        <row r="5512">
          <cell r="B5512" t="str">
            <v>525862</v>
          </cell>
          <cell r="C5512" t="str">
            <v>TOCO FOFO C/FG PN-16 D=1200MM;L=250MM (622KG)</v>
          </cell>
          <cell r="D5512" t="str">
            <v>UN</v>
          </cell>
          <cell r="E5512">
            <v>0</v>
          </cell>
        </row>
        <row r="5513">
          <cell r="B5513" t="str">
            <v>525863</v>
          </cell>
          <cell r="C5513" t="str">
            <v>TOCO FOFO C/FG PN-16 D=100MM;L=500MM (19KG)</v>
          </cell>
          <cell r="D5513" t="str">
            <v>UN</v>
          </cell>
          <cell r="E5513">
            <v>0</v>
          </cell>
        </row>
        <row r="5514">
          <cell r="B5514" t="str">
            <v>525864</v>
          </cell>
          <cell r="C5514" t="str">
            <v>TOCO FOFO C/FG PN-16 D=150MM;L=500MM (32KG)</v>
          </cell>
          <cell r="D5514" t="str">
            <v>UN</v>
          </cell>
          <cell r="E5514">
            <v>0</v>
          </cell>
        </row>
        <row r="5515">
          <cell r="B5515" t="str">
            <v>525865</v>
          </cell>
          <cell r="C5515" t="str">
            <v>TOCO FOFO C/FG PN-16 D=200MM;L=500MM (43KG)</v>
          </cell>
          <cell r="D5515" t="str">
            <v>UN</v>
          </cell>
          <cell r="E5515">
            <v>0</v>
          </cell>
        </row>
        <row r="5516">
          <cell r="B5516" t="str">
            <v>525866</v>
          </cell>
          <cell r="C5516" t="str">
            <v>TOCO FOFO C/FG PN-16 D=250MM;L=500MM (60KG)</v>
          </cell>
          <cell r="D5516" t="str">
            <v>UN</v>
          </cell>
          <cell r="E5516">
            <v>0</v>
          </cell>
        </row>
        <row r="5517">
          <cell r="B5517" t="str">
            <v>525867</v>
          </cell>
          <cell r="C5517" t="str">
            <v>TOCO FOFO C/FG PN-16 D=300MM;L=500MM (76KG)</v>
          </cell>
          <cell r="D5517" t="str">
            <v>UN</v>
          </cell>
          <cell r="E5517">
            <v>0</v>
          </cell>
        </row>
        <row r="5518">
          <cell r="B5518" t="str">
            <v>525868</v>
          </cell>
          <cell r="C5518" t="str">
            <v>TOCO FOFO C/FG PN-16 D=350MM;L=500MM (94KG)</v>
          </cell>
          <cell r="D5518" t="str">
            <v>UN</v>
          </cell>
          <cell r="E5518">
            <v>0</v>
          </cell>
        </row>
        <row r="5519">
          <cell r="B5519" t="str">
            <v>525869</v>
          </cell>
          <cell r="C5519" t="str">
            <v>TOCO FOFO C/FG PN-16 D=400MM;L=500MM (126KG)</v>
          </cell>
          <cell r="D5519" t="str">
            <v>UN</v>
          </cell>
          <cell r="E5519">
            <v>0</v>
          </cell>
        </row>
        <row r="5520">
          <cell r="B5520" t="str">
            <v>525870</v>
          </cell>
          <cell r="C5520" t="str">
            <v>TOCO FOFO C/FG PN-16 D=450MM;L=500MM (152KG)</v>
          </cell>
          <cell r="D5520" t="str">
            <v>UN</v>
          </cell>
          <cell r="E5520">
            <v>0</v>
          </cell>
        </row>
        <row r="5521">
          <cell r="B5521" t="str">
            <v>525871</v>
          </cell>
          <cell r="C5521" t="str">
            <v>TOCO FOFO C/FG PN-16 D=500MM;L=500MM (186KG)</v>
          </cell>
          <cell r="D5521" t="str">
            <v>UN</v>
          </cell>
          <cell r="E5521">
            <v>0</v>
          </cell>
        </row>
        <row r="5522">
          <cell r="B5522" t="str">
            <v>525872</v>
          </cell>
          <cell r="C5522" t="str">
            <v>TOCO FOFO C/FG PN-16 D=600MM;L=500MM (269KG)</v>
          </cell>
          <cell r="D5522" t="str">
            <v>UN</v>
          </cell>
          <cell r="E5522">
            <v>0</v>
          </cell>
        </row>
        <row r="5523">
          <cell r="B5523" t="str">
            <v>525873</v>
          </cell>
          <cell r="C5523" t="str">
            <v>TOCO FOFO C/FG PN-16 D=700MM;L=500MM (316KG)</v>
          </cell>
          <cell r="D5523" t="str">
            <v>UN</v>
          </cell>
          <cell r="E5523">
            <v>0</v>
          </cell>
        </row>
        <row r="5524">
          <cell r="B5524" t="str">
            <v>525874</v>
          </cell>
          <cell r="C5524" t="str">
            <v>TOCO FOFO C/FG PN-16 D=800MM;L=500MM (399KG)</v>
          </cell>
          <cell r="D5524" t="str">
            <v>UN</v>
          </cell>
          <cell r="E5524">
            <v>0</v>
          </cell>
        </row>
        <row r="5525">
          <cell r="B5525" t="str">
            <v>525875</v>
          </cell>
          <cell r="C5525" t="str">
            <v>TOCO FOFO C/FG PN-16 D=900MM;L=500MM (498KG)</v>
          </cell>
          <cell r="D5525" t="str">
            <v>UN</v>
          </cell>
          <cell r="E5525">
            <v>0</v>
          </cell>
        </row>
        <row r="5526">
          <cell r="B5526" t="str">
            <v>525876</v>
          </cell>
          <cell r="C5526" t="str">
            <v>TOCO FOFO C/FG PN-16 D=1000MM;L=500MM (622KG)</v>
          </cell>
          <cell r="D5526" t="str">
            <v>UN</v>
          </cell>
          <cell r="E5526">
            <v>0</v>
          </cell>
        </row>
        <row r="5527">
          <cell r="B5527" t="str">
            <v>525877</v>
          </cell>
          <cell r="C5527" t="str">
            <v>TOCO FOFO C/FG PN-16 D=1200MM;L=500MM (883KG)</v>
          </cell>
          <cell r="D5527" t="str">
            <v>UN</v>
          </cell>
          <cell r="E5527">
            <v>0</v>
          </cell>
        </row>
        <row r="5528">
          <cell r="B5528" t="str">
            <v>525878</v>
          </cell>
          <cell r="C5528" t="str">
            <v>TOCO FOFO C/FG E ABA DE VED.PN-16 D=100MM (26KG)</v>
          </cell>
          <cell r="D5528" t="str">
            <v>UN</v>
          </cell>
          <cell r="E5528">
            <v>0</v>
          </cell>
        </row>
        <row r="5529">
          <cell r="B5529" t="str">
            <v>525879</v>
          </cell>
          <cell r="C5529" t="str">
            <v>TOCO FOFO C/FG E ABA DE VED.PN-16 D=150MM (40KG)</v>
          </cell>
          <cell r="D5529" t="str">
            <v>UN</v>
          </cell>
          <cell r="E5529">
            <v>0</v>
          </cell>
        </row>
        <row r="5530">
          <cell r="B5530" t="str">
            <v>525880</v>
          </cell>
          <cell r="C5530" t="str">
            <v>TOCO FOFO C/FG E ABA DE VED.PN-16 D=200MM (56KG)</v>
          </cell>
          <cell r="D5530" t="str">
            <v>UN</v>
          </cell>
          <cell r="E5530">
            <v>0</v>
          </cell>
        </row>
        <row r="5531">
          <cell r="B5531" t="str">
            <v>525881</v>
          </cell>
          <cell r="C5531" t="str">
            <v>TOCO FOFO C/FG E ABA DE VED.PN-16 D=250MM (73KG)</v>
          </cell>
          <cell r="D5531" t="str">
            <v>UN</v>
          </cell>
          <cell r="E5531">
            <v>0</v>
          </cell>
        </row>
        <row r="5532">
          <cell r="B5532" t="str">
            <v>525882</v>
          </cell>
          <cell r="C5532" t="str">
            <v>TOCO FOFO C/FG E ABA DE VED.PN-16 D=300MM (93KG)</v>
          </cell>
          <cell r="D5532" t="str">
            <v>UN</v>
          </cell>
          <cell r="E5532">
            <v>0</v>
          </cell>
        </row>
        <row r="5533">
          <cell r="B5533" t="str">
            <v>525883</v>
          </cell>
          <cell r="C5533" t="str">
            <v>TOCO FOFO C/FG E ABA DE VED.PN-16 D=350MM (119KG)</v>
          </cell>
          <cell r="D5533" t="str">
            <v>UN</v>
          </cell>
          <cell r="E5533">
            <v>0</v>
          </cell>
        </row>
        <row r="5534">
          <cell r="B5534" t="str">
            <v>525884</v>
          </cell>
          <cell r="C5534" t="str">
            <v>TOCO FOFO C/FG E ABA DE VED.PN-16 D=400MM (148KG)</v>
          </cell>
          <cell r="D5534" t="str">
            <v>UN</v>
          </cell>
          <cell r="E5534">
            <v>0</v>
          </cell>
        </row>
        <row r="5535">
          <cell r="B5535" t="str">
            <v>525885</v>
          </cell>
          <cell r="C5535" t="str">
            <v>TOCO FOFO C/FG E ABA DE VED.PN-16 D=500MM (217KG)</v>
          </cell>
          <cell r="D5535" t="str">
            <v>UN</v>
          </cell>
          <cell r="E5535">
            <v>0</v>
          </cell>
        </row>
        <row r="5536">
          <cell r="B5536" t="str">
            <v>525886</v>
          </cell>
          <cell r="C5536" t="str">
            <v>TOCO FOFO C/FG E ABA DE VED.PN-16 D=600MM (308KG)</v>
          </cell>
          <cell r="D5536" t="str">
            <v>UN</v>
          </cell>
          <cell r="E5536">
            <v>0</v>
          </cell>
        </row>
        <row r="5537">
          <cell r="B5537" t="str">
            <v>525887</v>
          </cell>
          <cell r="C5537" t="str">
            <v>TOCO FOFO C/FG E ABA DE VED.PN-16 D=700MM (363KG)</v>
          </cell>
          <cell r="D5537" t="str">
            <v>UN</v>
          </cell>
          <cell r="E5537">
            <v>0</v>
          </cell>
        </row>
        <row r="5538">
          <cell r="B5538" t="str">
            <v>525888</v>
          </cell>
          <cell r="C5538" t="str">
            <v>TOCO FOFO C/FG E ABA DE VED.PN-16 D=800MM (452KG)</v>
          </cell>
          <cell r="D5538" t="str">
            <v>UN</v>
          </cell>
          <cell r="E5538">
            <v>0</v>
          </cell>
        </row>
        <row r="5539">
          <cell r="B5539" t="str">
            <v>525889</v>
          </cell>
          <cell r="C5539" t="str">
            <v>TOCO FOFO C/FG E ABA DE VED.PN-16 D=900MM (557KG)</v>
          </cell>
          <cell r="D5539" t="str">
            <v>UN</v>
          </cell>
          <cell r="E5539">
            <v>0</v>
          </cell>
        </row>
        <row r="5540">
          <cell r="B5540" t="str">
            <v>525890</v>
          </cell>
          <cell r="C5540" t="str">
            <v>TOCO FOFO C/FG E ABA DE VED.PN-16 D=1000MM (725KG)</v>
          </cell>
          <cell r="D5540" t="str">
            <v>UN</v>
          </cell>
          <cell r="E5540">
            <v>0</v>
          </cell>
        </row>
        <row r="5541">
          <cell r="B5541" t="str">
            <v>525891</v>
          </cell>
          <cell r="C5541" t="str">
            <v>TOCO FOFO C/FG E ABA DE VED.PN-16 D=1200MM (979KG)</v>
          </cell>
          <cell r="D5541" t="str">
            <v>UN</v>
          </cell>
          <cell r="E5541">
            <v>0</v>
          </cell>
        </row>
        <row r="5542">
          <cell r="B5542" t="str">
            <v>525892</v>
          </cell>
          <cell r="C5542" t="str">
            <v>TOCO FOFO C/FG PN-25 D=50MM;L=250MM (8KG)</v>
          </cell>
          <cell r="D5542" t="str">
            <v>UN</v>
          </cell>
          <cell r="E5542">
            <v>0</v>
          </cell>
        </row>
        <row r="5543">
          <cell r="B5543" t="str">
            <v>525893</v>
          </cell>
          <cell r="C5543" t="str">
            <v>TOCO FOFO C/FG PN-25 D=100MM;L=250MM (15G)</v>
          </cell>
          <cell r="D5543" t="str">
            <v>UN</v>
          </cell>
          <cell r="E5543">
            <v>0</v>
          </cell>
        </row>
        <row r="5544">
          <cell r="B5544" t="str">
            <v>525894</v>
          </cell>
          <cell r="C5544" t="str">
            <v>TOCO FOFO C/FG PN-25 D=150MM;L=250MM (26KG)</v>
          </cell>
          <cell r="D5544" t="str">
            <v>UN</v>
          </cell>
          <cell r="E5544">
            <v>0</v>
          </cell>
        </row>
        <row r="5545">
          <cell r="B5545" t="str">
            <v>525895</v>
          </cell>
          <cell r="C5545" t="str">
            <v>TOCO FOFO C/FG PN-25 D=200MM;L=250MM (36KG)</v>
          </cell>
          <cell r="D5545" t="str">
            <v>UN</v>
          </cell>
          <cell r="E5545">
            <v>0</v>
          </cell>
        </row>
        <row r="5546">
          <cell r="B5546" t="str">
            <v>525896</v>
          </cell>
          <cell r="C5546" t="str">
            <v>TOCO FOFO C/FG PN-25 D=250MM;L=250MM (50KG)</v>
          </cell>
          <cell r="D5546" t="str">
            <v>UN</v>
          </cell>
          <cell r="E5546">
            <v>0</v>
          </cell>
        </row>
        <row r="5547">
          <cell r="B5547" t="str">
            <v>525897</v>
          </cell>
          <cell r="C5547" t="str">
            <v>TOCO FOFO C/FG PN-25 D=300MM;L=250MM (66KG)</v>
          </cell>
          <cell r="D5547" t="str">
            <v>UN</v>
          </cell>
          <cell r="E5547">
            <v>0</v>
          </cell>
        </row>
        <row r="5548">
          <cell r="B5548" t="str">
            <v>525898</v>
          </cell>
          <cell r="C5548" t="str">
            <v>TOCO FOFO C/FG PN-25 D=350MM;L=250MM (92KG)</v>
          </cell>
          <cell r="D5548" t="str">
            <v>UN</v>
          </cell>
          <cell r="E5548">
            <v>0</v>
          </cell>
        </row>
        <row r="5549">
          <cell r="B5549" t="str">
            <v>525899</v>
          </cell>
          <cell r="C5549" t="str">
            <v>TOCO FOFO C/FG PN-25 D=400MM;L=250MM (119KG)</v>
          </cell>
          <cell r="D5549" t="str">
            <v>UN</v>
          </cell>
          <cell r="E5549">
            <v>0</v>
          </cell>
        </row>
        <row r="5550">
          <cell r="B5550" t="str">
            <v>525901</v>
          </cell>
          <cell r="C5550" t="str">
            <v>TOCO FOFO C/FG PN-25 D=450MM;L=250MM (133KG)</v>
          </cell>
          <cell r="D5550" t="str">
            <v>UN</v>
          </cell>
          <cell r="E5550">
            <v>0</v>
          </cell>
        </row>
        <row r="5551">
          <cell r="B5551" t="str">
            <v>525902</v>
          </cell>
          <cell r="C5551" t="str">
            <v>TOCO FOFO C/FG PN-25 D=500MM;L=250MM (170KG)</v>
          </cell>
          <cell r="D5551" t="str">
            <v>UN</v>
          </cell>
          <cell r="E5551">
            <v>0</v>
          </cell>
        </row>
        <row r="5552">
          <cell r="B5552" t="str">
            <v>525903</v>
          </cell>
          <cell r="C5552" t="str">
            <v>TOCO FOFO C/FG PN-25 D=600MM;L=250MM (245KG)</v>
          </cell>
          <cell r="D5552" t="str">
            <v>UN</v>
          </cell>
          <cell r="E5552">
            <v>0</v>
          </cell>
        </row>
        <row r="5553">
          <cell r="B5553" t="str">
            <v>525904</v>
          </cell>
          <cell r="C5553" t="str">
            <v>TOCO FOFO C/FG PN-25 D=700MM;L=250MM (319KG)</v>
          </cell>
          <cell r="D5553" t="str">
            <v>UN</v>
          </cell>
          <cell r="E5553">
            <v>0</v>
          </cell>
        </row>
        <row r="5554">
          <cell r="B5554" t="str">
            <v>525905</v>
          </cell>
          <cell r="C5554" t="str">
            <v>TOCO FOFO C/FG PN-25 D=800MM;L=250MM (415KG)</v>
          </cell>
          <cell r="D5554" t="str">
            <v>UN</v>
          </cell>
          <cell r="E5554">
            <v>0</v>
          </cell>
        </row>
        <row r="5555">
          <cell r="B5555" t="str">
            <v>525906</v>
          </cell>
          <cell r="C5555" t="str">
            <v>TOCO FOFO C/FG PN-25 D=900MM;L=250MM (518KG)</v>
          </cell>
          <cell r="D5555" t="str">
            <v>UN</v>
          </cell>
          <cell r="E5555">
            <v>0</v>
          </cell>
        </row>
        <row r="5556">
          <cell r="B5556" t="str">
            <v>525907</v>
          </cell>
          <cell r="C5556" t="str">
            <v>TOCO FOFO C/FG PN-25 D=1000MM;L=250MM (659KG)</v>
          </cell>
          <cell r="D5556" t="str">
            <v>UN</v>
          </cell>
          <cell r="E5556">
            <v>0</v>
          </cell>
        </row>
        <row r="5557">
          <cell r="B5557" t="str">
            <v>525908</v>
          </cell>
          <cell r="C5557" t="str">
            <v>TOCO FOFO C/FG PN-25 D=1200MM;L=250MM (925KG)</v>
          </cell>
          <cell r="D5557" t="str">
            <v>UN</v>
          </cell>
          <cell r="E5557">
            <v>0</v>
          </cell>
        </row>
        <row r="5558">
          <cell r="B5558" t="str">
            <v>525909</v>
          </cell>
          <cell r="C5558" t="str">
            <v>TOCO FOFO C/FG PN-25 D=50MM;L=500MM (10KG)</v>
          </cell>
          <cell r="D5558" t="str">
            <v>UN</v>
          </cell>
          <cell r="E5558">
            <v>0</v>
          </cell>
        </row>
        <row r="5559">
          <cell r="B5559" t="str">
            <v>525910</v>
          </cell>
          <cell r="C5559" t="str">
            <v>TOCO FOFO C/FG PN-25 D=100MM;L=500MM (19KG)</v>
          </cell>
          <cell r="D5559" t="str">
            <v>UN</v>
          </cell>
          <cell r="E5559">
            <v>0</v>
          </cell>
        </row>
        <row r="5560">
          <cell r="B5560" t="str">
            <v>525911</v>
          </cell>
          <cell r="C5560" t="str">
            <v>TOCO FOFO C/FG PN-25 D=150MM;L=500MM (34KG)</v>
          </cell>
          <cell r="D5560" t="str">
            <v>UN</v>
          </cell>
          <cell r="E5560">
            <v>0</v>
          </cell>
        </row>
        <row r="5561">
          <cell r="B5561" t="str">
            <v>525912</v>
          </cell>
          <cell r="C5561" t="str">
            <v>TOCO FOFO C/FG PN-25 D=200MM;L=500MM (47KG)</v>
          </cell>
          <cell r="D5561" t="str">
            <v>UN</v>
          </cell>
          <cell r="E5561">
            <v>0</v>
          </cell>
        </row>
        <row r="5562">
          <cell r="B5562" t="str">
            <v>525913</v>
          </cell>
          <cell r="C5562" t="str">
            <v>TOCO FOFO C/FG PN-25 D=250MM;L=500MM (67KG)</v>
          </cell>
          <cell r="D5562" t="str">
            <v>UN</v>
          </cell>
          <cell r="E5562">
            <v>0</v>
          </cell>
        </row>
        <row r="5563">
          <cell r="B5563" t="str">
            <v>525914</v>
          </cell>
          <cell r="C5563" t="str">
            <v>TOCO FOFO C/FG PN-25 D=300MM;L=500MM (86KG)</v>
          </cell>
          <cell r="D5563" t="str">
            <v>UN</v>
          </cell>
          <cell r="E5563">
            <v>0</v>
          </cell>
        </row>
        <row r="5564">
          <cell r="B5564" t="str">
            <v>525915</v>
          </cell>
          <cell r="C5564" t="str">
            <v>TOCO FOFO C/FG PN-25 D=350MM;L=500MM (110KG)</v>
          </cell>
          <cell r="D5564" t="str">
            <v>UN</v>
          </cell>
          <cell r="E5564">
            <v>0</v>
          </cell>
        </row>
        <row r="5565">
          <cell r="B5565" t="str">
            <v>525916</v>
          </cell>
          <cell r="C5565" t="str">
            <v>TOCO FOFO C/FG PN-25 D=400MM;L=500MM (148KG)</v>
          </cell>
          <cell r="D5565" t="str">
            <v>UN</v>
          </cell>
          <cell r="E5565">
            <v>0</v>
          </cell>
        </row>
        <row r="5566">
          <cell r="B5566" t="str">
            <v>525917</v>
          </cell>
          <cell r="C5566" t="str">
            <v>TOCO FOFO C/FG PN-25 D=450MM;L=500MM (175KG)</v>
          </cell>
          <cell r="D5566" t="str">
            <v>UN</v>
          </cell>
          <cell r="E5566">
            <v>0</v>
          </cell>
        </row>
        <row r="5567">
          <cell r="B5567" t="str">
            <v>525918</v>
          </cell>
          <cell r="C5567" t="str">
            <v>TOCO FOFO C/FG PN-25 D=500MM;L=500MM (210KG)</v>
          </cell>
          <cell r="D5567" t="str">
            <v>UN</v>
          </cell>
          <cell r="E5567">
            <v>0</v>
          </cell>
        </row>
        <row r="5568">
          <cell r="B5568" t="str">
            <v>525919</v>
          </cell>
          <cell r="C5568" t="str">
            <v>TOCO FOFO C/FG PN-25 D=600MM;L=500MM (297KG)</v>
          </cell>
          <cell r="D5568" t="str">
            <v>UN</v>
          </cell>
          <cell r="E5568">
            <v>0</v>
          </cell>
        </row>
        <row r="5569">
          <cell r="B5569" t="str">
            <v>525920</v>
          </cell>
          <cell r="C5569" t="str">
            <v>TOCO FOFO C/FG PN-25 D=700MM;L=500MM (386KG)</v>
          </cell>
          <cell r="D5569" t="str">
            <v>UN</v>
          </cell>
          <cell r="E5569">
            <v>0</v>
          </cell>
        </row>
        <row r="5570">
          <cell r="B5570" t="str">
            <v>525921</v>
          </cell>
          <cell r="C5570" t="str">
            <v>TOCO FOFO C/FG PN-25 D=800MM;L=500MM (497KG)</v>
          </cell>
          <cell r="D5570" t="str">
            <v>UN</v>
          </cell>
          <cell r="E5570">
            <v>0</v>
          </cell>
        </row>
        <row r="5571">
          <cell r="B5571" t="str">
            <v>525922</v>
          </cell>
          <cell r="C5571" t="str">
            <v>TOCO FOFO C/FG PN-25 D=900MM;L=500MM (618KG)</v>
          </cell>
          <cell r="D5571" t="str">
            <v>UN</v>
          </cell>
          <cell r="E5571">
            <v>0</v>
          </cell>
        </row>
        <row r="5572">
          <cell r="B5572" t="str">
            <v>525923</v>
          </cell>
          <cell r="C5572" t="str">
            <v>TOCO FOFO C/FG PN-25 D=1000MM;L=500MM (778KG)</v>
          </cell>
          <cell r="D5572" t="str">
            <v>UN</v>
          </cell>
          <cell r="E5572">
            <v>0</v>
          </cell>
        </row>
        <row r="5573">
          <cell r="B5573" t="str">
            <v>525924</v>
          </cell>
          <cell r="C5573" t="str">
            <v>TOCO FOFO C/FG PN-25 D=1200MM;L=500MM (1083KG)</v>
          </cell>
          <cell r="D5573" t="str">
            <v>UN</v>
          </cell>
          <cell r="E5573">
            <v>0</v>
          </cell>
        </row>
        <row r="5574">
          <cell r="B5574" t="str">
            <v>525925</v>
          </cell>
          <cell r="C5574" t="str">
            <v>TOCO FOFO C/FG E ABA DE VED.PN-25 D=100MM (26KG)</v>
          </cell>
          <cell r="D5574" t="str">
            <v>UN</v>
          </cell>
          <cell r="E5574">
            <v>0</v>
          </cell>
        </row>
        <row r="5575">
          <cell r="B5575" t="str">
            <v>525926</v>
          </cell>
          <cell r="C5575" t="str">
            <v>TOCO FOFO C/FG E ABA DE VED.PN-25 D=150MM (42KG)</v>
          </cell>
          <cell r="D5575" t="str">
            <v>UN</v>
          </cell>
          <cell r="E5575">
            <v>0</v>
          </cell>
        </row>
        <row r="5576">
          <cell r="B5576" t="str">
            <v>525927</v>
          </cell>
          <cell r="C5576" t="str">
            <v>TOCO FOFO C/FG E ABA DE VED.PN-25 D=200MM (60KG)</v>
          </cell>
          <cell r="D5576" t="str">
            <v>UN</v>
          </cell>
          <cell r="E5576">
            <v>0</v>
          </cell>
        </row>
        <row r="5577">
          <cell r="B5577" t="str">
            <v>525928</v>
          </cell>
          <cell r="C5577" t="str">
            <v>TOCO FOFO C/FG E ABA DE VED.PN-25 D=250MM (79KG)</v>
          </cell>
          <cell r="D5577" t="str">
            <v>UN</v>
          </cell>
          <cell r="E5577">
            <v>0</v>
          </cell>
        </row>
        <row r="5578">
          <cell r="B5578" t="str">
            <v>525929</v>
          </cell>
          <cell r="C5578" t="str">
            <v>TOCO FOFO C/FG E ABA DE VED.PN-25 D=300MM (104KG)</v>
          </cell>
          <cell r="D5578" t="str">
            <v>UN</v>
          </cell>
          <cell r="E5578">
            <v>0</v>
          </cell>
        </row>
        <row r="5579">
          <cell r="B5579" t="str">
            <v>525930</v>
          </cell>
          <cell r="C5579" t="str">
            <v>TOCO FOFO C/FG E ABA DE VED.PN-25 D=350MM (135KG)</v>
          </cell>
          <cell r="D5579" t="str">
            <v>UN</v>
          </cell>
          <cell r="E5579">
            <v>0</v>
          </cell>
        </row>
        <row r="5580">
          <cell r="B5580" t="str">
            <v>525931</v>
          </cell>
          <cell r="C5580" t="str">
            <v>TOCO FOFO C/FG E ABA DE VED.PN-25 D=400MM (172KG)</v>
          </cell>
          <cell r="D5580" t="str">
            <v>UN</v>
          </cell>
          <cell r="E5580">
            <v>0</v>
          </cell>
        </row>
        <row r="5581">
          <cell r="B5581" t="str">
            <v>525932</v>
          </cell>
          <cell r="C5581" t="str">
            <v>TOCO FOFO C/FG E ABA DE VED.PN-25 D=500MM (242KG)</v>
          </cell>
          <cell r="D5581" t="str">
            <v>UN</v>
          </cell>
          <cell r="E5581">
            <v>0</v>
          </cell>
        </row>
        <row r="5582">
          <cell r="B5582" t="str">
            <v>525933</v>
          </cell>
          <cell r="C5582" t="str">
            <v>TOCO FOFO C/FG E ABA DE VED.PN-25 D=600MM (337KG)</v>
          </cell>
          <cell r="D5582" t="str">
            <v>UN</v>
          </cell>
          <cell r="E5582">
            <v>0</v>
          </cell>
        </row>
        <row r="5583">
          <cell r="B5583" t="str">
            <v>525934</v>
          </cell>
          <cell r="C5583" t="str">
            <v>TOCO FOFO C/FG E ABA DE VED.PN-25 D=700MM (425KG)</v>
          </cell>
          <cell r="D5583" t="str">
            <v>UN</v>
          </cell>
          <cell r="E5583">
            <v>0</v>
          </cell>
        </row>
        <row r="5584">
          <cell r="B5584" t="str">
            <v>525935</v>
          </cell>
          <cell r="C5584" t="str">
            <v>TOCO FOFO C/FG E ABA DE VED.PN-25 D=800MM (555KG)</v>
          </cell>
          <cell r="D5584" t="str">
            <v>UN</v>
          </cell>
          <cell r="E5584">
            <v>0</v>
          </cell>
        </row>
        <row r="5585">
          <cell r="B5585" t="str">
            <v>525936</v>
          </cell>
          <cell r="C5585" t="str">
            <v>TOCO FOFO C/FG E ABA DE VED.PN-25 D=900MM (683KG)</v>
          </cell>
          <cell r="D5585" t="str">
            <v>UN</v>
          </cell>
          <cell r="E5585">
            <v>0</v>
          </cell>
        </row>
        <row r="5586">
          <cell r="B5586" t="str">
            <v>525937</v>
          </cell>
          <cell r="C5586" t="str">
            <v>TOCO FOFO C/FG E ABA DE VED.PN-25 D=1000MM (889KG)</v>
          </cell>
          <cell r="D5586" t="str">
            <v>UN</v>
          </cell>
          <cell r="E5586">
            <v>0</v>
          </cell>
        </row>
        <row r="5587">
          <cell r="B5587" t="str">
            <v>525938</v>
          </cell>
          <cell r="C5587" t="str">
            <v>TOCO FOFO C/FG E ABA DE VED.PN-25 D=1200MM(1201KG)</v>
          </cell>
          <cell r="D5587" t="str">
            <v>UN</v>
          </cell>
          <cell r="E5587">
            <v>0</v>
          </cell>
        </row>
        <row r="5589">
          <cell r="B5589" t="str">
            <v>526000</v>
          </cell>
          <cell r="C5589" t="str">
            <v>TUBOS  FOFO C/FLANGE   PN-10 (C31 - METALURGICA 100%)</v>
          </cell>
        </row>
        <row r="5590">
          <cell r="B5590" t="str">
            <v>526001</v>
          </cell>
          <cell r="C5590" t="str">
            <v>TUBO FOFO C/FG PN-10 D=80MM;L=1000MM (20KG)</v>
          </cell>
          <cell r="D5590" t="str">
            <v>UN</v>
          </cell>
          <cell r="E5590">
            <v>561.01</v>
          </cell>
        </row>
        <row r="5591">
          <cell r="B5591" t="str">
            <v>526002</v>
          </cell>
          <cell r="C5591" t="str">
            <v>TUBO FOFO C/FG PN-10 D=80MM;L=1500MM (27KG)</v>
          </cell>
          <cell r="D5591" t="str">
            <v>UN</v>
          </cell>
          <cell r="E5591">
            <v>639.96</v>
          </cell>
        </row>
        <row r="5592">
          <cell r="B5592" t="str">
            <v>526003</v>
          </cell>
          <cell r="C5592" t="str">
            <v>TUBO FOFO C/FG PN-10 D=80MM;L=2000MM (33KG)</v>
          </cell>
          <cell r="D5592" t="str">
            <v>UN</v>
          </cell>
          <cell r="E5592">
            <v>718.75</v>
          </cell>
        </row>
        <row r="5593">
          <cell r="B5593" t="str">
            <v>526004</v>
          </cell>
          <cell r="C5593" t="str">
            <v>TUBO FOFO C/FG PN-10 D=80MM;L=2500MM (40KG)</v>
          </cell>
          <cell r="D5593" t="str">
            <v>UN</v>
          </cell>
          <cell r="E5593">
            <v>797.63</v>
          </cell>
        </row>
        <row r="5594">
          <cell r="B5594" t="str">
            <v>526005</v>
          </cell>
          <cell r="C5594" t="str">
            <v>TUBO FOFO C/FG PN-10 D=80MM;L=3000MM (46KG)</v>
          </cell>
          <cell r="D5594" t="str">
            <v>UN</v>
          </cell>
          <cell r="E5594">
            <v>876.59</v>
          </cell>
        </row>
        <row r="5595">
          <cell r="B5595" t="str">
            <v>526006</v>
          </cell>
          <cell r="C5595" t="str">
            <v>TUBO FOFO C/FG PN-10 D=80MM;L=3500MM (53KG)</v>
          </cell>
          <cell r="D5595" t="str">
            <v>UN</v>
          </cell>
          <cell r="E5595">
            <v>955.44</v>
          </cell>
        </row>
        <row r="5596">
          <cell r="B5596" t="str">
            <v>526007</v>
          </cell>
          <cell r="C5596" t="str">
            <v>TUBO FOFO C/FG PN-10 D=80MM;L=4000MM (59KG)</v>
          </cell>
          <cell r="D5596" t="str">
            <v>UN</v>
          </cell>
          <cell r="E5596">
            <v>1034.32</v>
          </cell>
        </row>
        <row r="5597">
          <cell r="B5597" t="str">
            <v>526008</v>
          </cell>
          <cell r="C5597" t="str">
            <v>TUBO FOFO C/FG PN-10 D=80MM;L=4500MM (66KG)</v>
          </cell>
          <cell r="D5597" t="str">
            <v>UN</v>
          </cell>
          <cell r="E5597">
            <v>1113.18</v>
          </cell>
        </row>
        <row r="5598">
          <cell r="B5598" t="str">
            <v>526009</v>
          </cell>
          <cell r="C5598" t="str">
            <v>TUBO FOFO C/FG PN-10 D=80MM;L=5000MM (72KG)</v>
          </cell>
          <cell r="D5598" t="str">
            <v>UN</v>
          </cell>
          <cell r="E5598">
            <v>1192.06</v>
          </cell>
        </row>
        <row r="5599">
          <cell r="B5599" t="str">
            <v>526010</v>
          </cell>
          <cell r="C5599" t="str">
            <v>TUBO FOFO C/FG PN-10 D=80MM;L=5500MM (79KG)</v>
          </cell>
          <cell r="D5599" t="str">
            <v>UN</v>
          </cell>
          <cell r="E5599">
            <v>1270.98</v>
          </cell>
        </row>
        <row r="5600">
          <cell r="B5600" t="str">
            <v>526011</v>
          </cell>
          <cell r="C5600" t="str">
            <v>TUBO FOFO C/FG PN-10 D=80MM;L=5800MM (82KG)</v>
          </cell>
          <cell r="D5600" t="str">
            <v>UN</v>
          </cell>
          <cell r="E5600">
            <v>1317.86</v>
          </cell>
        </row>
        <row r="5601">
          <cell r="B5601" t="str">
            <v>526012</v>
          </cell>
          <cell r="C5601" t="str">
            <v>TUBO FOFO C/FG PN-10 D=100MM;L=1000MM (26KG)</v>
          </cell>
          <cell r="D5601" t="str">
            <v>UN</v>
          </cell>
          <cell r="E5601">
            <v>584.21</v>
          </cell>
        </row>
        <row r="5602">
          <cell r="B5602" t="str">
            <v>526013</v>
          </cell>
          <cell r="C5602" t="str">
            <v>TUBO FOFO C/FG PN-10 D=100MM;L=1500MM (35KG)</v>
          </cell>
          <cell r="D5602" t="str">
            <v>UN</v>
          </cell>
          <cell r="E5602">
            <v>673.18</v>
          </cell>
        </row>
        <row r="5603">
          <cell r="B5603" t="str">
            <v>526014</v>
          </cell>
          <cell r="C5603" t="str">
            <v>TUBO FOFO C/FG PN-10 D=100MM;L=2000MM (43KG)</v>
          </cell>
          <cell r="D5603" t="str">
            <v>UN</v>
          </cell>
          <cell r="E5603">
            <v>759.71</v>
          </cell>
        </row>
        <row r="5604">
          <cell r="B5604" t="str">
            <v>526015</v>
          </cell>
          <cell r="C5604" t="str">
            <v>TUBO FOFO C/FG PN-10 D=100MM;L=2500MM (52KG)</v>
          </cell>
          <cell r="D5604" t="str">
            <v>UN</v>
          </cell>
          <cell r="E5604">
            <v>848.64</v>
          </cell>
        </row>
        <row r="5605">
          <cell r="B5605" t="str">
            <v>526016</v>
          </cell>
          <cell r="C5605" t="str">
            <v>TUBO FOFO C/FG PN-10 D=100MM;L=3000MM (61KG)</v>
          </cell>
          <cell r="D5605" t="str">
            <v>UN</v>
          </cell>
          <cell r="E5605">
            <v>935.12</v>
          </cell>
        </row>
        <row r="5606">
          <cell r="B5606" t="str">
            <v>526017</v>
          </cell>
          <cell r="C5606" t="str">
            <v>TUBO FOFO C/FG PN-10 D=100MM;L=3500MM (69KG)</v>
          </cell>
          <cell r="D5606" t="str">
            <v>UN</v>
          </cell>
          <cell r="E5606">
            <v>1024.2</v>
          </cell>
        </row>
        <row r="5607">
          <cell r="B5607" t="str">
            <v>526018</v>
          </cell>
          <cell r="C5607" t="str">
            <v>TUBO FOFO C/FG PN-10 D=100MM;L=4000MM (78KG)</v>
          </cell>
          <cell r="D5607" t="str">
            <v>UN</v>
          </cell>
          <cell r="E5607">
            <v>1113.1400000000001</v>
          </cell>
        </row>
        <row r="5608">
          <cell r="B5608" t="str">
            <v>526019</v>
          </cell>
          <cell r="C5608" t="str">
            <v>TUBO FOFO C/FG PN-10 D=100MM;L=4500MM (86KG)</v>
          </cell>
          <cell r="D5608" t="str">
            <v>UN</v>
          </cell>
          <cell r="E5608">
            <v>1199.6600000000001</v>
          </cell>
        </row>
        <row r="5609">
          <cell r="B5609" t="str">
            <v>526020</v>
          </cell>
          <cell r="C5609" t="str">
            <v>TUBO FOFO C/FG PN-10 D=100MM;L=5000MM (95KG)</v>
          </cell>
          <cell r="D5609" t="str">
            <v>UN</v>
          </cell>
          <cell r="E5609">
            <v>1288.5999999999999</v>
          </cell>
        </row>
        <row r="5610">
          <cell r="B5610" t="str">
            <v>526021</v>
          </cell>
          <cell r="C5610" t="str">
            <v>TUBO FOFO C/FG PN-10 D=100MM;L=5500MM (104KG)</v>
          </cell>
          <cell r="D5610" t="str">
            <v>UN</v>
          </cell>
          <cell r="E5610">
            <v>1377.64</v>
          </cell>
        </row>
        <row r="5611">
          <cell r="B5611" t="str">
            <v>526022</v>
          </cell>
          <cell r="C5611" t="str">
            <v>TUBO FOFO C/FG PN-10 D=100MM;L=5800MM (109KG)</v>
          </cell>
          <cell r="D5611" t="str">
            <v>UN</v>
          </cell>
          <cell r="E5611">
            <v>1430</v>
          </cell>
        </row>
        <row r="5612">
          <cell r="B5612" t="str">
            <v>526023</v>
          </cell>
          <cell r="C5612" t="str">
            <v>TUBO FOFO C/FG PN-10 D=150MM;L=1000MM (42KG)</v>
          </cell>
          <cell r="D5612" t="str">
            <v>UN</v>
          </cell>
          <cell r="E5612">
            <v>774.4</v>
          </cell>
        </row>
        <row r="5613">
          <cell r="B5613" t="str">
            <v>526024</v>
          </cell>
          <cell r="C5613" t="str">
            <v>TUBO FOFO C/FG PN-10 D=150MM;L=1500MM (55KG)</v>
          </cell>
          <cell r="D5613" t="str">
            <v>UN</v>
          </cell>
          <cell r="E5613">
            <v>893.62</v>
          </cell>
        </row>
        <row r="5614">
          <cell r="B5614" t="str">
            <v>526025</v>
          </cell>
          <cell r="C5614" t="str">
            <v>TUBO FOFO C/FG PN-10 D=150MM;L=2000MM (68KG)</v>
          </cell>
          <cell r="D5614" t="str">
            <v>UN</v>
          </cell>
          <cell r="E5614">
            <v>1012.76</v>
          </cell>
        </row>
        <row r="5615">
          <cell r="B5615" t="str">
            <v>526026</v>
          </cell>
          <cell r="C5615" t="str">
            <v>TUBO FOFO C/FG PN-10 D=150MM;L=2500MM (81KG)</v>
          </cell>
          <cell r="D5615" t="str">
            <v>UN</v>
          </cell>
          <cell r="E5615">
            <v>1132</v>
          </cell>
        </row>
        <row r="5616">
          <cell r="B5616" t="str">
            <v>526027</v>
          </cell>
          <cell r="C5616" t="str">
            <v>TUBO FOFO C/FG PN-10 D=150MM;L=3000MM (94KG)</v>
          </cell>
          <cell r="D5616" t="str">
            <v>UN</v>
          </cell>
          <cell r="E5616">
            <v>1251.07</v>
          </cell>
        </row>
        <row r="5617">
          <cell r="B5617" t="str">
            <v>526028</v>
          </cell>
          <cell r="C5617" t="str">
            <v>TUBO FOFO C/FG PN-10 D=150MM;L=3500MM (107KG)</v>
          </cell>
          <cell r="D5617" t="str">
            <v>UN</v>
          </cell>
          <cell r="E5617">
            <v>1370.29</v>
          </cell>
        </row>
        <row r="5618">
          <cell r="B5618" t="str">
            <v>526029</v>
          </cell>
          <cell r="C5618" t="str">
            <v>TUBO FOFO C/FG PN-10 D=150MM;L=4000MM (120KG)</v>
          </cell>
          <cell r="D5618" t="str">
            <v>UN</v>
          </cell>
          <cell r="E5618">
            <v>1489.51</v>
          </cell>
        </row>
        <row r="5619">
          <cell r="B5619" t="str">
            <v>526030</v>
          </cell>
          <cell r="C5619" t="str">
            <v>TUBO FOFO C/FG PN-10 D=150MM;L=4500MM (133KG)</v>
          </cell>
          <cell r="D5619" t="str">
            <v>UN</v>
          </cell>
          <cell r="E5619">
            <v>1623.35</v>
          </cell>
        </row>
        <row r="5620">
          <cell r="B5620" t="str">
            <v>526031</v>
          </cell>
          <cell r="C5620" t="str">
            <v>TUBO FOFO C/FG PN-10 D=150MM;L=5000MM (146KG)</v>
          </cell>
          <cell r="D5620" t="str">
            <v>UN</v>
          </cell>
          <cell r="E5620">
            <v>1727.89</v>
          </cell>
        </row>
        <row r="5621">
          <cell r="B5621" t="str">
            <v>526032</v>
          </cell>
          <cell r="C5621" t="str">
            <v>TUBO FOFO C/FG PN-10 D=150MM;L=5500MM (159KG)</v>
          </cell>
          <cell r="D5621" t="str">
            <v>UN</v>
          </cell>
          <cell r="E5621">
            <v>1847</v>
          </cell>
        </row>
        <row r="5622">
          <cell r="B5622" t="str">
            <v>526033</v>
          </cell>
          <cell r="C5622" t="str">
            <v>TUBO FOFO C/FG PN-10 D=150MM;L=5800MM (167KG)</v>
          </cell>
          <cell r="D5622" t="str">
            <v>UN</v>
          </cell>
          <cell r="E5622">
            <v>1919.06</v>
          </cell>
        </row>
        <row r="5623">
          <cell r="B5623" t="str">
            <v>526034</v>
          </cell>
          <cell r="C5623" t="str">
            <v>TUBO FOFO C/FG PN-10 D=200MM;L=1000MM (55KG)</v>
          </cell>
          <cell r="D5623" t="str">
            <v>UN</v>
          </cell>
          <cell r="E5623">
            <v>954.86</v>
          </cell>
        </row>
        <row r="5624">
          <cell r="B5624" t="str">
            <v>526035</v>
          </cell>
          <cell r="C5624" t="str">
            <v>TUBO FOFO C/FG PN-10 D=200MM;L=1500MM (72KG)</v>
          </cell>
          <cell r="D5624" t="str">
            <v>UN</v>
          </cell>
          <cell r="E5624">
            <v>1110.4000000000001</v>
          </cell>
        </row>
        <row r="5625">
          <cell r="B5625" t="str">
            <v>526036</v>
          </cell>
          <cell r="C5625" t="str">
            <v>TUBO FOFO C/FG PN-10 D=200MM;L=2000MM (90KG)</v>
          </cell>
          <cell r="D5625" t="str">
            <v>UN</v>
          </cell>
          <cell r="E5625">
            <v>1263.5999999999999</v>
          </cell>
        </row>
        <row r="5626">
          <cell r="B5626" t="str">
            <v>526037</v>
          </cell>
          <cell r="C5626" t="str">
            <v>TUBO FOFO C/FG PN-10 D=200MM;L=2500MM (107KG)</v>
          </cell>
          <cell r="D5626" t="str">
            <v>UN</v>
          </cell>
          <cell r="E5626">
            <v>1419.23</v>
          </cell>
        </row>
        <row r="5627">
          <cell r="B5627" t="str">
            <v>526038</v>
          </cell>
          <cell r="C5627" t="str">
            <v>TUBO FOFO C/FG PN-10 D=200MM;L=3000MM (124KG)</v>
          </cell>
          <cell r="D5627" t="str">
            <v>UN</v>
          </cell>
          <cell r="E5627">
            <v>1572.31</v>
          </cell>
        </row>
        <row r="5628">
          <cell r="B5628" t="str">
            <v>526039</v>
          </cell>
          <cell r="C5628" t="str">
            <v>TUBO FOFO C/FG PN-10 D=200MM;L=3500MM (142KG)</v>
          </cell>
          <cell r="D5628" t="str">
            <v>UN</v>
          </cell>
          <cell r="E5628">
            <v>1727.89</v>
          </cell>
        </row>
        <row r="5629">
          <cell r="B5629" t="str">
            <v>526040</v>
          </cell>
          <cell r="C5629" t="str">
            <v>TUBO FOFO C/FG PN-10 D=200MM;L=4000MM (159KG)</v>
          </cell>
          <cell r="D5629" t="str">
            <v>UN</v>
          </cell>
          <cell r="E5629">
            <v>1881.07</v>
          </cell>
        </row>
        <row r="5630">
          <cell r="B5630" t="str">
            <v>526041</v>
          </cell>
          <cell r="C5630" t="str">
            <v>TUBO FOFO C/FG PN-10 D=200MM;L=4500MM (177KG)</v>
          </cell>
          <cell r="D5630" t="str">
            <v>UN</v>
          </cell>
          <cell r="E5630">
            <v>2036.68</v>
          </cell>
        </row>
        <row r="5631">
          <cell r="B5631" t="str">
            <v>526042</v>
          </cell>
          <cell r="C5631" t="str">
            <v>TUBO FOFO C/FG PN-10 D=200MM;L=5000MM (194KG)</v>
          </cell>
          <cell r="D5631" t="str">
            <v>UN</v>
          </cell>
          <cell r="E5631">
            <v>2189.7399999999998</v>
          </cell>
        </row>
        <row r="5632">
          <cell r="B5632" t="str">
            <v>526043</v>
          </cell>
          <cell r="C5632" t="str">
            <v>TUBO FOFO C/FG PN-10 D=200MM;L=5500MM (211KG)</v>
          </cell>
          <cell r="D5632" t="str">
            <v>UN</v>
          </cell>
          <cell r="E5632">
            <v>2342.98</v>
          </cell>
        </row>
        <row r="5633">
          <cell r="B5633" t="str">
            <v>526044</v>
          </cell>
          <cell r="C5633" t="str">
            <v>TUBO FOFO C/FG PN-10 D=200MM;L=5800MM (222KG)</v>
          </cell>
          <cell r="D5633" t="str">
            <v>UN</v>
          </cell>
          <cell r="E5633">
            <v>2436.73</v>
          </cell>
        </row>
        <row r="5634">
          <cell r="B5634" t="str">
            <v>526045</v>
          </cell>
          <cell r="C5634" t="str">
            <v>TUBO FOFO C/FG PN-10 D=250MM;L=1000MM (74KG)</v>
          </cell>
          <cell r="D5634" t="str">
            <v>UN</v>
          </cell>
          <cell r="E5634">
            <v>1256.6300000000001</v>
          </cell>
        </row>
        <row r="5635">
          <cell r="B5635" t="str">
            <v>526046</v>
          </cell>
          <cell r="C5635" t="str">
            <v>TUBO FOFO C/FG PN-10 D=250MM;L=1500MM (97KG)</v>
          </cell>
          <cell r="D5635" t="str">
            <v>UN</v>
          </cell>
          <cell r="E5635">
            <v>1464.06</v>
          </cell>
        </row>
        <row r="5636">
          <cell r="B5636" t="str">
            <v>526047</v>
          </cell>
          <cell r="C5636" t="str">
            <v>TUBO FOFO C/FG PN-10 D=250MM;L=2000MM (120KG)</v>
          </cell>
          <cell r="D5636" t="str">
            <v>UN</v>
          </cell>
          <cell r="E5636">
            <v>1669</v>
          </cell>
        </row>
        <row r="5637">
          <cell r="B5637" t="str">
            <v>526048</v>
          </cell>
          <cell r="C5637" t="str">
            <v>TUBO FOFO C/FG PN-10 D=250MM;L=2500MM (143KG)</v>
          </cell>
          <cell r="D5637" t="str">
            <v>UN</v>
          </cell>
          <cell r="E5637">
            <v>1697.34</v>
          </cell>
        </row>
        <row r="5638">
          <cell r="B5638" t="str">
            <v>526049</v>
          </cell>
          <cell r="C5638" t="str">
            <v>TUBO FOFO C/FG PN-10 D=250MM;L=3000MM (165KG)</v>
          </cell>
          <cell r="D5638" t="str">
            <v>UN</v>
          </cell>
          <cell r="E5638">
            <v>2083.92</v>
          </cell>
        </row>
        <row r="5639">
          <cell r="B5639" t="str">
            <v>526050</v>
          </cell>
          <cell r="C5639" t="str">
            <v>TUBO FOFO C/FG PN-10 D=250MM;L=3500MM (188KG)</v>
          </cell>
          <cell r="D5639" t="str">
            <v>UN</v>
          </cell>
          <cell r="E5639">
            <v>2291.3000000000002</v>
          </cell>
        </row>
        <row r="5640">
          <cell r="B5640" t="str">
            <v>526051</v>
          </cell>
          <cell r="C5640" t="str">
            <v>TUBO FOFO C/FG PN-10 D=250MM;L=4000MM (211KG)</v>
          </cell>
          <cell r="D5640" t="str">
            <v>UN</v>
          </cell>
          <cell r="E5640">
            <v>2498.7800000000002</v>
          </cell>
        </row>
        <row r="5641">
          <cell r="B5641" t="str">
            <v>526052</v>
          </cell>
          <cell r="C5641" t="str">
            <v>TUBO FOFO C/FG PN-10 D=250MM;L=4500MM (233KG)</v>
          </cell>
          <cell r="D5641" t="str">
            <v>UN</v>
          </cell>
          <cell r="E5641">
            <v>2706.2</v>
          </cell>
        </row>
        <row r="5642">
          <cell r="B5642" t="str">
            <v>526053</v>
          </cell>
          <cell r="C5642" t="str">
            <v>TUBO FOFO C/FG PN-10 D=250MM;L=5000MM (256KG)</v>
          </cell>
          <cell r="D5642" t="str">
            <v>UN</v>
          </cell>
          <cell r="E5642">
            <v>2911.22</v>
          </cell>
        </row>
        <row r="5643">
          <cell r="B5643" t="str">
            <v>526054</v>
          </cell>
          <cell r="C5643" t="str">
            <v>TUBO FOFO C/FG PN-10 D=250MM;L=5500MM (279KG)</v>
          </cell>
          <cell r="D5643" t="str">
            <v>UN</v>
          </cell>
          <cell r="E5643">
            <v>3118.66</v>
          </cell>
        </row>
        <row r="5644">
          <cell r="B5644" t="str">
            <v>526055</v>
          </cell>
          <cell r="C5644" t="str">
            <v>TUBO FOFO C/FG PN-10 D=250MM;L=5800MM (292KG)</v>
          </cell>
          <cell r="D5644" t="str">
            <v>UN</v>
          </cell>
          <cell r="E5644">
            <v>3243.58</v>
          </cell>
        </row>
        <row r="5645">
          <cell r="B5645" t="str">
            <v>526056</v>
          </cell>
          <cell r="C5645" t="str">
            <v>TUBO FOFO C/FG PN-10 D=300MM;L=1000MM (93KG)</v>
          </cell>
          <cell r="D5645" t="str">
            <v>UN</v>
          </cell>
          <cell r="E5645">
            <v>1523.87</v>
          </cell>
        </row>
        <row r="5646">
          <cell r="B5646" t="str">
            <v>526057</v>
          </cell>
          <cell r="C5646" t="str">
            <v>TUBO FOFO C/FG PN-10 D=300MM;L=1500MM (122KG)</v>
          </cell>
          <cell r="D5646" t="str">
            <v>UN</v>
          </cell>
          <cell r="E5646">
            <v>1777.19</v>
          </cell>
        </row>
        <row r="5647">
          <cell r="B5647" t="str">
            <v>526058</v>
          </cell>
          <cell r="C5647" t="str">
            <v>TUBO FOFO C/FG PN-10 D=300MM;L=2000MM (150KG)</v>
          </cell>
          <cell r="D5647" t="str">
            <v>UN</v>
          </cell>
          <cell r="E5647">
            <v>2027.94</v>
          </cell>
        </row>
        <row r="5648">
          <cell r="B5648" t="str">
            <v>526059</v>
          </cell>
          <cell r="C5648" t="str">
            <v>TUBO FOFO C/FG PN-10 D=300MM;L=2500MM (179KG)</v>
          </cell>
          <cell r="D5648" t="str">
            <v>UN</v>
          </cell>
          <cell r="E5648">
            <v>2281.2600000000002</v>
          </cell>
        </row>
        <row r="5649">
          <cell r="B5649" t="str">
            <v>526060</v>
          </cell>
          <cell r="C5649" t="str">
            <v>TUBO FOFO C/FG PN-10 D=300MM;L=3000MM (207KG)</v>
          </cell>
          <cell r="D5649" t="str">
            <v>UN</v>
          </cell>
          <cell r="E5649">
            <v>2534.66</v>
          </cell>
        </row>
        <row r="5650">
          <cell r="B5650" t="str">
            <v>526061</v>
          </cell>
          <cell r="C5650" t="str">
            <v>TUBO FOFO C/FG PN-10 D=300MM;L=3500MM (236KG)</v>
          </cell>
          <cell r="D5650" t="str">
            <v>UN</v>
          </cell>
          <cell r="E5650">
            <v>2785.46</v>
          </cell>
        </row>
        <row r="5651">
          <cell r="B5651" t="str">
            <v>526062</v>
          </cell>
          <cell r="C5651" t="str">
            <v>TUBO FOFO C/FG PN-10 D=300MM;L=4000MM (264KG)</v>
          </cell>
          <cell r="D5651" t="str">
            <v>UN</v>
          </cell>
          <cell r="E5651">
            <v>3038.82</v>
          </cell>
        </row>
        <row r="5652">
          <cell r="B5652" t="str">
            <v>526063</v>
          </cell>
          <cell r="C5652" t="str">
            <v>TUBO FOFO C/FG PN-10 D=300MM;L=4500MM (293KG)</v>
          </cell>
          <cell r="D5652" t="str">
            <v>UN</v>
          </cell>
          <cell r="E5652">
            <v>3292.1</v>
          </cell>
        </row>
        <row r="5653">
          <cell r="B5653" t="str">
            <v>526064</v>
          </cell>
          <cell r="C5653" t="str">
            <v>TUBO FOFO C/FG PN-10 D=300MM;L=5000MM (322KG)</v>
          </cell>
          <cell r="D5653" t="str">
            <v>UN</v>
          </cell>
          <cell r="E5653">
            <v>3542.89</v>
          </cell>
        </row>
        <row r="5654">
          <cell r="B5654" t="str">
            <v>526065</v>
          </cell>
          <cell r="C5654" t="str">
            <v>TUBO FOFO C/FG PN-10 D=300MM;L=5500MM (350KG)</v>
          </cell>
          <cell r="D5654" t="str">
            <v>UN</v>
          </cell>
          <cell r="E5654">
            <v>3796.21</v>
          </cell>
        </row>
        <row r="5655">
          <cell r="B5655" t="str">
            <v>526066</v>
          </cell>
          <cell r="C5655" t="str">
            <v>TUBO FOFO C/FG PN-10 D=300MM;L=5800MM (367KG)</v>
          </cell>
          <cell r="D5655" t="str">
            <v>UN</v>
          </cell>
          <cell r="E5655">
            <v>3947.27</v>
          </cell>
        </row>
        <row r="5656">
          <cell r="B5656" t="str">
            <v>526067</v>
          </cell>
          <cell r="C5656" t="str">
            <v>TUBO FOFO C/FG PN-10 D=350MM;L=1000MM (122KG)</v>
          </cell>
          <cell r="D5656" t="str">
            <v>UN</v>
          </cell>
          <cell r="E5656">
            <v>1949.83</v>
          </cell>
        </row>
        <row r="5657">
          <cell r="B5657" t="str">
            <v>526068</v>
          </cell>
          <cell r="C5657" t="str">
            <v>TUBO FOFO C/FG PN-10 D=350MM;L=1500MM (159KG)</v>
          </cell>
          <cell r="D5657" t="str">
            <v>UN</v>
          </cell>
          <cell r="E5657">
            <v>2247.8000000000002</v>
          </cell>
        </row>
        <row r="5658">
          <cell r="B5658" t="str">
            <v>526069</v>
          </cell>
          <cell r="C5658" t="str">
            <v>TUBO FOFO C/FG PN-10 D=350MM;L=2000MM (197KG)</v>
          </cell>
          <cell r="D5658" t="str">
            <v>UN</v>
          </cell>
          <cell r="E5658">
            <v>2545.8000000000002</v>
          </cell>
        </row>
        <row r="5659">
          <cell r="B5659" t="str">
            <v>526070</v>
          </cell>
          <cell r="C5659" t="str">
            <v>TUBO FOFO C/FG PN-10 D=350MM;L=2500MM (235KG)</v>
          </cell>
          <cell r="D5659" t="str">
            <v>UN</v>
          </cell>
          <cell r="E5659">
            <v>2843.81</v>
          </cell>
        </row>
        <row r="5660">
          <cell r="B5660" t="str">
            <v>526071</v>
          </cell>
          <cell r="C5660" t="str">
            <v>TUBO FOFO C/FG PN-10 D=350MM;L=3000MM (273KG)</v>
          </cell>
          <cell r="D5660" t="str">
            <v>UN</v>
          </cell>
          <cell r="E5660">
            <v>3141.74</v>
          </cell>
        </row>
        <row r="5661">
          <cell r="B5661" t="str">
            <v>526072</v>
          </cell>
          <cell r="C5661" t="str">
            <v>TUBO FOFO C/FG PN-10 D=350MM;L=3500MM (310KG)</v>
          </cell>
          <cell r="D5661" t="str">
            <v>UN</v>
          </cell>
          <cell r="E5661">
            <v>3439.79</v>
          </cell>
        </row>
        <row r="5662">
          <cell r="B5662" t="str">
            <v>526073</v>
          </cell>
          <cell r="C5662" t="str">
            <v>TUBO FOFO C/FG PN-10 D=350MM;L=4000MM (348KG)</v>
          </cell>
          <cell r="D5662" t="str">
            <v>UN</v>
          </cell>
          <cell r="E5662">
            <v>3737.75</v>
          </cell>
        </row>
        <row r="5663">
          <cell r="B5663" t="str">
            <v>526074</v>
          </cell>
          <cell r="C5663" t="str">
            <v>TUBO FOFO C/FG PN-10 D=350MM;L=4500MM (386KG)</v>
          </cell>
          <cell r="D5663" t="str">
            <v>UN</v>
          </cell>
          <cell r="E5663">
            <v>4033.36</v>
          </cell>
        </row>
        <row r="5664">
          <cell r="B5664" t="str">
            <v>526075</v>
          </cell>
          <cell r="C5664" t="str">
            <v>TUBO FOFO C/FG PN-10 D=350MM;L=5000MM (424KG)</v>
          </cell>
          <cell r="D5664" t="str">
            <v>UN</v>
          </cell>
          <cell r="E5664">
            <v>4331.32</v>
          </cell>
        </row>
        <row r="5665">
          <cell r="B5665" t="str">
            <v>526076</v>
          </cell>
          <cell r="C5665" t="str">
            <v>TUBO FOFO C/FG PN-10 D=350MM;L=5500MM (461KG)</v>
          </cell>
          <cell r="D5665" t="str">
            <v>UN</v>
          </cell>
          <cell r="E5665">
            <v>4629.25</v>
          </cell>
        </row>
        <row r="5666">
          <cell r="B5666" t="str">
            <v>526077</v>
          </cell>
          <cell r="C5666" t="str">
            <v>TUBO FOFO C/FG PN-10 D=350MM;L=5800MM (484KG)</v>
          </cell>
          <cell r="D5666" t="str">
            <v>UN</v>
          </cell>
          <cell r="E5666">
            <v>4655.17</v>
          </cell>
        </row>
        <row r="5667">
          <cell r="B5667" t="str">
            <v>526078</v>
          </cell>
          <cell r="C5667" t="str">
            <v>TUBO FOFO C/FG PN-10 D=400MM;L=1000MM (146KG)</v>
          </cell>
          <cell r="D5667" t="str">
            <v>UN</v>
          </cell>
          <cell r="E5667">
            <v>2047.5</v>
          </cell>
        </row>
        <row r="5668">
          <cell r="B5668" t="str">
            <v>526079</v>
          </cell>
          <cell r="C5668" t="str">
            <v>TUBO FOFO C/FG PN-10 D=400MM;L=1500MM (190KG)</v>
          </cell>
          <cell r="D5668" t="str">
            <v>UN</v>
          </cell>
          <cell r="E5668">
            <v>2392.9899999999998</v>
          </cell>
        </row>
        <row r="5669">
          <cell r="B5669" t="str">
            <v>526080</v>
          </cell>
          <cell r="C5669" t="str">
            <v>TUBO FOFO C/FG PN-10 D=400MM;L=2000MM (235KG)</v>
          </cell>
          <cell r="D5669" t="str">
            <v>UN</v>
          </cell>
          <cell r="E5669">
            <v>2738.4</v>
          </cell>
        </row>
        <row r="5670">
          <cell r="B5670" t="str">
            <v>526081</v>
          </cell>
          <cell r="C5670" t="str">
            <v>TUBO FOFO C/FG PN-10 D=400MM;L=2500MM (280KG)</v>
          </cell>
          <cell r="D5670" t="str">
            <v>UN</v>
          </cell>
          <cell r="E5670">
            <v>3081.35</v>
          </cell>
        </row>
        <row r="5671">
          <cell r="B5671" t="str">
            <v>526082</v>
          </cell>
          <cell r="C5671" t="str">
            <v>TUBO FOFO C/FG PN-10 D=400MM;L=3000MM (325KG)</v>
          </cell>
          <cell r="D5671" t="str">
            <v>UN</v>
          </cell>
          <cell r="E5671">
            <v>3426.85</v>
          </cell>
        </row>
        <row r="5672">
          <cell r="B5672" t="str">
            <v>526083</v>
          </cell>
          <cell r="C5672" t="str">
            <v>TUBO FOFO C/FG PN-10 D=400MM;L=3500MM (369KG)</v>
          </cell>
          <cell r="D5672" t="str">
            <v>UN</v>
          </cell>
          <cell r="E5672">
            <v>3772.36</v>
          </cell>
        </row>
        <row r="5673">
          <cell r="B5673" t="str">
            <v>526084</v>
          </cell>
          <cell r="C5673" t="str">
            <v>TUBO FOFO C/FG PN-10 D=400MM;L=4000MM (414KG)</v>
          </cell>
          <cell r="D5673" t="str">
            <v>UN</v>
          </cell>
          <cell r="E5673">
            <v>4117.79</v>
          </cell>
        </row>
        <row r="5674">
          <cell r="B5674" t="str">
            <v>526085</v>
          </cell>
          <cell r="C5674" t="str">
            <v>TUBO FOFO C/FG PN-10 D=400MM;L=4500MM (459KG)</v>
          </cell>
          <cell r="D5674" t="str">
            <v>UN</v>
          </cell>
          <cell r="E5674">
            <v>4463.22</v>
          </cell>
        </row>
        <row r="5675">
          <cell r="B5675" t="str">
            <v>526086</v>
          </cell>
          <cell r="C5675" t="str">
            <v>TUBO FOFO C/FG PN-10 D=400MM;L=5000MM (504KG)</v>
          </cell>
          <cell r="D5675" t="str">
            <v>UN</v>
          </cell>
          <cell r="E5675">
            <v>4808.74</v>
          </cell>
        </row>
        <row r="5676">
          <cell r="B5676" t="str">
            <v>526087</v>
          </cell>
          <cell r="C5676" t="str">
            <v>TUBO FOFO C/FG PN-10 D=400MM;L=5500MM (548KG)</v>
          </cell>
          <cell r="D5676" t="str">
            <v>UN</v>
          </cell>
          <cell r="E5676">
            <v>5154.1899999999996</v>
          </cell>
        </row>
        <row r="5677">
          <cell r="B5677" t="str">
            <v>526088</v>
          </cell>
          <cell r="C5677" t="str">
            <v>TUBO FOFO C/FG PN-10 D=400MM;L=5800MM (575KG)</v>
          </cell>
          <cell r="D5677" t="str">
            <v>UN</v>
          </cell>
          <cell r="E5677">
            <v>5361.54</v>
          </cell>
        </row>
        <row r="5678">
          <cell r="B5678" t="str">
            <v>526089</v>
          </cell>
          <cell r="C5678" t="str">
            <v>TUBO FOFO C/FG PN-10 D=450MM;L=1000MM (174KG)</v>
          </cell>
          <cell r="D5678" t="str">
            <v>UN</v>
          </cell>
          <cell r="E5678">
            <v>0</v>
          </cell>
        </row>
        <row r="5679">
          <cell r="B5679" t="str">
            <v>526090</v>
          </cell>
          <cell r="C5679" t="str">
            <v>TUBO FOFO C/FG PN-10 D=450MM;L=1500MM (227KG)</v>
          </cell>
          <cell r="D5679" t="str">
            <v>UN</v>
          </cell>
          <cell r="E5679">
            <v>0</v>
          </cell>
        </row>
        <row r="5680">
          <cell r="B5680" t="str">
            <v>526091</v>
          </cell>
          <cell r="C5680" t="str">
            <v>TUBO FOFO C/FG PN-10 D=450MM;L=2000MM (279KG)</v>
          </cell>
          <cell r="D5680" t="str">
            <v>UN</v>
          </cell>
          <cell r="E5680">
            <v>0</v>
          </cell>
        </row>
        <row r="5681">
          <cell r="B5681" t="str">
            <v>526092</v>
          </cell>
          <cell r="C5681" t="str">
            <v>TUBO FOFO C/FG PN-10 D=450MM;L=2500MM (332KG)</v>
          </cell>
          <cell r="D5681" t="str">
            <v>UN</v>
          </cell>
          <cell r="E5681">
            <v>0</v>
          </cell>
        </row>
        <row r="5682">
          <cell r="B5682" t="str">
            <v>526093</v>
          </cell>
          <cell r="C5682" t="str">
            <v>TUBO FOFO C/FG PN-10 D=450MM;L=3000MM (384KG)</v>
          </cell>
          <cell r="D5682" t="str">
            <v>UN</v>
          </cell>
          <cell r="E5682">
            <v>0</v>
          </cell>
        </row>
        <row r="5683">
          <cell r="B5683" t="str">
            <v>526094</v>
          </cell>
          <cell r="C5683" t="str">
            <v>TUBO FOFO C/FG PN-10 D=450MM;L=3500MM (437KG)</v>
          </cell>
          <cell r="D5683" t="str">
            <v>UN</v>
          </cell>
          <cell r="E5683">
            <v>0</v>
          </cell>
        </row>
        <row r="5684">
          <cell r="B5684" t="str">
            <v>526095</v>
          </cell>
          <cell r="C5684" t="str">
            <v>TUBO FOFO C/FG PN-10 D=450MM;L=4000MM (489KG)</v>
          </cell>
          <cell r="D5684" t="str">
            <v>UN</v>
          </cell>
          <cell r="E5684">
            <v>0</v>
          </cell>
        </row>
        <row r="5685">
          <cell r="B5685" t="str">
            <v>526096</v>
          </cell>
          <cell r="C5685" t="str">
            <v>TUBO FOFO C/FG PN-10 D=450MM;L=4500MM (542KG)</v>
          </cell>
          <cell r="D5685" t="str">
            <v>UN</v>
          </cell>
          <cell r="E5685">
            <v>0</v>
          </cell>
        </row>
        <row r="5686">
          <cell r="B5686" t="str">
            <v>526097</v>
          </cell>
          <cell r="C5686" t="str">
            <v>TUBO FOFO C/FG PN-10 D=450MM;L=5000MM (595KG)</v>
          </cell>
          <cell r="D5686" t="str">
            <v>UN</v>
          </cell>
          <cell r="E5686">
            <v>0</v>
          </cell>
        </row>
        <row r="5687">
          <cell r="B5687" t="str">
            <v>526098</v>
          </cell>
          <cell r="C5687" t="str">
            <v>TUBO FOFO C/FG PN-10 D=450MM;L=5500MM (647KG)</v>
          </cell>
          <cell r="D5687" t="str">
            <v>UN</v>
          </cell>
          <cell r="E5687">
            <v>0</v>
          </cell>
        </row>
        <row r="5688">
          <cell r="B5688" t="str">
            <v>526099</v>
          </cell>
          <cell r="C5688" t="str">
            <v>TUBO FOFO C/FG PN-10 D=450MM;L=5800MM (679KG)</v>
          </cell>
          <cell r="D5688" t="str">
            <v>UN</v>
          </cell>
          <cell r="E5688">
            <v>0</v>
          </cell>
        </row>
        <row r="5689">
          <cell r="B5689" t="str">
            <v>526101</v>
          </cell>
          <cell r="C5689" t="str">
            <v>TUBO FOFO C/FG PN-10 D=500MM;L=1000MM (198KG)</v>
          </cell>
          <cell r="D5689" t="str">
            <v>UN</v>
          </cell>
          <cell r="E5689">
            <v>0</v>
          </cell>
        </row>
        <row r="5690">
          <cell r="B5690" t="str">
            <v>526102</v>
          </cell>
          <cell r="C5690" t="str">
            <v>TUBO FOFO C/FG PN-10 D=500MM;L=1500MM (259KG)</v>
          </cell>
          <cell r="D5690" t="str">
            <v>UN</v>
          </cell>
          <cell r="E5690">
            <v>0</v>
          </cell>
        </row>
        <row r="5691">
          <cell r="B5691" t="str">
            <v>526103</v>
          </cell>
          <cell r="C5691" t="str">
            <v>TUBO FOFO C/FG PN-10 D=500MM;L=2000MM (320KG)</v>
          </cell>
          <cell r="D5691" t="str">
            <v>UN</v>
          </cell>
          <cell r="E5691">
            <v>0</v>
          </cell>
        </row>
        <row r="5692">
          <cell r="B5692" t="str">
            <v>526104</v>
          </cell>
          <cell r="C5692" t="str">
            <v>TUBO FOFO C/FG PN-10 D=500MM;L=2500MM (381KG)</v>
          </cell>
          <cell r="D5692" t="str">
            <v>UN</v>
          </cell>
          <cell r="E5692">
            <v>0</v>
          </cell>
        </row>
        <row r="5693">
          <cell r="B5693" t="str">
            <v>526105</v>
          </cell>
          <cell r="C5693" t="str">
            <v>TUBO FOFO C/FG PN-10 D=500MM;L=3000MM (441KG)</v>
          </cell>
          <cell r="D5693" t="str">
            <v>UN</v>
          </cell>
          <cell r="E5693">
            <v>0</v>
          </cell>
        </row>
        <row r="5694">
          <cell r="B5694" t="str">
            <v>526106</v>
          </cell>
          <cell r="C5694" t="str">
            <v>TUBO FOFO C/FG PN-10 D=500MM;L=3500MM (502KG)</v>
          </cell>
          <cell r="D5694" t="str">
            <v>UN</v>
          </cell>
          <cell r="E5694">
            <v>0</v>
          </cell>
        </row>
        <row r="5695">
          <cell r="B5695" t="str">
            <v>526107</v>
          </cell>
          <cell r="C5695" t="str">
            <v>TUBO FOFO C/FG PN-10 D=500MM;L=4000MM (563KG)</v>
          </cell>
          <cell r="D5695" t="str">
            <v>UN</v>
          </cell>
          <cell r="E5695">
            <v>0</v>
          </cell>
        </row>
        <row r="5696">
          <cell r="B5696" t="str">
            <v>526108</v>
          </cell>
          <cell r="C5696" t="str">
            <v>TUBO FOFO C/FG PN-10 D=500MM;L=4500MM (624KG)</v>
          </cell>
          <cell r="D5696" t="str">
            <v>UN</v>
          </cell>
          <cell r="E5696">
            <v>0</v>
          </cell>
        </row>
        <row r="5697">
          <cell r="B5697" t="str">
            <v>526109</v>
          </cell>
          <cell r="C5697" t="str">
            <v>TUBO FOFO C/FG PN-10 D=500MM;L=5000MM (685KG)</v>
          </cell>
          <cell r="D5697" t="str">
            <v>UN</v>
          </cell>
          <cell r="E5697">
            <v>0</v>
          </cell>
        </row>
        <row r="5698">
          <cell r="B5698" t="str">
            <v>526110</v>
          </cell>
          <cell r="C5698" t="str">
            <v>TUBO FOFO C/FG PN-10 D=500MM;L=5500MM (746KG)</v>
          </cell>
          <cell r="D5698" t="str">
            <v>UN</v>
          </cell>
          <cell r="E5698">
            <v>0</v>
          </cell>
        </row>
        <row r="5699">
          <cell r="B5699" t="str">
            <v>526111</v>
          </cell>
          <cell r="C5699" t="str">
            <v>TUBO FOFO C/FG PN-10 D=500MM;L=5800MM (782KG)</v>
          </cell>
          <cell r="D5699" t="str">
            <v>UN</v>
          </cell>
          <cell r="E5699">
            <v>0</v>
          </cell>
        </row>
        <row r="5700">
          <cell r="B5700" t="str">
            <v>526112</v>
          </cell>
          <cell r="C5700" t="str">
            <v>TUBO FOFO C/FG PN-10 D=600MM;L=1000MM (270KG)</v>
          </cell>
          <cell r="D5700" t="str">
            <v>UN</v>
          </cell>
          <cell r="E5700">
            <v>0</v>
          </cell>
        </row>
        <row r="5701">
          <cell r="B5701" t="str">
            <v>526113</v>
          </cell>
          <cell r="C5701" t="str">
            <v>TUBO FOFO C/FG PN-10 D=600MM;L=1500MM (349KG)</v>
          </cell>
          <cell r="D5701" t="str">
            <v>UN</v>
          </cell>
          <cell r="E5701">
            <v>0</v>
          </cell>
        </row>
        <row r="5702">
          <cell r="B5702" t="str">
            <v>526114</v>
          </cell>
          <cell r="C5702" t="str">
            <v>TUBO FOFO C/FG PN-10 D=600MM;L=2000MM (428KG)</v>
          </cell>
          <cell r="D5702" t="str">
            <v>UN</v>
          </cell>
          <cell r="E5702">
            <v>0</v>
          </cell>
        </row>
        <row r="5703">
          <cell r="B5703" t="str">
            <v>526115</v>
          </cell>
          <cell r="C5703" t="str">
            <v>TUBO FOFO C/FG PN-10 D=600MM;L=2500MM (507KG)</v>
          </cell>
          <cell r="D5703" t="str">
            <v>UN</v>
          </cell>
          <cell r="E5703">
            <v>0</v>
          </cell>
        </row>
        <row r="5704">
          <cell r="B5704" t="str">
            <v>526116</v>
          </cell>
          <cell r="C5704" t="str">
            <v>TUBO FOFO C/FG PN-10 D=600MM;L=3000MM (586KG)</v>
          </cell>
          <cell r="D5704" t="str">
            <v>UN</v>
          </cell>
          <cell r="E5704">
            <v>0</v>
          </cell>
        </row>
        <row r="5705">
          <cell r="B5705" t="str">
            <v>526117</v>
          </cell>
          <cell r="C5705" t="str">
            <v>TUBO FOFO C/FG PN-10 D=600MM;L=3500MM (665KG)</v>
          </cell>
          <cell r="D5705" t="str">
            <v>UN</v>
          </cell>
          <cell r="E5705">
            <v>0</v>
          </cell>
        </row>
        <row r="5706">
          <cell r="B5706" t="str">
            <v>526118</v>
          </cell>
          <cell r="C5706" t="str">
            <v>TUBO FOFO C/FG PN-10 D=600MM;L=4000MM (744KG)</v>
          </cell>
          <cell r="D5706" t="str">
            <v>UN</v>
          </cell>
          <cell r="E5706">
            <v>0</v>
          </cell>
        </row>
        <row r="5707">
          <cell r="B5707" t="str">
            <v>526119</v>
          </cell>
          <cell r="C5707" t="str">
            <v>TUBO FOFO C/FG PN-10 D=600MM;L=4500MM (823KG)</v>
          </cell>
          <cell r="D5707" t="str">
            <v>UN</v>
          </cell>
          <cell r="E5707">
            <v>0</v>
          </cell>
        </row>
        <row r="5708">
          <cell r="B5708" t="str">
            <v>526120</v>
          </cell>
          <cell r="C5708" t="str">
            <v>TUBO FOFO C/FG PN-10 D=600MM;L=5000MM (902KG)</v>
          </cell>
          <cell r="D5708" t="str">
            <v>UN</v>
          </cell>
          <cell r="E5708">
            <v>0</v>
          </cell>
        </row>
        <row r="5709">
          <cell r="B5709" t="str">
            <v>526121</v>
          </cell>
          <cell r="C5709" t="str">
            <v>TUBO FOFO C/FG PN-10 D=600MM;L=5500MM (981KG)</v>
          </cell>
          <cell r="D5709" t="str">
            <v>UN</v>
          </cell>
          <cell r="E5709">
            <v>0</v>
          </cell>
        </row>
        <row r="5710">
          <cell r="B5710" t="str">
            <v>526122</v>
          </cell>
          <cell r="C5710" t="str">
            <v>TUBO FOFO C/FG PN-10 D=600MM;L=5800MM (1028KG)</v>
          </cell>
          <cell r="D5710" t="str">
            <v>UN</v>
          </cell>
          <cell r="E5710">
            <v>0</v>
          </cell>
        </row>
        <row r="5711">
          <cell r="B5711" t="str">
            <v>526123</v>
          </cell>
          <cell r="C5711" t="str">
            <v>TUBO FOFO C/FG PN-10 D=700MM;L=1000MM (412KG)</v>
          </cell>
          <cell r="D5711" t="str">
            <v>UN</v>
          </cell>
          <cell r="E5711">
            <v>0</v>
          </cell>
        </row>
        <row r="5712">
          <cell r="B5712" t="str">
            <v>526124</v>
          </cell>
          <cell r="C5712" t="str">
            <v>TUBO FOFO C/FG PN-10 D=700MM;L=1500MM (542KG)</v>
          </cell>
          <cell r="D5712" t="str">
            <v>UN</v>
          </cell>
          <cell r="E5712">
            <v>0</v>
          </cell>
        </row>
        <row r="5713">
          <cell r="B5713" t="str">
            <v>526125</v>
          </cell>
          <cell r="C5713" t="str">
            <v>TUBO FOFO C/FG PN-10 D=700MM;L=2000MM (672KG)</v>
          </cell>
          <cell r="D5713" t="str">
            <v>UN</v>
          </cell>
          <cell r="E5713">
            <v>0</v>
          </cell>
        </row>
        <row r="5714">
          <cell r="B5714" t="str">
            <v>526126</v>
          </cell>
          <cell r="C5714" t="str">
            <v>TUBO FOFO C/FG PN-10 D=700MM;L=2500MM (672KG)</v>
          </cell>
          <cell r="D5714" t="str">
            <v>UN</v>
          </cell>
          <cell r="E5714">
            <v>0</v>
          </cell>
        </row>
        <row r="5715">
          <cell r="B5715" t="str">
            <v>526127</v>
          </cell>
          <cell r="C5715" t="str">
            <v>TUBO FOFO C/FG PN-10 D=700MM;L=3000MM (932KG)</v>
          </cell>
          <cell r="D5715" t="str">
            <v>UN</v>
          </cell>
          <cell r="E5715">
            <v>0</v>
          </cell>
        </row>
        <row r="5716">
          <cell r="B5716" t="str">
            <v>526128</v>
          </cell>
          <cell r="C5716" t="str">
            <v>TUBO FOFO C/FG PN-10 D=700MM;L=3500MM (1062KG)</v>
          </cell>
          <cell r="D5716" t="str">
            <v>UN</v>
          </cell>
          <cell r="E5716">
            <v>0</v>
          </cell>
        </row>
        <row r="5717">
          <cell r="B5717" t="str">
            <v>526129</v>
          </cell>
          <cell r="C5717" t="str">
            <v>TUBO FOFO C/FG PN-10 D=700MM;L=4000MM (1192KG)</v>
          </cell>
          <cell r="D5717" t="str">
            <v>UN</v>
          </cell>
          <cell r="E5717">
            <v>0</v>
          </cell>
        </row>
        <row r="5718">
          <cell r="B5718" t="str">
            <v>526130</v>
          </cell>
          <cell r="C5718" t="str">
            <v>TUBO FOFO C/FG PN-10 D=700MM;L=4500MM (1322KG)</v>
          </cell>
          <cell r="D5718" t="str">
            <v>UN</v>
          </cell>
          <cell r="E5718">
            <v>0</v>
          </cell>
        </row>
        <row r="5719">
          <cell r="B5719" t="str">
            <v>526131</v>
          </cell>
          <cell r="C5719" t="str">
            <v>TUBO FOFO C/FG PN-10 D=700MM;L=5000MM (1453KG)</v>
          </cell>
          <cell r="D5719" t="str">
            <v>UN</v>
          </cell>
          <cell r="E5719">
            <v>0</v>
          </cell>
        </row>
        <row r="5720">
          <cell r="B5720" t="str">
            <v>526132</v>
          </cell>
          <cell r="C5720" t="str">
            <v>TUBO FOFO C/FG PN-10 D=700MM;L=5500MM (1583KG)</v>
          </cell>
          <cell r="D5720" t="str">
            <v>UN</v>
          </cell>
          <cell r="E5720">
            <v>0</v>
          </cell>
        </row>
        <row r="5721">
          <cell r="B5721" t="str">
            <v>526133</v>
          </cell>
          <cell r="C5721" t="str">
            <v>TUBO FOFO C/FG PN-10 D=700MM;L=6000MM (1713KG)</v>
          </cell>
          <cell r="D5721" t="str">
            <v>UN</v>
          </cell>
          <cell r="E5721">
            <v>0</v>
          </cell>
        </row>
        <row r="5722">
          <cell r="B5722" t="str">
            <v>526134</v>
          </cell>
          <cell r="C5722" t="str">
            <v>TUBO FOFO C/FG PN-10 D=700MM;L=6500MM (1843KG)</v>
          </cell>
          <cell r="D5722" t="str">
            <v>UN</v>
          </cell>
          <cell r="E5722">
            <v>0</v>
          </cell>
        </row>
        <row r="5723">
          <cell r="B5723" t="str">
            <v>526135</v>
          </cell>
          <cell r="C5723" t="str">
            <v>TUBO FOFO C/FG PN-10 D=700MM;L=6800MM (1921KG)</v>
          </cell>
          <cell r="D5723" t="str">
            <v>UN</v>
          </cell>
          <cell r="E5723">
            <v>0</v>
          </cell>
        </row>
        <row r="5724">
          <cell r="B5724" t="str">
            <v>526136</v>
          </cell>
          <cell r="C5724" t="str">
            <v>TUBO FOFO C/FG PN-10 D=800MM;L=1000MM (582KG)</v>
          </cell>
          <cell r="D5724" t="str">
            <v>UN</v>
          </cell>
          <cell r="E5724">
            <v>0</v>
          </cell>
        </row>
        <row r="5725">
          <cell r="B5725" t="str">
            <v>526137</v>
          </cell>
          <cell r="C5725" t="str">
            <v>TUBO FOFO C/FG PN-10 D=800MM;L=1500MM (674KG)</v>
          </cell>
          <cell r="D5725" t="str">
            <v>UN</v>
          </cell>
          <cell r="E5725">
            <v>0</v>
          </cell>
        </row>
        <row r="5726">
          <cell r="B5726" t="str">
            <v>526138</v>
          </cell>
          <cell r="C5726" t="str">
            <v>TUBO FOFO C/FG PN-10 D=800MM;L=2000MM (834KG)</v>
          </cell>
          <cell r="D5726" t="str">
            <v>UN</v>
          </cell>
          <cell r="E5726">
            <v>0</v>
          </cell>
        </row>
        <row r="5727">
          <cell r="B5727" t="str">
            <v>526139</v>
          </cell>
          <cell r="C5727" t="str">
            <v>TUBO FOFO C/FG PN-10 D=800MM;L=2500MM (993KG)</v>
          </cell>
          <cell r="D5727" t="str">
            <v>UN</v>
          </cell>
          <cell r="E5727">
            <v>0</v>
          </cell>
        </row>
        <row r="5728">
          <cell r="B5728" t="str">
            <v>526140</v>
          </cell>
          <cell r="C5728" t="str">
            <v>TUBO FOFO C/FG PN-10 D=800MM;L=3000MM (1153KG)</v>
          </cell>
          <cell r="D5728" t="str">
            <v>UN</v>
          </cell>
          <cell r="E5728">
            <v>0</v>
          </cell>
        </row>
        <row r="5729">
          <cell r="B5729" t="str">
            <v>526141</v>
          </cell>
          <cell r="C5729" t="str">
            <v>TUBO FOFO C/FG PN-10 D=800MM;L=3500MM (1312KG)</v>
          </cell>
          <cell r="D5729" t="str">
            <v>UN</v>
          </cell>
          <cell r="E5729">
            <v>0</v>
          </cell>
        </row>
        <row r="5730">
          <cell r="B5730" t="str">
            <v>526142</v>
          </cell>
          <cell r="C5730" t="str">
            <v>TUBO FOFO C/FG PN-10 D=800MM;L=4000MM (1472KG)</v>
          </cell>
          <cell r="D5730" t="str">
            <v>UN</v>
          </cell>
          <cell r="E5730">
            <v>0</v>
          </cell>
        </row>
        <row r="5731">
          <cell r="B5731" t="str">
            <v>526143</v>
          </cell>
          <cell r="C5731" t="str">
            <v>TUBO FOFO C/FG PN-10 D=800MM;L=4500MM (1631KG)</v>
          </cell>
          <cell r="D5731" t="str">
            <v>UN</v>
          </cell>
          <cell r="E5731">
            <v>0</v>
          </cell>
        </row>
        <row r="5732">
          <cell r="B5732" t="str">
            <v>526144</v>
          </cell>
          <cell r="C5732" t="str">
            <v>TUBO FOFO C/FG PN-10 D=800MM;L=5000MM (1791KG)</v>
          </cell>
          <cell r="D5732" t="str">
            <v>UN</v>
          </cell>
          <cell r="E5732">
            <v>0</v>
          </cell>
        </row>
        <row r="5733">
          <cell r="B5733" t="str">
            <v>526145</v>
          </cell>
          <cell r="C5733" t="str">
            <v>TUBO FOFO C/FG PN-10 D=800MM;L=5500MM (1950KG)</v>
          </cell>
          <cell r="D5733" t="str">
            <v>UN</v>
          </cell>
          <cell r="E5733">
            <v>0</v>
          </cell>
        </row>
        <row r="5734">
          <cell r="B5734" t="str">
            <v>526146</v>
          </cell>
          <cell r="C5734" t="str">
            <v>TUBO FOFO C/FG PN-10 D=800MM;L=6000MM (2109KG)</v>
          </cell>
          <cell r="D5734" t="str">
            <v>UN</v>
          </cell>
          <cell r="E5734">
            <v>0</v>
          </cell>
        </row>
        <row r="5735">
          <cell r="B5735" t="str">
            <v>526147</v>
          </cell>
          <cell r="C5735" t="str">
            <v>TUBO FOFO C/FG PN-10 D=800MM;L=6500MM (2269KG)</v>
          </cell>
          <cell r="D5735" t="str">
            <v>UN</v>
          </cell>
          <cell r="E5735">
            <v>0</v>
          </cell>
        </row>
        <row r="5736">
          <cell r="B5736" t="str">
            <v>526148</v>
          </cell>
          <cell r="C5736" t="str">
            <v>TUBO FOFO C/FG PN-10 D=800MM;L=6800MM (2365KG)</v>
          </cell>
          <cell r="D5736" t="str">
            <v>UN</v>
          </cell>
          <cell r="E5736">
            <v>0</v>
          </cell>
        </row>
        <row r="5737">
          <cell r="B5737" t="str">
            <v>526149</v>
          </cell>
          <cell r="C5737" t="str">
            <v>TUBO FOFO C/FG PN-10 D=900MM;L=1000MM (708KG)</v>
          </cell>
          <cell r="D5737" t="str">
            <v>UN</v>
          </cell>
          <cell r="E5737">
            <v>0</v>
          </cell>
        </row>
        <row r="5738">
          <cell r="B5738" t="str">
            <v>526150</v>
          </cell>
          <cell r="C5738" t="str">
            <v>TUBO FOFO C/FG PN-10 D=900MM;L=1500MM (825KG)</v>
          </cell>
          <cell r="D5738" t="str">
            <v>UN</v>
          </cell>
          <cell r="E5738">
            <v>0</v>
          </cell>
        </row>
        <row r="5739">
          <cell r="B5739" t="str">
            <v>526151</v>
          </cell>
          <cell r="C5739" t="str">
            <v>TUBO FOFO C/FG PN-10 D=900MM;L=2000MM (1016KG)</v>
          </cell>
          <cell r="D5739" t="str">
            <v>UN</v>
          </cell>
          <cell r="E5739">
            <v>0</v>
          </cell>
        </row>
        <row r="5740">
          <cell r="B5740" t="str">
            <v>526152</v>
          </cell>
          <cell r="C5740" t="str">
            <v>TUBO FOFO C/FG PN-10 D=900MM;L=2500MM (1207KG)</v>
          </cell>
          <cell r="D5740" t="str">
            <v>UN</v>
          </cell>
          <cell r="E5740">
            <v>0</v>
          </cell>
        </row>
        <row r="5741">
          <cell r="B5741" t="str">
            <v>526153</v>
          </cell>
          <cell r="C5741" t="str">
            <v>TUBO FOFO C/FG PN-10 D=900MM;L=3000MM (1399KG)</v>
          </cell>
          <cell r="D5741" t="str">
            <v>UN</v>
          </cell>
          <cell r="E5741">
            <v>0</v>
          </cell>
        </row>
        <row r="5742">
          <cell r="B5742" t="str">
            <v>526154</v>
          </cell>
          <cell r="C5742" t="str">
            <v>TUBO FOFO C/FG PN-10 D=900MM;L=3500MM (1591KG)</v>
          </cell>
          <cell r="D5742" t="str">
            <v>UN</v>
          </cell>
          <cell r="E5742">
            <v>0</v>
          </cell>
        </row>
        <row r="5743">
          <cell r="B5743" t="str">
            <v>526155</v>
          </cell>
          <cell r="C5743" t="str">
            <v>TUBO FOFO C/FG PN-10 D=900MM;L=4000MM (1782KG)</v>
          </cell>
          <cell r="D5743" t="str">
            <v>UN</v>
          </cell>
          <cell r="E5743">
            <v>0</v>
          </cell>
        </row>
        <row r="5744">
          <cell r="B5744" t="str">
            <v>526156</v>
          </cell>
          <cell r="C5744" t="str">
            <v>TUBO FOFO C/FG PN-10 D=900MM;L=4500MM (1974KG)</v>
          </cell>
          <cell r="D5744" t="str">
            <v>UN</v>
          </cell>
          <cell r="E5744">
            <v>0</v>
          </cell>
        </row>
        <row r="5745">
          <cell r="B5745" t="str">
            <v>526157</v>
          </cell>
          <cell r="C5745" t="str">
            <v>TUBO FOFO C/FG PN-10 D=900MM;L=5000MM (2165KG)</v>
          </cell>
          <cell r="D5745" t="str">
            <v>UN</v>
          </cell>
          <cell r="E5745">
            <v>0</v>
          </cell>
        </row>
        <row r="5746">
          <cell r="B5746" t="str">
            <v>526158</v>
          </cell>
          <cell r="C5746" t="str">
            <v>TUBO FOFO C/FG PN-10 D=900MM;L=5500MM (2357KG)</v>
          </cell>
          <cell r="D5746" t="str">
            <v>UN</v>
          </cell>
          <cell r="E5746">
            <v>0</v>
          </cell>
        </row>
        <row r="5747">
          <cell r="B5747" t="str">
            <v>526159</v>
          </cell>
          <cell r="C5747" t="str">
            <v>TUBO FOFO C/FG PN-10 D=900MM;L=6500MM (2740KG)</v>
          </cell>
          <cell r="D5747" t="str">
            <v>UN</v>
          </cell>
          <cell r="E5747">
            <v>0</v>
          </cell>
        </row>
        <row r="5748">
          <cell r="B5748" t="str">
            <v>526160</v>
          </cell>
          <cell r="C5748" t="str">
            <v>TUBO FOFO C/FG PN-10 D=900MM;L=6800MM (2854KG)</v>
          </cell>
          <cell r="D5748" t="str">
            <v>UN</v>
          </cell>
          <cell r="E5748">
            <v>0</v>
          </cell>
        </row>
        <row r="5749">
          <cell r="B5749" t="str">
            <v>526161</v>
          </cell>
          <cell r="C5749" t="str">
            <v>TUBO FOFO C/FG PN-10 D=1000MM;L=1000MM (752KG)</v>
          </cell>
          <cell r="D5749" t="str">
            <v>UN</v>
          </cell>
          <cell r="E5749">
            <v>0</v>
          </cell>
        </row>
        <row r="5750">
          <cell r="B5750" t="str">
            <v>526162</v>
          </cell>
          <cell r="C5750" t="str">
            <v>TUBO FOFO C/FG PN-10 D=1000MM;L=1500MM (978KG)</v>
          </cell>
          <cell r="D5750" t="str">
            <v>UN</v>
          </cell>
          <cell r="E5750">
            <v>0</v>
          </cell>
        </row>
        <row r="5751">
          <cell r="B5751" t="str">
            <v>526163</v>
          </cell>
          <cell r="C5751" t="str">
            <v>TUBO FOFO C/FG PN-10 D=1000MM;L=2000MM (1205KG)</v>
          </cell>
          <cell r="D5751" t="str">
            <v>UN</v>
          </cell>
          <cell r="E5751">
            <v>0</v>
          </cell>
        </row>
        <row r="5752">
          <cell r="B5752" t="str">
            <v>526164</v>
          </cell>
          <cell r="C5752" t="str">
            <v>TUBO FOFO C/FG PN-10 D=1000MM;L=2500MM (1431KG)</v>
          </cell>
          <cell r="D5752" t="str">
            <v>UN</v>
          </cell>
          <cell r="E5752">
            <v>0</v>
          </cell>
        </row>
        <row r="5753">
          <cell r="B5753" t="str">
            <v>526165</v>
          </cell>
          <cell r="C5753" t="str">
            <v>TUBO FOFO C/FG PN-10 D=1000MM;L=3000MM (1657KG)</v>
          </cell>
          <cell r="D5753" t="str">
            <v>UN</v>
          </cell>
          <cell r="E5753">
            <v>0</v>
          </cell>
        </row>
        <row r="5754">
          <cell r="B5754" t="str">
            <v>526166</v>
          </cell>
          <cell r="C5754" t="str">
            <v>TUBO FOFO C/FG PN-10 D=1000MM;L=3500MM (1883KG)</v>
          </cell>
          <cell r="D5754" t="str">
            <v>UN</v>
          </cell>
          <cell r="E5754">
            <v>0</v>
          </cell>
        </row>
        <row r="5755">
          <cell r="B5755" t="str">
            <v>526167</v>
          </cell>
          <cell r="C5755" t="str">
            <v>TUBO FOFO C/FG PN-10 D=1000MM;L=4000MM (2109KG)</v>
          </cell>
          <cell r="D5755" t="str">
            <v>UN</v>
          </cell>
          <cell r="E5755">
            <v>0</v>
          </cell>
        </row>
        <row r="5756">
          <cell r="B5756" t="str">
            <v>526168</v>
          </cell>
          <cell r="C5756" t="str">
            <v>TUBO FOFO C/FG PN-10 D=1000MM;L=4500MM (2335KG)</v>
          </cell>
          <cell r="D5756" t="str">
            <v>UN</v>
          </cell>
          <cell r="E5756">
            <v>0</v>
          </cell>
        </row>
        <row r="5757">
          <cell r="B5757" t="str">
            <v>526169</v>
          </cell>
          <cell r="C5757" t="str">
            <v>TUBO FOFO C/FG PN-10 D=1000MM;L=5000MM (2562KG)</v>
          </cell>
          <cell r="D5757" t="str">
            <v>UN</v>
          </cell>
          <cell r="E5757">
            <v>0</v>
          </cell>
        </row>
        <row r="5758">
          <cell r="B5758" t="str">
            <v>526170</v>
          </cell>
          <cell r="C5758" t="str">
            <v>TUBO FOFO C/FG PN-10 D=1000MM;L=5500MM (2788KG)</v>
          </cell>
          <cell r="D5758" t="str">
            <v>UN</v>
          </cell>
          <cell r="E5758">
            <v>0</v>
          </cell>
        </row>
        <row r="5759">
          <cell r="B5759" t="str">
            <v>526171</v>
          </cell>
          <cell r="C5759" t="str">
            <v>TUBO FOFO C/FG PN-10 D=1000MM;L=6000MM (3014KG)</v>
          </cell>
          <cell r="D5759" t="str">
            <v>UN</v>
          </cell>
          <cell r="E5759">
            <v>0</v>
          </cell>
        </row>
        <row r="5760">
          <cell r="B5760" t="str">
            <v>526172</v>
          </cell>
          <cell r="C5760" t="str">
            <v>TUBO FOFO C/FG PN-10 D=1000MM;L=6500MM (3240KG)</v>
          </cell>
          <cell r="D5760" t="str">
            <v>UN</v>
          </cell>
          <cell r="E5760">
            <v>0</v>
          </cell>
        </row>
        <row r="5761">
          <cell r="B5761" t="str">
            <v>526173</v>
          </cell>
          <cell r="C5761" t="str">
            <v>TUBO FOFO C/FG PN-10 D=1000MM;L=6800MM (3376KG)</v>
          </cell>
          <cell r="D5761" t="str">
            <v>UN</v>
          </cell>
          <cell r="E5761">
            <v>0</v>
          </cell>
        </row>
        <row r="5762">
          <cell r="B5762" t="str">
            <v>526174</v>
          </cell>
          <cell r="C5762" t="str">
            <v>TUBO FOFO C/FG PN-10 D=1200MM;L=1000MM (1048KG)</v>
          </cell>
          <cell r="D5762" t="str">
            <v>UN</v>
          </cell>
          <cell r="E5762">
            <v>0</v>
          </cell>
        </row>
        <row r="5763">
          <cell r="B5763" t="str">
            <v>526175</v>
          </cell>
          <cell r="C5763" t="str">
            <v>TUBO FOFO C/FG PN-10 D=1200MM;L=1500MM (1352KG)</v>
          </cell>
          <cell r="D5763" t="str">
            <v>UN</v>
          </cell>
          <cell r="E5763">
            <v>0</v>
          </cell>
        </row>
        <row r="5764">
          <cell r="B5764" t="str">
            <v>526176</v>
          </cell>
          <cell r="C5764" t="str">
            <v>TUBO FOFO C/FG PN-10 D=1200MM;L=2000MM (1656KG)</v>
          </cell>
          <cell r="D5764" t="str">
            <v>UN</v>
          </cell>
          <cell r="E5764">
            <v>0</v>
          </cell>
        </row>
        <row r="5765">
          <cell r="B5765" t="str">
            <v>526177</v>
          </cell>
          <cell r="C5765" t="str">
            <v>TUBO FOFO C/FG PN-10 D=1200MM;L=2500MM (1960KG)</v>
          </cell>
          <cell r="D5765" t="str">
            <v>UN</v>
          </cell>
          <cell r="E5765">
            <v>0</v>
          </cell>
        </row>
        <row r="5766">
          <cell r="B5766" t="str">
            <v>526178</v>
          </cell>
          <cell r="C5766" t="str">
            <v>TUBO FOFO C/FG PN-10 D=1200MM;L=3000MM (2263KG)</v>
          </cell>
          <cell r="D5766" t="str">
            <v>UN</v>
          </cell>
          <cell r="E5766">
            <v>0</v>
          </cell>
        </row>
        <row r="5767">
          <cell r="B5767" t="str">
            <v>526179</v>
          </cell>
          <cell r="C5767" t="str">
            <v>TUBO FOFO C/FG PN-10 D=1200MM;L=3500MM (2567KG)</v>
          </cell>
          <cell r="D5767" t="str">
            <v>UN</v>
          </cell>
          <cell r="E5767">
            <v>0</v>
          </cell>
        </row>
        <row r="5768">
          <cell r="B5768" t="str">
            <v>526180</v>
          </cell>
          <cell r="C5768" t="str">
            <v>TUBO FOFO C/FG PN-10 D=1200MM;L=4000MM (2971KG)</v>
          </cell>
          <cell r="D5768" t="str">
            <v>UN</v>
          </cell>
          <cell r="E5768">
            <v>0</v>
          </cell>
        </row>
        <row r="5769">
          <cell r="B5769" t="str">
            <v>526181</v>
          </cell>
          <cell r="C5769" t="str">
            <v>TUBO FOFO C/FG PN-10 D=1200MM;L=4500MM (3175KG)</v>
          </cell>
          <cell r="D5769" t="str">
            <v>UN</v>
          </cell>
          <cell r="E5769">
            <v>0</v>
          </cell>
        </row>
        <row r="5770">
          <cell r="B5770" t="str">
            <v>526182</v>
          </cell>
          <cell r="C5770" t="str">
            <v>TUBO FOFO C/FG PN-10 D=1200MM;L=5000MM (3479KG)</v>
          </cell>
          <cell r="D5770" t="str">
            <v>UN</v>
          </cell>
          <cell r="E5770">
            <v>0</v>
          </cell>
        </row>
        <row r="5771">
          <cell r="B5771" t="str">
            <v>526183</v>
          </cell>
          <cell r="C5771" t="str">
            <v>TUBO FOFO C/FG PN-10 D=1200MM;L=5500MM (3783KG)</v>
          </cell>
          <cell r="D5771" t="str">
            <v>UN</v>
          </cell>
          <cell r="E5771">
            <v>0</v>
          </cell>
        </row>
        <row r="5772">
          <cell r="B5772" t="str">
            <v>526184</v>
          </cell>
          <cell r="C5772" t="str">
            <v>TUBO FOFO C/FG PN-10 D=1200MM;L=6000MM (4087KG)</v>
          </cell>
          <cell r="D5772" t="str">
            <v>UN</v>
          </cell>
          <cell r="E5772">
            <v>0</v>
          </cell>
        </row>
        <row r="5773">
          <cell r="B5773" t="str">
            <v>526185</v>
          </cell>
          <cell r="C5773" t="str">
            <v>TUBO FOFO C/FG PN-10 D=1200MM;L=6500MM (4391KG)</v>
          </cell>
          <cell r="D5773" t="str">
            <v>UN</v>
          </cell>
          <cell r="E5773">
            <v>0</v>
          </cell>
        </row>
        <row r="5774">
          <cell r="B5774" t="str">
            <v>526186</v>
          </cell>
          <cell r="C5774" t="str">
            <v>TUBO FOFO C/FG PN-10 D=1200MM;L=6800MM (4573KG)</v>
          </cell>
          <cell r="D5774" t="str">
            <v>UN</v>
          </cell>
          <cell r="E5774">
            <v>0</v>
          </cell>
        </row>
        <row r="5776">
          <cell r="B5776" t="str">
            <v>526200</v>
          </cell>
          <cell r="C5776" t="str">
            <v>TUBOS  FOFO C/FLANGE  PN-10 E BOLSA JE (C31 - METALURGICA 100%)</v>
          </cell>
        </row>
        <row r="5777">
          <cell r="B5777" t="str">
            <v>526201</v>
          </cell>
          <cell r="C5777" t="str">
            <v>TUBO FOFO C/FG PN-10/JE D=80MM;L=1000MM (20KG)</v>
          </cell>
          <cell r="D5777" t="str">
            <v>UN</v>
          </cell>
          <cell r="E5777">
            <v>0</v>
          </cell>
        </row>
        <row r="5778">
          <cell r="B5778" t="str">
            <v>526202</v>
          </cell>
          <cell r="C5778" t="str">
            <v>TUBO FOFO C/FG PN-10/JE D=80MM;L=1500MM (26KG)</v>
          </cell>
          <cell r="D5778" t="str">
            <v>UN</v>
          </cell>
          <cell r="E5778">
            <v>0</v>
          </cell>
        </row>
        <row r="5779">
          <cell r="B5779" t="str">
            <v>526203</v>
          </cell>
          <cell r="C5779" t="str">
            <v>TUBO FOFO C/FG PN-10/JE D=80MM;L=2000MM (33KG)</v>
          </cell>
          <cell r="D5779" t="str">
            <v>UN</v>
          </cell>
          <cell r="E5779">
            <v>0</v>
          </cell>
        </row>
        <row r="5780">
          <cell r="B5780" t="str">
            <v>526204</v>
          </cell>
          <cell r="C5780" t="str">
            <v>TUBO FOFO C/FG PN-10/JE D=80MM;L=2500MM (40KG)</v>
          </cell>
          <cell r="D5780" t="str">
            <v>UN</v>
          </cell>
          <cell r="E5780">
            <v>0</v>
          </cell>
        </row>
        <row r="5781">
          <cell r="B5781" t="str">
            <v>526205</v>
          </cell>
          <cell r="C5781" t="str">
            <v>TUBO FOFO C/FG PN-10/JE D=80MM;L=3000MM (46KG)</v>
          </cell>
          <cell r="D5781" t="str">
            <v>UN</v>
          </cell>
          <cell r="E5781">
            <v>0</v>
          </cell>
        </row>
        <row r="5782">
          <cell r="B5782" t="str">
            <v>526206</v>
          </cell>
          <cell r="C5782" t="str">
            <v>TUBO FOFO C/FG PN-10/JE D=80MM;L=3500MM (52KG)</v>
          </cell>
          <cell r="D5782" t="str">
            <v>UN</v>
          </cell>
          <cell r="E5782">
            <v>0</v>
          </cell>
        </row>
        <row r="5783">
          <cell r="B5783" t="str">
            <v>526207</v>
          </cell>
          <cell r="C5783" t="str">
            <v>TUBO FOFO C/FG PN-10/JE D=80MM;L=4000MM (59KG)</v>
          </cell>
          <cell r="D5783" t="str">
            <v>UN</v>
          </cell>
          <cell r="E5783">
            <v>0</v>
          </cell>
        </row>
        <row r="5784">
          <cell r="B5784" t="str">
            <v>526208</v>
          </cell>
          <cell r="C5784" t="str">
            <v>TUBO FOFO C/FG PN-10/JE D=80MM;L=4500MM (65KG)</v>
          </cell>
          <cell r="D5784" t="str">
            <v>UN</v>
          </cell>
          <cell r="E5784">
            <v>0</v>
          </cell>
        </row>
        <row r="5785">
          <cell r="B5785" t="str">
            <v>526209</v>
          </cell>
          <cell r="C5785" t="str">
            <v>TUBO FOFO C/FG PN-10/JE D=80MM;L=5000MM (72KG)</v>
          </cell>
          <cell r="D5785" t="str">
            <v>UN</v>
          </cell>
          <cell r="E5785">
            <v>0</v>
          </cell>
        </row>
        <row r="5786">
          <cell r="B5786" t="str">
            <v>526210</v>
          </cell>
          <cell r="C5786" t="str">
            <v>TUBO FOFO C/FG PN-10/JE D=80MM;L=5500MM (79KG)</v>
          </cell>
          <cell r="D5786" t="str">
            <v>UN</v>
          </cell>
          <cell r="E5786">
            <v>0</v>
          </cell>
        </row>
        <row r="5787">
          <cell r="B5787" t="str">
            <v>526211</v>
          </cell>
          <cell r="C5787" t="str">
            <v>TUBO FOFO C/FG PN-10/JE D=80MM;L=5800MM (82KG)</v>
          </cell>
          <cell r="D5787" t="str">
            <v>UN</v>
          </cell>
          <cell r="E5787">
            <v>0</v>
          </cell>
        </row>
        <row r="5788">
          <cell r="B5788" t="str">
            <v>526212</v>
          </cell>
          <cell r="C5788" t="str">
            <v>TUBO FOFO C/FG PN-10/JE D=100MM;L=1000MM (26KG)</v>
          </cell>
          <cell r="D5788" t="str">
            <v>UN</v>
          </cell>
          <cell r="E5788">
            <v>0</v>
          </cell>
        </row>
        <row r="5789">
          <cell r="B5789" t="str">
            <v>526213</v>
          </cell>
          <cell r="C5789" t="str">
            <v>TUBO FOFO C/FG PN-10/JE D=100MM;L=1500MM (34KG)</v>
          </cell>
          <cell r="D5789" t="str">
            <v>UN</v>
          </cell>
          <cell r="E5789">
            <v>0</v>
          </cell>
        </row>
        <row r="5790">
          <cell r="B5790" t="str">
            <v>526214</v>
          </cell>
          <cell r="C5790" t="str">
            <v>TUBO FOFO C/FG PN-10/JE D=100MM;L=2000MM (43KG)</v>
          </cell>
          <cell r="D5790" t="str">
            <v>UN</v>
          </cell>
          <cell r="E5790">
            <v>0</v>
          </cell>
        </row>
        <row r="5791">
          <cell r="B5791" t="str">
            <v>526215</v>
          </cell>
          <cell r="C5791" t="str">
            <v>TUBO FOFO C/FG PN-10/JE D=100MM;L=2500MM (52KG)</v>
          </cell>
          <cell r="D5791" t="str">
            <v>UN</v>
          </cell>
          <cell r="E5791">
            <v>0</v>
          </cell>
        </row>
        <row r="5792">
          <cell r="B5792" t="str">
            <v>526216</v>
          </cell>
          <cell r="C5792" t="str">
            <v>TUBO FOFO C/FG PN-10/JE D=100MM;L=3000MM (60KG)</v>
          </cell>
          <cell r="D5792" t="str">
            <v>UN</v>
          </cell>
          <cell r="E5792">
            <v>0</v>
          </cell>
        </row>
        <row r="5793">
          <cell r="B5793" t="str">
            <v>526217</v>
          </cell>
          <cell r="C5793" t="str">
            <v>TUBO FOFO C/FG PN-10/JE D=100MM;L=3500MM (69KG)</v>
          </cell>
          <cell r="D5793" t="str">
            <v>UN</v>
          </cell>
          <cell r="E5793">
            <v>0</v>
          </cell>
        </row>
        <row r="5794">
          <cell r="B5794" t="str">
            <v>526218</v>
          </cell>
          <cell r="C5794" t="str">
            <v>TUBO FOFO C/FG PN-10/JE D=100MM;L=4000MM (77KG)</v>
          </cell>
          <cell r="D5794" t="str">
            <v>UN</v>
          </cell>
          <cell r="E5794">
            <v>0</v>
          </cell>
        </row>
        <row r="5795">
          <cell r="B5795" t="str">
            <v>526219</v>
          </cell>
          <cell r="C5795" t="str">
            <v>TUBO FOFO C/FG PN-10/JE D=100MM;L=4500MM (86KG)</v>
          </cell>
          <cell r="D5795" t="str">
            <v>UN</v>
          </cell>
          <cell r="E5795">
            <v>0</v>
          </cell>
        </row>
        <row r="5796">
          <cell r="B5796" t="str">
            <v>526220</v>
          </cell>
          <cell r="C5796" t="str">
            <v>TUBO FOFO C/FG PN-10/JE D=100MM;L=5000MM (95KG)</v>
          </cell>
          <cell r="D5796" t="str">
            <v>UN</v>
          </cell>
          <cell r="E5796">
            <v>0</v>
          </cell>
        </row>
        <row r="5797">
          <cell r="B5797" t="str">
            <v>526221</v>
          </cell>
          <cell r="C5797" t="str">
            <v>TUBO FOFO C/FG PN-10/JE D=100MM;L=5500MM (103KG)</v>
          </cell>
          <cell r="D5797" t="str">
            <v>UN</v>
          </cell>
          <cell r="E5797">
            <v>0</v>
          </cell>
        </row>
        <row r="5798">
          <cell r="B5798" t="str">
            <v>526222</v>
          </cell>
          <cell r="C5798" t="str">
            <v>TUBO FOFO C/FG PN-10/JE D=100MM;L=5800MM (108KG)</v>
          </cell>
          <cell r="D5798" t="str">
            <v>UN</v>
          </cell>
          <cell r="E5798">
            <v>0</v>
          </cell>
        </row>
        <row r="5799">
          <cell r="B5799" t="str">
            <v>526223</v>
          </cell>
          <cell r="C5799" t="str">
            <v>TUBO FOFO C/FG PN-10/JE D=150MM;L=1000MM (41KG)</v>
          </cell>
          <cell r="D5799" t="str">
            <v>UN</v>
          </cell>
          <cell r="E5799">
            <v>0</v>
          </cell>
        </row>
        <row r="5800">
          <cell r="B5800" t="str">
            <v>526224</v>
          </cell>
          <cell r="C5800" t="str">
            <v>TUBO FOFO C/FG PN-10/JE D=150MM;L=1500MM (54KG)</v>
          </cell>
          <cell r="D5800" t="str">
            <v>UN</v>
          </cell>
          <cell r="E5800">
            <v>0</v>
          </cell>
        </row>
        <row r="5801">
          <cell r="B5801" t="str">
            <v>526225</v>
          </cell>
          <cell r="C5801" t="str">
            <v>TUBO FOFO C/FG PN-10/JE D=150MM;L=2000MM (67KG)</v>
          </cell>
          <cell r="D5801" t="str">
            <v>UN</v>
          </cell>
          <cell r="E5801">
            <v>0</v>
          </cell>
        </row>
        <row r="5802">
          <cell r="B5802" t="str">
            <v>526226</v>
          </cell>
          <cell r="C5802" t="str">
            <v>TUBO FOFO C/FG PN-10/JE D=150MM;L=2500MM (80KG)</v>
          </cell>
          <cell r="D5802" t="str">
            <v>UN</v>
          </cell>
          <cell r="E5802">
            <v>0</v>
          </cell>
        </row>
        <row r="5803">
          <cell r="B5803" t="str">
            <v>526227</v>
          </cell>
          <cell r="C5803" t="str">
            <v>TUBO FOFO C/FG PN-10/JE D=150MM;L=3000MM (93KG)</v>
          </cell>
          <cell r="D5803" t="str">
            <v>UN</v>
          </cell>
          <cell r="E5803">
            <v>0</v>
          </cell>
        </row>
        <row r="5804">
          <cell r="B5804" t="str">
            <v>526228</v>
          </cell>
          <cell r="C5804" t="str">
            <v>TUBO FOFO C/FG PN-10/JE D=150MM;L=3500MM (106KG)</v>
          </cell>
          <cell r="D5804" t="str">
            <v>UN</v>
          </cell>
          <cell r="E5804">
            <v>0</v>
          </cell>
        </row>
        <row r="5805">
          <cell r="B5805" t="str">
            <v>526229</v>
          </cell>
          <cell r="C5805" t="str">
            <v>TUBO FOFO C/FG PN-10/JE D=150MM;L=4000MM (119KG)</v>
          </cell>
          <cell r="D5805" t="str">
            <v>UN</v>
          </cell>
          <cell r="E5805">
            <v>0</v>
          </cell>
        </row>
        <row r="5806">
          <cell r="B5806" t="str">
            <v>526230</v>
          </cell>
          <cell r="C5806" t="str">
            <v>TUBO FOFO C/FG PN-10/JE D=150MM;L=4500MM (132KG)</v>
          </cell>
          <cell r="D5806" t="str">
            <v>UN</v>
          </cell>
          <cell r="E5806">
            <v>0</v>
          </cell>
        </row>
        <row r="5807">
          <cell r="B5807" t="str">
            <v>526231</v>
          </cell>
          <cell r="C5807" t="str">
            <v>TUBO FOFO C/FG PN-10/JE D=150MM;L=5000MM (145KG)</v>
          </cell>
          <cell r="D5807" t="str">
            <v>UN</v>
          </cell>
          <cell r="E5807">
            <v>0</v>
          </cell>
        </row>
        <row r="5808">
          <cell r="B5808" t="str">
            <v>526232</v>
          </cell>
          <cell r="C5808" t="str">
            <v>TUBO FOFO C/FG PN-10/JE D=150MM;L=5500MM (158KG)</v>
          </cell>
          <cell r="D5808" t="str">
            <v>UN</v>
          </cell>
          <cell r="E5808">
            <v>0</v>
          </cell>
        </row>
        <row r="5809">
          <cell r="B5809" t="str">
            <v>526233</v>
          </cell>
          <cell r="C5809" t="str">
            <v>TUBO FOFO C/FG PN-10/JE D=150MM;L=5800MM (166KG)</v>
          </cell>
          <cell r="D5809" t="str">
            <v>UN</v>
          </cell>
          <cell r="E5809">
            <v>0</v>
          </cell>
        </row>
        <row r="5810">
          <cell r="B5810" t="str">
            <v>526234</v>
          </cell>
          <cell r="C5810" t="str">
            <v>TUBO FOFO C/FG PN-10/JE D=200MM;L=1000MM (55KG)</v>
          </cell>
          <cell r="D5810" t="str">
            <v>UN</v>
          </cell>
          <cell r="E5810">
            <v>0</v>
          </cell>
        </row>
        <row r="5811">
          <cell r="B5811" t="str">
            <v>526235</v>
          </cell>
          <cell r="C5811" t="str">
            <v>TUBO FOFO C/FG PN-10/JE D=200MM;L=1500MM (72KG)</v>
          </cell>
          <cell r="D5811" t="str">
            <v>UN</v>
          </cell>
          <cell r="E5811">
            <v>0</v>
          </cell>
        </row>
        <row r="5812">
          <cell r="B5812" t="str">
            <v>526236</v>
          </cell>
          <cell r="C5812" t="str">
            <v>TUBO FOFO C/FG PN-10/JE D=200MM;L=2000MM (90KG)</v>
          </cell>
          <cell r="D5812" t="str">
            <v>UN</v>
          </cell>
          <cell r="E5812">
            <v>0</v>
          </cell>
        </row>
        <row r="5813">
          <cell r="B5813" t="str">
            <v>526237</v>
          </cell>
          <cell r="C5813" t="str">
            <v>TUBO FOFO C/FG PN-10/JE D=200MM;L=2500MM (107KG)</v>
          </cell>
          <cell r="D5813" t="str">
            <v>UN</v>
          </cell>
          <cell r="E5813">
            <v>0</v>
          </cell>
        </row>
        <row r="5814">
          <cell r="B5814" t="str">
            <v>526238</v>
          </cell>
          <cell r="C5814" t="str">
            <v>TUBO FOFO C/FG PN-10/JE D=200MM;L=3000MM (124KG)</v>
          </cell>
          <cell r="D5814" t="str">
            <v>UN</v>
          </cell>
          <cell r="E5814">
            <v>0</v>
          </cell>
        </row>
        <row r="5815">
          <cell r="B5815" t="str">
            <v>526239</v>
          </cell>
          <cell r="C5815" t="str">
            <v>TUBO FOFO C/FG PN-10/JE D=200MM;L=3500MM (142KG)</v>
          </cell>
          <cell r="D5815" t="str">
            <v>UN</v>
          </cell>
          <cell r="E5815">
            <v>0</v>
          </cell>
        </row>
        <row r="5816">
          <cell r="B5816" t="str">
            <v>526240</v>
          </cell>
          <cell r="C5816" t="str">
            <v>TUBO FOFO C/FG PN-10/JE D=200MM;L=4000MM (159KG)</v>
          </cell>
          <cell r="D5816" t="str">
            <v>UN</v>
          </cell>
          <cell r="E5816">
            <v>0</v>
          </cell>
        </row>
        <row r="5817">
          <cell r="B5817" t="str">
            <v>526241</v>
          </cell>
          <cell r="C5817" t="str">
            <v>TUBO FOFO C/FG PN-10/JE D=200MM;L=4500MM (177KG)</v>
          </cell>
          <cell r="D5817" t="str">
            <v>UN</v>
          </cell>
          <cell r="E5817">
            <v>0</v>
          </cell>
        </row>
        <row r="5818">
          <cell r="B5818" t="str">
            <v>526242</v>
          </cell>
          <cell r="C5818" t="str">
            <v>TUBO FOFO C/FG PN-10/JE D=200MM;L=5000MM (194KG)</v>
          </cell>
          <cell r="D5818" t="str">
            <v>UN</v>
          </cell>
          <cell r="E5818">
            <v>0</v>
          </cell>
        </row>
        <row r="5819">
          <cell r="B5819" t="str">
            <v>526243</v>
          </cell>
          <cell r="C5819" t="str">
            <v>TUBO FOFO C/FG PN-10/JE D=200MM;L=5500MM (211KG)</v>
          </cell>
          <cell r="D5819" t="str">
            <v>UN</v>
          </cell>
          <cell r="E5819">
            <v>0</v>
          </cell>
        </row>
        <row r="5820">
          <cell r="B5820" t="str">
            <v>526244</v>
          </cell>
          <cell r="C5820" t="str">
            <v>TUBO FOFO C/FG PN-10/JE D=200MM;L=5800MM (222KG)</v>
          </cell>
          <cell r="D5820" t="str">
            <v>UN</v>
          </cell>
          <cell r="E5820">
            <v>0</v>
          </cell>
        </row>
        <row r="5821">
          <cell r="B5821" t="str">
            <v>526245</v>
          </cell>
          <cell r="C5821" t="str">
            <v>TUBO FOFO C/FG PN-10/JE D=250MM;L=1000MM (74KG)</v>
          </cell>
          <cell r="D5821" t="str">
            <v>UN</v>
          </cell>
          <cell r="E5821">
            <v>0</v>
          </cell>
        </row>
        <row r="5822">
          <cell r="B5822" t="str">
            <v>526246</v>
          </cell>
          <cell r="C5822" t="str">
            <v>TUBO FOFO C/FG PN-10/JE D=250MM;L=1500MM (97KG)</v>
          </cell>
          <cell r="D5822" t="str">
            <v>UN</v>
          </cell>
          <cell r="E5822">
            <v>0</v>
          </cell>
        </row>
        <row r="5823">
          <cell r="B5823" t="str">
            <v>526247</v>
          </cell>
          <cell r="C5823" t="str">
            <v>TUBO FOFO C/FG PN-10/JE D=250MM;L=2000MM (119KG)</v>
          </cell>
          <cell r="D5823" t="str">
            <v>UN</v>
          </cell>
          <cell r="E5823">
            <v>0</v>
          </cell>
        </row>
        <row r="5824">
          <cell r="B5824" t="str">
            <v>526248</v>
          </cell>
          <cell r="C5824" t="str">
            <v>TUBO FOFO C/FG PN-10/JE D=250MM;L=2500MM (142KG)</v>
          </cell>
          <cell r="D5824" t="str">
            <v>UN</v>
          </cell>
          <cell r="E5824">
            <v>0</v>
          </cell>
        </row>
        <row r="5825">
          <cell r="B5825" t="str">
            <v>526249</v>
          </cell>
          <cell r="C5825" t="str">
            <v>TUBO FOFO C/FG PN-10/JE D=250MM;L=3000MM (165KG)</v>
          </cell>
          <cell r="D5825" t="str">
            <v>UN</v>
          </cell>
          <cell r="E5825">
            <v>0</v>
          </cell>
        </row>
        <row r="5826">
          <cell r="B5826" t="str">
            <v>526250</v>
          </cell>
          <cell r="C5826" t="str">
            <v>TUBO FOFO C/FG PN-10/JE D=250MM;L=3500MM (187KG)</v>
          </cell>
          <cell r="D5826" t="str">
            <v>UN</v>
          </cell>
          <cell r="E5826">
            <v>0</v>
          </cell>
        </row>
        <row r="5827">
          <cell r="B5827" t="str">
            <v>526251</v>
          </cell>
          <cell r="C5827" t="str">
            <v>TUBO FOFO C/FG PN-10/JE D=250MM;L=4000MM (210KG)</v>
          </cell>
          <cell r="D5827" t="str">
            <v>UN</v>
          </cell>
          <cell r="E5827">
            <v>0</v>
          </cell>
        </row>
        <row r="5828">
          <cell r="B5828" t="str">
            <v>526252</v>
          </cell>
          <cell r="C5828" t="str">
            <v>TUBO FOFO C/FG PN-10/JE D=250MM;L=4500MM (233KG)</v>
          </cell>
          <cell r="D5828" t="str">
            <v>UN</v>
          </cell>
          <cell r="E5828">
            <v>0</v>
          </cell>
        </row>
        <row r="5829">
          <cell r="B5829" t="str">
            <v>526253</v>
          </cell>
          <cell r="C5829" t="str">
            <v>TUBO FOFO C/FG PN-10/JE D=250MM;L=5000MM (256KG)</v>
          </cell>
          <cell r="D5829" t="str">
            <v>UN</v>
          </cell>
          <cell r="E5829">
            <v>0</v>
          </cell>
        </row>
        <row r="5830">
          <cell r="B5830" t="str">
            <v>526254</v>
          </cell>
          <cell r="C5830" t="str">
            <v>TUBO FOFO C/FG PN-10/JE D=250MM;L=5500MM (278KG)</v>
          </cell>
          <cell r="D5830" t="str">
            <v>UN</v>
          </cell>
          <cell r="E5830">
            <v>0</v>
          </cell>
        </row>
        <row r="5831">
          <cell r="B5831" t="str">
            <v>526255</v>
          </cell>
          <cell r="C5831" t="str">
            <v>TUBO FOFO C/FG PN-10/JE D=250MM;L=5800MM (292KG)</v>
          </cell>
          <cell r="D5831" t="str">
            <v>UN</v>
          </cell>
          <cell r="E5831">
            <v>0</v>
          </cell>
        </row>
        <row r="5832">
          <cell r="B5832" t="str">
            <v>526256</v>
          </cell>
          <cell r="C5832" t="str">
            <v>TUBO FOFO C/FG PN-10/JE D=300MM;L=1000MM (94KG)</v>
          </cell>
          <cell r="D5832" t="str">
            <v>UN</v>
          </cell>
          <cell r="E5832">
            <v>0</v>
          </cell>
        </row>
        <row r="5833">
          <cell r="B5833" t="str">
            <v>526257</v>
          </cell>
          <cell r="C5833" t="str">
            <v>TUBO FOFO C/FG PN-10/JE D=300MM;L=1500MM (122KG)</v>
          </cell>
          <cell r="D5833" t="str">
            <v>UN</v>
          </cell>
          <cell r="E5833">
            <v>0</v>
          </cell>
        </row>
        <row r="5834">
          <cell r="B5834" t="str">
            <v>526258</v>
          </cell>
          <cell r="C5834" t="str">
            <v>TUBO FOFO C/FG PN-10/JE D=300MM;L=2000MM (151KG)</v>
          </cell>
          <cell r="D5834" t="str">
            <v>UN</v>
          </cell>
          <cell r="E5834">
            <v>0</v>
          </cell>
        </row>
        <row r="5835">
          <cell r="B5835" t="str">
            <v>526259</v>
          </cell>
          <cell r="C5835" t="str">
            <v>TUBO FOFO C/FG PN-10/JE D=300MM;L=2500MM (179KG)</v>
          </cell>
          <cell r="D5835" t="str">
            <v>UN</v>
          </cell>
          <cell r="E5835">
            <v>0</v>
          </cell>
        </row>
        <row r="5836">
          <cell r="B5836" t="str">
            <v>526260</v>
          </cell>
          <cell r="C5836" t="str">
            <v>TUBO FOFO C/FG PN-10/JE D=300MM;L=3000MM (208KG)</v>
          </cell>
          <cell r="D5836" t="str">
            <v>UN</v>
          </cell>
          <cell r="E5836">
            <v>0</v>
          </cell>
        </row>
        <row r="5837">
          <cell r="B5837" t="str">
            <v>526261</v>
          </cell>
          <cell r="C5837" t="str">
            <v>TUBO FOFO C/FG PN-10/JE D=300MM;L=3500MM (236KG)</v>
          </cell>
          <cell r="D5837" t="str">
            <v>UN</v>
          </cell>
          <cell r="E5837">
            <v>0</v>
          </cell>
        </row>
        <row r="5838">
          <cell r="B5838" t="str">
            <v>526262</v>
          </cell>
          <cell r="C5838" t="str">
            <v>TUBO FOFO C/FG PN-10/JE D=300MM;L=4000MM (265KG)</v>
          </cell>
          <cell r="D5838" t="str">
            <v>UN</v>
          </cell>
          <cell r="E5838">
            <v>0</v>
          </cell>
        </row>
        <row r="5839">
          <cell r="B5839" t="str">
            <v>526263</v>
          </cell>
          <cell r="C5839" t="str">
            <v>TUBO FOFO C/FG PN-10/JE D=300MM;L=4500MM (294KG)</v>
          </cell>
          <cell r="D5839" t="str">
            <v>UN</v>
          </cell>
          <cell r="E5839">
            <v>0</v>
          </cell>
        </row>
        <row r="5840">
          <cell r="B5840" t="str">
            <v>526264</v>
          </cell>
          <cell r="C5840" t="str">
            <v>TUBO FOFO C/FG PN-10/JE D=300MM;L=5000MM (322KG)</v>
          </cell>
          <cell r="D5840" t="str">
            <v>UN</v>
          </cell>
          <cell r="E5840">
            <v>0</v>
          </cell>
        </row>
        <row r="5841">
          <cell r="B5841" t="str">
            <v>526265</v>
          </cell>
          <cell r="C5841" t="str">
            <v>TUBO FOFO C/FG PN-10/JE D=300MM;L=5500MM (351KG)</v>
          </cell>
          <cell r="D5841" t="str">
            <v>UN</v>
          </cell>
          <cell r="E5841">
            <v>0</v>
          </cell>
        </row>
        <row r="5842">
          <cell r="B5842" t="str">
            <v>526266</v>
          </cell>
          <cell r="C5842" t="str">
            <v>TUBO FOFO C/FG PN-10/JE D=300MM;L=5800MM (368KG)</v>
          </cell>
          <cell r="D5842" t="str">
            <v>UN</v>
          </cell>
          <cell r="E5842">
            <v>0</v>
          </cell>
        </row>
        <row r="5843">
          <cell r="B5843" t="str">
            <v>526267</v>
          </cell>
          <cell r="C5843" t="str">
            <v>TUBO FOFO C/FG PN-10/JE D=350MM;L=1000MM (118KG)</v>
          </cell>
          <cell r="D5843" t="str">
            <v>UN</v>
          </cell>
          <cell r="E5843">
            <v>0</v>
          </cell>
        </row>
        <row r="5844">
          <cell r="B5844" t="str">
            <v>526268</v>
          </cell>
          <cell r="C5844" t="str">
            <v>TUBO FOFO C/FG PN-10/JE D=350MM;L=1500MM (155KG)</v>
          </cell>
          <cell r="D5844" t="str">
            <v>UN</v>
          </cell>
          <cell r="E5844">
            <v>0</v>
          </cell>
        </row>
        <row r="5845">
          <cell r="B5845" t="str">
            <v>526269</v>
          </cell>
          <cell r="C5845" t="str">
            <v>TUBO FOFO C/FG PN-10/JE D=350MM;L=2000MM (193KG)</v>
          </cell>
          <cell r="D5845" t="str">
            <v>UN</v>
          </cell>
          <cell r="E5845">
            <v>0</v>
          </cell>
        </row>
        <row r="5846">
          <cell r="B5846" t="str">
            <v>526270</v>
          </cell>
          <cell r="C5846" t="str">
            <v>TUBO FOFO C/FG PN-10/JE D=350MM;L=2500MM (231KG)</v>
          </cell>
          <cell r="D5846" t="str">
            <v>UN</v>
          </cell>
          <cell r="E5846">
            <v>0</v>
          </cell>
        </row>
        <row r="5847">
          <cell r="B5847" t="str">
            <v>526271</v>
          </cell>
          <cell r="C5847" t="str">
            <v>TUBO FOFO C/FG PN-10/JE D=350MM;L=3000MM (269KG)</v>
          </cell>
          <cell r="D5847" t="str">
            <v>UN</v>
          </cell>
          <cell r="E5847">
            <v>0</v>
          </cell>
        </row>
        <row r="5848">
          <cell r="B5848" t="str">
            <v>526272</v>
          </cell>
          <cell r="C5848" t="str">
            <v>TUBO FOFO C/FG PN-10/JE D=350MM;L=3500MM (306KG)</v>
          </cell>
          <cell r="D5848" t="str">
            <v>UN</v>
          </cell>
          <cell r="E5848">
            <v>0</v>
          </cell>
        </row>
        <row r="5849">
          <cell r="B5849" t="str">
            <v>526273</v>
          </cell>
          <cell r="C5849" t="str">
            <v>TUBO FOFO C/FG PN-10/JE D=350MM;L=4000MM (344KG)</v>
          </cell>
          <cell r="D5849" t="str">
            <v>UN</v>
          </cell>
          <cell r="E5849">
            <v>0</v>
          </cell>
        </row>
        <row r="5850">
          <cell r="B5850" t="str">
            <v>526274</v>
          </cell>
          <cell r="C5850" t="str">
            <v>TUBO FOFO C/FG PN-10/JE D=350MM;L=4500MM (382KG)</v>
          </cell>
          <cell r="D5850" t="str">
            <v>UN</v>
          </cell>
          <cell r="E5850">
            <v>0</v>
          </cell>
        </row>
        <row r="5851">
          <cell r="B5851" t="str">
            <v>526275</v>
          </cell>
          <cell r="C5851" t="str">
            <v>TUBO FOFO C/FG PN-10/JE D=350MM;L=5000MM (420KG)</v>
          </cell>
          <cell r="D5851" t="str">
            <v>UN</v>
          </cell>
          <cell r="E5851">
            <v>0</v>
          </cell>
        </row>
        <row r="5852">
          <cell r="B5852" t="str">
            <v>526276</v>
          </cell>
          <cell r="C5852" t="str">
            <v>TUBO FOFO C/FG PN-10/JE D=350MM;L=5500MM (457KG)</v>
          </cell>
          <cell r="D5852" t="str">
            <v>UN</v>
          </cell>
          <cell r="E5852">
            <v>0</v>
          </cell>
        </row>
        <row r="5853">
          <cell r="B5853" t="str">
            <v>526277</v>
          </cell>
          <cell r="C5853" t="str">
            <v>TUBO FOFO C/FG PN-10/JE D=350MM;L=5800MM (480KG)</v>
          </cell>
          <cell r="D5853" t="str">
            <v>UN</v>
          </cell>
          <cell r="E5853">
            <v>0</v>
          </cell>
        </row>
        <row r="5854">
          <cell r="B5854" t="str">
            <v>526278</v>
          </cell>
          <cell r="C5854" t="str">
            <v>TUBO FOFO C/FG PN-10/JE D=400MM;L=1000MM (480KG)</v>
          </cell>
          <cell r="D5854" t="str">
            <v>UN</v>
          </cell>
          <cell r="E5854">
            <v>0</v>
          </cell>
        </row>
        <row r="5855">
          <cell r="B5855" t="str">
            <v>526279</v>
          </cell>
          <cell r="C5855" t="str">
            <v>TUBO FOFO C/FG PN-10/JE D=400MM;L=1500MM (185KG)</v>
          </cell>
          <cell r="D5855" t="str">
            <v>UN</v>
          </cell>
          <cell r="E5855">
            <v>0</v>
          </cell>
        </row>
        <row r="5856">
          <cell r="B5856" t="str">
            <v>526280</v>
          </cell>
          <cell r="C5856" t="str">
            <v>TUBO FOFO C/FG PN-10/JE D=400MM;L=2000MM (230KG)</v>
          </cell>
          <cell r="D5856" t="str">
            <v>UN</v>
          </cell>
          <cell r="E5856">
            <v>0</v>
          </cell>
        </row>
        <row r="5857">
          <cell r="B5857" t="str">
            <v>526281</v>
          </cell>
          <cell r="C5857" t="str">
            <v>TUBO FOFO C/FG PN-10/JE D=400MM;L=2500MM (275KG)</v>
          </cell>
          <cell r="D5857" t="str">
            <v>UN</v>
          </cell>
          <cell r="E5857">
            <v>0</v>
          </cell>
        </row>
        <row r="5858">
          <cell r="B5858" t="str">
            <v>526282</v>
          </cell>
          <cell r="C5858" t="str">
            <v>TUBO FOFO C/FG PN-10/JE D=400MM;L=3000MM (320KG)</v>
          </cell>
          <cell r="D5858" t="str">
            <v>UN</v>
          </cell>
          <cell r="E5858">
            <v>0</v>
          </cell>
        </row>
        <row r="5859">
          <cell r="B5859" t="str">
            <v>526283</v>
          </cell>
          <cell r="C5859" t="str">
            <v>TUBO FOFO C/FG PN-10/JE D=400MM;L=3500MM (364KG)</v>
          </cell>
          <cell r="D5859" t="str">
            <v>UN</v>
          </cell>
          <cell r="E5859">
            <v>0</v>
          </cell>
        </row>
        <row r="5860">
          <cell r="B5860" t="str">
            <v>526284</v>
          </cell>
          <cell r="C5860" t="str">
            <v>TUBO FOFO C/FG PN-10/JE D=400MM;L=4000MM (409KG)</v>
          </cell>
          <cell r="D5860" t="str">
            <v>UN</v>
          </cell>
          <cell r="E5860">
            <v>0</v>
          </cell>
        </row>
        <row r="5861">
          <cell r="B5861" t="str">
            <v>526285</v>
          </cell>
          <cell r="C5861" t="str">
            <v>TUBO FOFO C/FG PN-10/JE D=400MM;L=4500MM (454KG)</v>
          </cell>
          <cell r="D5861" t="str">
            <v>UN</v>
          </cell>
          <cell r="E5861">
            <v>0</v>
          </cell>
        </row>
        <row r="5862">
          <cell r="B5862" t="str">
            <v>526286</v>
          </cell>
          <cell r="C5862" t="str">
            <v>TUBO FOFO C/FG PN-10/JE D=400MM;L=5000MM (499KG)</v>
          </cell>
          <cell r="D5862" t="str">
            <v>UN</v>
          </cell>
          <cell r="E5862">
            <v>0</v>
          </cell>
        </row>
        <row r="5863">
          <cell r="B5863" t="str">
            <v>526287</v>
          </cell>
          <cell r="C5863" t="str">
            <v>TUBO FOFO C/FG PN-10/JE D=400MM;L=5500MM (543KG)</v>
          </cell>
          <cell r="D5863" t="str">
            <v>UN</v>
          </cell>
          <cell r="E5863">
            <v>0</v>
          </cell>
        </row>
        <row r="5864">
          <cell r="B5864" t="str">
            <v>526288</v>
          </cell>
          <cell r="C5864" t="str">
            <v>TUBO FOFO C/FG PN-10/JE D=400MM;L=5800MM (570KG)</v>
          </cell>
          <cell r="D5864" t="str">
            <v>UN</v>
          </cell>
          <cell r="E5864">
            <v>0</v>
          </cell>
        </row>
        <row r="5865">
          <cell r="B5865" t="str">
            <v>526289</v>
          </cell>
          <cell r="C5865" t="str">
            <v>TUBO FOFO C/FG PN-10/JE D=450MM;L=1000MM (168KG)</v>
          </cell>
          <cell r="D5865" t="str">
            <v>UN</v>
          </cell>
          <cell r="E5865">
            <v>0</v>
          </cell>
        </row>
        <row r="5866">
          <cell r="B5866" t="str">
            <v>526290</v>
          </cell>
          <cell r="C5866" t="str">
            <v>TUBO FOFO C/FG PN-10/JE D=450MM;L=1500MM (220KG)</v>
          </cell>
          <cell r="D5866" t="str">
            <v>UN</v>
          </cell>
          <cell r="E5866">
            <v>0</v>
          </cell>
        </row>
        <row r="5867">
          <cell r="B5867" t="str">
            <v>526291</v>
          </cell>
          <cell r="C5867" t="str">
            <v>TUBO FOFO C/FG PN-10/JE D=450MM;L=2000MM (272KG)</v>
          </cell>
          <cell r="D5867" t="str">
            <v>UN</v>
          </cell>
          <cell r="E5867">
            <v>0</v>
          </cell>
        </row>
        <row r="5868">
          <cell r="B5868" t="str">
            <v>526292</v>
          </cell>
          <cell r="C5868" t="str">
            <v>TUBO FOFO C/FG PN-10/JE D=450MM;L=2500MM (325KG)</v>
          </cell>
          <cell r="D5868" t="str">
            <v>UN</v>
          </cell>
          <cell r="E5868">
            <v>0</v>
          </cell>
        </row>
        <row r="5869">
          <cell r="B5869" t="str">
            <v>526293</v>
          </cell>
          <cell r="C5869" t="str">
            <v>TUBO FOFO C/FG PN-10/JE D=450MM;L=3000MM (378KG)</v>
          </cell>
          <cell r="D5869" t="str">
            <v>UN</v>
          </cell>
          <cell r="E5869">
            <v>0</v>
          </cell>
        </row>
        <row r="5870">
          <cell r="B5870" t="str">
            <v>526294</v>
          </cell>
          <cell r="C5870" t="str">
            <v>TUBO FOFO C/FG PN-10/JE D=450MM;L=3500MM (430KG)</v>
          </cell>
          <cell r="D5870" t="str">
            <v>UN</v>
          </cell>
          <cell r="E5870">
            <v>0</v>
          </cell>
        </row>
        <row r="5871">
          <cell r="B5871" t="str">
            <v>526295</v>
          </cell>
          <cell r="C5871" t="str">
            <v>TUBO FOFO C/FG PN-10/JE D=450MM;L=4000MM (483KG)</v>
          </cell>
          <cell r="D5871" t="str">
            <v>UN</v>
          </cell>
          <cell r="E5871">
            <v>0</v>
          </cell>
        </row>
        <row r="5872">
          <cell r="B5872" t="str">
            <v>526296</v>
          </cell>
          <cell r="C5872" t="str">
            <v>TUBO FOFO C/FG PN-10/JE D=450MM;L=4500MM (535KG)</v>
          </cell>
          <cell r="D5872" t="str">
            <v>UN</v>
          </cell>
          <cell r="E5872">
            <v>0</v>
          </cell>
        </row>
        <row r="5873">
          <cell r="B5873" t="str">
            <v>526297</v>
          </cell>
          <cell r="C5873" t="str">
            <v>TUBO FOFO C/FG PN-10/JE D=450MM;L=5000MM (588KG)</v>
          </cell>
          <cell r="D5873" t="str">
            <v>UN</v>
          </cell>
          <cell r="E5873">
            <v>0</v>
          </cell>
        </row>
        <row r="5874">
          <cell r="B5874" t="str">
            <v>526298</v>
          </cell>
          <cell r="C5874" t="str">
            <v>TUBO FOFO C/FG PN-10/JE D=450MM;L=5500MM (641KG)</v>
          </cell>
          <cell r="D5874" t="str">
            <v>UN</v>
          </cell>
          <cell r="E5874">
            <v>0</v>
          </cell>
        </row>
        <row r="5875">
          <cell r="B5875" t="str">
            <v>526299</v>
          </cell>
          <cell r="C5875" t="str">
            <v>TUBO FOFO C/FG PN-10/JE D=450MM;L=5800MM (672KG)</v>
          </cell>
          <cell r="D5875" t="str">
            <v>UN</v>
          </cell>
          <cell r="E5875">
            <v>0</v>
          </cell>
        </row>
        <row r="5876">
          <cell r="B5876" t="str">
            <v>526301</v>
          </cell>
          <cell r="C5876" t="str">
            <v>TUBO FOFO C/FG PN-10/JE D=500MM;L=1000MM (193KG)</v>
          </cell>
          <cell r="D5876" t="str">
            <v>UN</v>
          </cell>
          <cell r="E5876">
            <v>0</v>
          </cell>
        </row>
        <row r="5877">
          <cell r="B5877" t="str">
            <v>526302</v>
          </cell>
          <cell r="C5877" t="str">
            <v>TUBO FOFO C/FG PN-10/JE D=500MM;L=1500MM (254KG)</v>
          </cell>
          <cell r="D5877" t="str">
            <v>UN</v>
          </cell>
          <cell r="E5877">
            <v>0</v>
          </cell>
        </row>
        <row r="5878">
          <cell r="B5878" t="str">
            <v>526303</v>
          </cell>
          <cell r="C5878" t="str">
            <v>TUBO FOFO C/FG PN-10/JE D=500MM;L=2000MM (314KG)</v>
          </cell>
          <cell r="D5878" t="str">
            <v>UN</v>
          </cell>
          <cell r="E5878">
            <v>0</v>
          </cell>
        </row>
        <row r="5879">
          <cell r="B5879" t="str">
            <v>526304</v>
          </cell>
          <cell r="C5879" t="str">
            <v>TUBO FOFO C/FG PN-10/JE D=500MM;L=2500MM (376KG)</v>
          </cell>
          <cell r="D5879" t="str">
            <v>UN</v>
          </cell>
          <cell r="E5879">
            <v>0</v>
          </cell>
        </row>
        <row r="5880">
          <cell r="B5880" t="str">
            <v>526305</v>
          </cell>
          <cell r="C5880" t="str">
            <v>TUBO FOFO C/FG PN-10/JE D=500MM;L=3000MM (436KG)</v>
          </cell>
          <cell r="D5880" t="str">
            <v>UN</v>
          </cell>
          <cell r="E5880">
            <v>0</v>
          </cell>
        </row>
        <row r="5881">
          <cell r="B5881" t="str">
            <v>526306</v>
          </cell>
          <cell r="C5881" t="str">
            <v>TUBO FOFO C/FG PN-10/JE D=500MM;L=3500MM (497KG)</v>
          </cell>
          <cell r="D5881" t="str">
            <v>UN</v>
          </cell>
          <cell r="E5881">
            <v>0</v>
          </cell>
        </row>
        <row r="5882">
          <cell r="B5882" t="str">
            <v>526307</v>
          </cell>
          <cell r="C5882" t="str">
            <v>TUBO FOFO C/FG PN-10/JE D=500MM;L=4000MM (558KG)</v>
          </cell>
          <cell r="D5882" t="str">
            <v>UN</v>
          </cell>
          <cell r="E5882">
            <v>0</v>
          </cell>
        </row>
        <row r="5883">
          <cell r="B5883" t="str">
            <v>526308</v>
          </cell>
          <cell r="C5883" t="str">
            <v>TUBO FOFO C/FG PN-10/JE D=500MM;L=4500MM (619KG)</v>
          </cell>
          <cell r="D5883" t="str">
            <v>UN</v>
          </cell>
          <cell r="E5883">
            <v>0</v>
          </cell>
        </row>
        <row r="5884">
          <cell r="B5884" t="str">
            <v>526309</v>
          </cell>
          <cell r="C5884" t="str">
            <v>TUBO FOFO C/FG PN-10/JE D=500MM;L=5000MM (680KG)</v>
          </cell>
          <cell r="D5884" t="str">
            <v>UN</v>
          </cell>
          <cell r="E5884">
            <v>0</v>
          </cell>
        </row>
        <row r="5885">
          <cell r="B5885" t="str">
            <v>526310</v>
          </cell>
          <cell r="C5885" t="str">
            <v>TUBO FOFO C/FG PN-10/JE D=500MM;L=5500MM (741KG)</v>
          </cell>
          <cell r="D5885" t="str">
            <v>UN</v>
          </cell>
          <cell r="E5885">
            <v>0</v>
          </cell>
        </row>
        <row r="5886">
          <cell r="B5886" t="str">
            <v>526311</v>
          </cell>
          <cell r="C5886" t="str">
            <v>TUBO FOFO C/FG PN-10/JE D=500MM;L=5800MM (777KG)</v>
          </cell>
          <cell r="D5886" t="str">
            <v>UN</v>
          </cell>
          <cell r="E5886">
            <v>0</v>
          </cell>
        </row>
        <row r="5887">
          <cell r="B5887" t="str">
            <v>526312</v>
          </cell>
          <cell r="C5887" t="str">
            <v>TUBO FOFO C/FG PN-10/JE D=600MM;L=1000MM (256KG)</v>
          </cell>
          <cell r="D5887" t="str">
            <v>UN</v>
          </cell>
          <cell r="E5887">
            <v>0</v>
          </cell>
        </row>
        <row r="5888">
          <cell r="B5888" t="str">
            <v>526313</v>
          </cell>
          <cell r="C5888" t="str">
            <v>TUBO FOFO C/FG PN-10/JE D=600MM;L=1500MM (335KG)</v>
          </cell>
          <cell r="D5888" t="str">
            <v>UN</v>
          </cell>
          <cell r="E5888">
            <v>0</v>
          </cell>
        </row>
        <row r="5889">
          <cell r="B5889" t="str">
            <v>526314</v>
          </cell>
          <cell r="C5889" t="str">
            <v>TUBO FOFO C/FG PN-10/JE D=600MM;L=2000MM (414KG)</v>
          </cell>
          <cell r="D5889" t="str">
            <v>UN</v>
          </cell>
          <cell r="E5889">
            <v>0</v>
          </cell>
        </row>
        <row r="5890">
          <cell r="B5890" t="str">
            <v>526315</v>
          </cell>
          <cell r="C5890" t="str">
            <v>TUBO FOFO C/FG PN-10/JE D=600MM;L=2500MM (493KG)</v>
          </cell>
          <cell r="D5890" t="str">
            <v>UN</v>
          </cell>
          <cell r="E5890">
            <v>0</v>
          </cell>
        </row>
        <row r="5891">
          <cell r="B5891" t="str">
            <v>526316</v>
          </cell>
          <cell r="C5891" t="str">
            <v>TUBO FOFO C/FG PN-10/JE D=600MM;L=3000MM (572KG)</v>
          </cell>
          <cell r="D5891" t="str">
            <v>UN</v>
          </cell>
          <cell r="E5891">
            <v>0</v>
          </cell>
        </row>
        <row r="5892">
          <cell r="B5892" t="str">
            <v>526317</v>
          </cell>
          <cell r="C5892" t="str">
            <v>TUBO FOFO C/FG PN-10/JE D=600MM;L=3500MM (651KG)</v>
          </cell>
          <cell r="D5892" t="str">
            <v>UN</v>
          </cell>
          <cell r="E5892">
            <v>0</v>
          </cell>
        </row>
        <row r="5893">
          <cell r="B5893" t="str">
            <v>526318</v>
          </cell>
          <cell r="C5893" t="str">
            <v>TUBO FOFO C/FG PN-10/JE D=600MM;L=4000MM (730KG)</v>
          </cell>
          <cell r="D5893" t="str">
            <v>UN</v>
          </cell>
          <cell r="E5893">
            <v>0</v>
          </cell>
        </row>
        <row r="5894">
          <cell r="B5894" t="str">
            <v>526319</v>
          </cell>
          <cell r="C5894" t="str">
            <v>TUBO FOFO C/FG PN-10/JE D=600MM;L=4500MM (809KG)</v>
          </cell>
          <cell r="D5894" t="str">
            <v>UN</v>
          </cell>
          <cell r="E5894">
            <v>0</v>
          </cell>
        </row>
        <row r="5895">
          <cell r="B5895" t="str">
            <v>526320</v>
          </cell>
          <cell r="C5895" t="str">
            <v>TUBO FOFO C/FG PN-10/JE D=600MM;L=5000MM (888KG)</v>
          </cell>
          <cell r="D5895" t="str">
            <v>UN</v>
          </cell>
          <cell r="E5895">
            <v>0</v>
          </cell>
        </row>
        <row r="5896">
          <cell r="B5896" t="str">
            <v>526321</v>
          </cell>
          <cell r="C5896" t="str">
            <v>TUBO FOFO C/FG PN-10/JE D=600MM;L=5500MM (967KG)</v>
          </cell>
          <cell r="D5896" t="str">
            <v>UN</v>
          </cell>
          <cell r="E5896">
            <v>0</v>
          </cell>
        </row>
        <row r="5897">
          <cell r="B5897" t="str">
            <v>526322</v>
          </cell>
          <cell r="C5897" t="str">
            <v>TUBO FOFO C/FG PN-10/JE D=600MM;L=5800MM (1014KG)</v>
          </cell>
          <cell r="D5897" t="str">
            <v>UN</v>
          </cell>
          <cell r="E5897">
            <v>0</v>
          </cell>
        </row>
        <row r="5898">
          <cell r="B5898" t="str">
            <v>526323</v>
          </cell>
          <cell r="C5898" t="str">
            <v>TUBO FOFO C/FG PN-10/JE D=700MM;L=1000MM (347KG)</v>
          </cell>
          <cell r="D5898" t="str">
            <v>UN</v>
          </cell>
          <cell r="E5898">
            <v>0</v>
          </cell>
        </row>
        <row r="5899">
          <cell r="B5899" t="str">
            <v>526324</v>
          </cell>
          <cell r="C5899" t="str">
            <v>TUBO FOFO C/FG PN-10/JE D=700MM;L=1500MM (477KG)</v>
          </cell>
          <cell r="D5899" t="str">
            <v>UN</v>
          </cell>
          <cell r="E5899">
            <v>0</v>
          </cell>
        </row>
        <row r="5900">
          <cell r="B5900" t="str">
            <v>526325</v>
          </cell>
          <cell r="C5900" t="str">
            <v>TUBO FOFO C/FG PN-10/JE D=700MM;L=2000MM (675KG)</v>
          </cell>
          <cell r="D5900" t="str">
            <v>UN</v>
          </cell>
          <cell r="E5900">
            <v>0</v>
          </cell>
        </row>
        <row r="5901">
          <cell r="B5901" t="str">
            <v>526326</v>
          </cell>
          <cell r="C5901" t="str">
            <v>TUBO FOFO C/FG PN-10/JE D=700MM;L=2500MM (738KG)</v>
          </cell>
          <cell r="D5901" t="str">
            <v>UN</v>
          </cell>
          <cell r="E5901">
            <v>0</v>
          </cell>
        </row>
        <row r="5902">
          <cell r="B5902" t="str">
            <v>526327</v>
          </cell>
          <cell r="C5902" t="str">
            <v>TUBO FOFO C/FG PN-10/JE D=700MM;L=3000MM (868KG)</v>
          </cell>
          <cell r="D5902" t="str">
            <v>UN</v>
          </cell>
          <cell r="E5902">
            <v>0</v>
          </cell>
        </row>
        <row r="5903">
          <cell r="B5903" t="str">
            <v>526328</v>
          </cell>
          <cell r="C5903" t="str">
            <v>TUBO FOFO C/FG PN-10/JE D=700MM;L=3500MM (998KG)</v>
          </cell>
          <cell r="D5903" t="str">
            <v>UN</v>
          </cell>
          <cell r="E5903">
            <v>0</v>
          </cell>
        </row>
        <row r="5904">
          <cell r="B5904" t="str">
            <v>526329</v>
          </cell>
          <cell r="C5904" t="str">
            <v>TUBO FOFO C/FG PN-10/JE D=700MM;L=4000MM (1128KG)</v>
          </cell>
          <cell r="D5904" t="str">
            <v>UN</v>
          </cell>
          <cell r="E5904">
            <v>0</v>
          </cell>
        </row>
        <row r="5905">
          <cell r="B5905" t="str">
            <v>526330</v>
          </cell>
          <cell r="C5905" t="str">
            <v>TUBO FOFO C/FG PN-10/JE D=700MM;L=4500MM (1258KG)</v>
          </cell>
          <cell r="D5905" t="str">
            <v>UN</v>
          </cell>
          <cell r="E5905">
            <v>0</v>
          </cell>
        </row>
        <row r="5906">
          <cell r="B5906" t="str">
            <v>526331</v>
          </cell>
          <cell r="C5906" t="str">
            <v>TUBO FOFO C/FG PN-10/JE D=700MM;L=5500MM (1518KG)</v>
          </cell>
          <cell r="D5906" t="str">
            <v>UN</v>
          </cell>
          <cell r="E5906">
            <v>0</v>
          </cell>
        </row>
        <row r="5907">
          <cell r="B5907" t="str">
            <v>526332</v>
          </cell>
          <cell r="C5907" t="str">
            <v>TUBO FOFO C/FG PN-10/JE D=700MM;L=6000MM (1647KG)</v>
          </cell>
          <cell r="D5907" t="str">
            <v>UN</v>
          </cell>
          <cell r="E5907">
            <v>0</v>
          </cell>
        </row>
        <row r="5908">
          <cell r="B5908" t="str">
            <v>526333</v>
          </cell>
          <cell r="C5908" t="str">
            <v>TUBO FOFO C/FG PN-10/JE D=700MM;L=6500MM (1778KG)</v>
          </cell>
          <cell r="D5908" t="str">
            <v>UN</v>
          </cell>
          <cell r="E5908">
            <v>0</v>
          </cell>
        </row>
        <row r="5909">
          <cell r="B5909" t="str">
            <v>526334</v>
          </cell>
          <cell r="C5909" t="str">
            <v>TUBO FOFO C/FG PN-10/JE D=700MM;L=6800MM (1856KG)</v>
          </cell>
          <cell r="D5909" t="str">
            <v>UN</v>
          </cell>
          <cell r="E5909">
            <v>0</v>
          </cell>
        </row>
        <row r="5910">
          <cell r="B5910" t="str">
            <v>526335</v>
          </cell>
          <cell r="C5910" t="str">
            <v>TUBO FOFO C/FG PN-10/JE D=800MM;L=1000MM (432KG)</v>
          </cell>
          <cell r="D5910" t="str">
            <v>UN</v>
          </cell>
          <cell r="E5910">
            <v>0</v>
          </cell>
        </row>
        <row r="5911">
          <cell r="B5911" t="str">
            <v>526336</v>
          </cell>
          <cell r="C5911" t="str">
            <v>TUBO FOFO C/FG PN-10/JE D=800MM;L=1500MM (591KG)</v>
          </cell>
          <cell r="D5911" t="str">
            <v>UN</v>
          </cell>
          <cell r="E5911">
            <v>0</v>
          </cell>
        </row>
        <row r="5912">
          <cell r="B5912" t="str">
            <v>526337</v>
          </cell>
          <cell r="C5912" t="str">
            <v>TUBO FOFO C/FG PN-10/JE D=800MM;L=2000MM (750KG)</v>
          </cell>
          <cell r="D5912" t="str">
            <v>UN</v>
          </cell>
          <cell r="E5912">
            <v>0</v>
          </cell>
        </row>
        <row r="5913">
          <cell r="B5913" t="str">
            <v>526338</v>
          </cell>
          <cell r="C5913" t="str">
            <v>TUBO FOFO C/FG PN-10/JE D=800MM;L=2500MM (910KG)</v>
          </cell>
          <cell r="D5913" t="str">
            <v>UN</v>
          </cell>
          <cell r="E5913">
            <v>0</v>
          </cell>
        </row>
        <row r="5914">
          <cell r="B5914" t="str">
            <v>526339</v>
          </cell>
          <cell r="C5914" t="str">
            <v>TUBO FOFO C/FG PN-10/JE D=800MM;L=3000MM (1069KG)</v>
          </cell>
          <cell r="D5914" t="str">
            <v>UN</v>
          </cell>
          <cell r="E5914">
            <v>0</v>
          </cell>
        </row>
        <row r="5915">
          <cell r="B5915" t="str">
            <v>526340</v>
          </cell>
          <cell r="C5915" t="str">
            <v>TUBO FOFO C/FG PN-10/JE D=800MM;L=3500MM (1229KG)</v>
          </cell>
          <cell r="D5915" t="str">
            <v>UN</v>
          </cell>
          <cell r="E5915">
            <v>0</v>
          </cell>
        </row>
        <row r="5916">
          <cell r="B5916" t="str">
            <v>526341</v>
          </cell>
          <cell r="C5916" t="str">
            <v>TUBO FOFO C/FG PN-10/JE D=800MM;L=4000MM (1388KG)</v>
          </cell>
          <cell r="D5916" t="str">
            <v>UN</v>
          </cell>
          <cell r="E5916">
            <v>0</v>
          </cell>
        </row>
        <row r="5917">
          <cell r="B5917" t="str">
            <v>526342</v>
          </cell>
          <cell r="C5917" t="str">
            <v>TUBO FOFO C/FG PN-10/JE D=800MM;L=4500MM (1548KG)</v>
          </cell>
          <cell r="D5917" t="str">
            <v>UN</v>
          </cell>
          <cell r="E5917">
            <v>0</v>
          </cell>
        </row>
        <row r="5918">
          <cell r="B5918" t="str">
            <v>526343</v>
          </cell>
          <cell r="C5918" t="str">
            <v>TUBO FOFO C/FG PN-10/JE D=800MM;L=5000MM (1707KG)</v>
          </cell>
          <cell r="D5918" t="str">
            <v>UN</v>
          </cell>
          <cell r="E5918">
            <v>0</v>
          </cell>
        </row>
        <row r="5919">
          <cell r="B5919" t="str">
            <v>526344</v>
          </cell>
          <cell r="C5919" t="str">
            <v>TUBO FOFO C/FG PN-10/JE D=800MM;L=5500MM (1867KG)</v>
          </cell>
          <cell r="D5919" t="str">
            <v>UN</v>
          </cell>
          <cell r="E5919">
            <v>0</v>
          </cell>
        </row>
        <row r="5920">
          <cell r="B5920" t="str">
            <v>526345</v>
          </cell>
          <cell r="C5920" t="str">
            <v>TUBO FOFO C/FG PN-10/JE D=800MM;L=6000MM (1956KG)</v>
          </cell>
          <cell r="D5920" t="str">
            <v>UN</v>
          </cell>
          <cell r="E5920">
            <v>0</v>
          </cell>
        </row>
        <row r="5921">
          <cell r="B5921" t="str">
            <v>526346</v>
          </cell>
          <cell r="C5921" t="str">
            <v>TUBO FOFO C/FG PN-10/JE D=800MM;L=6500MM (2185KG)</v>
          </cell>
          <cell r="D5921" t="str">
            <v>UN</v>
          </cell>
          <cell r="E5921">
            <v>0</v>
          </cell>
        </row>
        <row r="5922">
          <cell r="B5922" t="str">
            <v>526347</v>
          </cell>
          <cell r="C5922" t="str">
            <v>TUBO FOFO C/FG PN-10/JE D=800MM;L=6800MM (2281KG)</v>
          </cell>
          <cell r="D5922" t="str">
            <v>UN</v>
          </cell>
          <cell r="E5922">
            <v>0</v>
          </cell>
        </row>
        <row r="5923">
          <cell r="B5923" t="str">
            <v>526348</v>
          </cell>
          <cell r="C5923" t="str">
            <v>TUBO FOFO C/FG PN-10/JE D=900MM;L=1000MM (527KG)</v>
          </cell>
          <cell r="D5923" t="str">
            <v>UN</v>
          </cell>
          <cell r="E5923">
            <v>0</v>
          </cell>
        </row>
        <row r="5924">
          <cell r="B5924" t="str">
            <v>526349</v>
          </cell>
          <cell r="C5924" t="str">
            <v>TUBO FOFO C/FG PN-10/JE D=900MM;L=1500MM (718KG)</v>
          </cell>
          <cell r="D5924" t="str">
            <v>UN</v>
          </cell>
          <cell r="E5924">
            <v>0</v>
          </cell>
        </row>
        <row r="5925">
          <cell r="B5925" t="str">
            <v>526350</v>
          </cell>
          <cell r="C5925" t="str">
            <v>TUBO FOFO C/FG PN-10/JE D=900MM;L=2000MM (910KG)</v>
          </cell>
          <cell r="D5925" t="str">
            <v>UN</v>
          </cell>
          <cell r="E5925">
            <v>0</v>
          </cell>
        </row>
        <row r="5926">
          <cell r="B5926" t="str">
            <v>526351</v>
          </cell>
          <cell r="C5926" t="str">
            <v>TUBO FOFO C/FG PN-10/JE D=900MM;L=2500MM (1101KG)</v>
          </cell>
          <cell r="D5926" t="str">
            <v>UN</v>
          </cell>
          <cell r="E5926">
            <v>0</v>
          </cell>
        </row>
        <row r="5927">
          <cell r="B5927" t="str">
            <v>526352</v>
          </cell>
          <cell r="C5927" t="str">
            <v>TUBO FOFO C/FG PN-10/JE D=900MM;L=3000MM (1293KG)</v>
          </cell>
          <cell r="D5927" t="str">
            <v>UN</v>
          </cell>
          <cell r="E5927">
            <v>0</v>
          </cell>
        </row>
        <row r="5928">
          <cell r="B5928" t="str">
            <v>526353</v>
          </cell>
          <cell r="C5928" t="str">
            <v>TUBO FOFO C/FG PN-10/JE D=900MM;L=3500MM (1446KG)</v>
          </cell>
          <cell r="D5928" t="str">
            <v>UN</v>
          </cell>
          <cell r="E5928">
            <v>0</v>
          </cell>
        </row>
        <row r="5929">
          <cell r="B5929" t="str">
            <v>526354</v>
          </cell>
          <cell r="C5929" t="str">
            <v>TUBO FOFO C/FG PN-10/JE D=900MM;L=4000MM (1676KG)</v>
          </cell>
          <cell r="D5929" t="str">
            <v>UN</v>
          </cell>
          <cell r="E5929">
            <v>0</v>
          </cell>
        </row>
        <row r="5930">
          <cell r="B5930" t="str">
            <v>526355</v>
          </cell>
          <cell r="C5930" t="str">
            <v>TUBO FOFO C/FG PN-10/JE D=900MM;L=4500MM (1867KG)</v>
          </cell>
          <cell r="D5930" t="str">
            <v>UN</v>
          </cell>
          <cell r="E5930">
            <v>0</v>
          </cell>
        </row>
        <row r="5931">
          <cell r="B5931" t="str">
            <v>526356</v>
          </cell>
          <cell r="C5931" t="str">
            <v>TUBO FOFO C/FG PN-10/JE D=900MM;L=5000MM (2058KG)</v>
          </cell>
          <cell r="D5931" t="str">
            <v>UN</v>
          </cell>
          <cell r="E5931">
            <v>0</v>
          </cell>
        </row>
        <row r="5932">
          <cell r="B5932" t="str">
            <v>526357</v>
          </cell>
          <cell r="C5932" t="str">
            <v>TUBO FOFO C/FG PN-10/JE D=900MM;L=5500MM (2250KG)</v>
          </cell>
          <cell r="D5932" t="str">
            <v>UN</v>
          </cell>
          <cell r="E5932">
            <v>0</v>
          </cell>
        </row>
        <row r="5933">
          <cell r="B5933" t="str">
            <v>526358</v>
          </cell>
          <cell r="C5933" t="str">
            <v>TUBO FOFO C/FG PN-10/JE D=900MM;L=6000MM (2442KG)</v>
          </cell>
          <cell r="D5933" t="str">
            <v>UN</v>
          </cell>
          <cell r="E5933">
            <v>0</v>
          </cell>
        </row>
        <row r="5934">
          <cell r="B5934" t="str">
            <v>526359</v>
          </cell>
          <cell r="C5934" t="str">
            <v>TUBO FOFO C/FG PN-10/JE D=900MM;L=6500MM (2633KG)</v>
          </cell>
          <cell r="D5934" t="str">
            <v>UN</v>
          </cell>
          <cell r="E5934">
            <v>0</v>
          </cell>
        </row>
        <row r="5935">
          <cell r="B5935" t="str">
            <v>526360</v>
          </cell>
          <cell r="C5935" t="str">
            <v>TUBO FOFO C/FG PN-10/JE D=900MM;L=6800MM (2748KG)</v>
          </cell>
          <cell r="D5935" t="str">
            <v>UN</v>
          </cell>
          <cell r="E5935">
            <v>0</v>
          </cell>
        </row>
        <row r="5936">
          <cell r="B5936" t="str">
            <v>526361</v>
          </cell>
          <cell r="C5936" t="str">
            <v>TUBO FOFO C/FG PN-10/JE D=1000MM;L=1000MM (625KG)</v>
          </cell>
          <cell r="D5936" t="str">
            <v>UN</v>
          </cell>
          <cell r="E5936">
            <v>0</v>
          </cell>
        </row>
        <row r="5937">
          <cell r="B5937" t="str">
            <v>526362</v>
          </cell>
          <cell r="C5937" t="str">
            <v>TUBO FOFO C/FG PN-10/JE D=1000MM;L=1500MM (851KG)</v>
          </cell>
          <cell r="D5937" t="str">
            <v>UN</v>
          </cell>
          <cell r="E5937">
            <v>0</v>
          </cell>
        </row>
        <row r="5938">
          <cell r="B5938" t="str">
            <v>526363</v>
          </cell>
          <cell r="C5938" t="str">
            <v>TUBO FOFO C/FG PN-10/JE D=1000MM;L=2000MM (1078KG)</v>
          </cell>
          <cell r="D5938" t="str">
            <v>UN</v>
          </cell>
          <cell r="E5938">
            <v>0</v>
          </cell>
        </row>
        <row r="5939">
          <cell r="B5939" t="str">
            <v>526364</v>
          </cell>
          <cell r="C5939" t="str">
            <v>TUBO FOFO C/FG PN-10/JE D=1000MM;L=2500MM (1304KG)</v>
          </cell>
          <cell r="D5939" t="str">
            <v>UN</v>
          </cell>
          <cell r="E5939">
            <v>0</v>
          </cell>
        </row>
        <row r="5940">
          <cell r="B5940" t="str">
            <v>526365</v>
          </cell>
          <cell r="C5940" t="str">
            <v>TUBO FOFO C/FG PN-10/JE D=1000MM;L=3000MM (1530KG)</v>
          </cell>
          <cell r="D5940" t="str">
            <v>UN</v>
          </cell>
          <cell r="E5940">
            <v>0</v>
          </cell>
        </row>
        <row r="5941">
          <cell r="B5941" t="str">
            <v>526366</v>
          </cell>
          <cell r="C5941" t="str">
            <v>TUBO FOFO C/FG PN-10/JE D=1000MM;L=3500MM (1756KG)</v>
          </cell>
          <cell r="D5941" t="str">
            <v>UN</v>
          </cell>
          <cell r="E5941">
            <v>0</v>
          </cell>
        </row>
        <row r="5942">
          <cell r="B5942" t="str">
            <v>526367</v>
          </cell>
          <cell r="C5942" t="str">
            <v>TUBO FOFO C/FG PN-10/JE D=1000MM;L=4000MM (1982KG)</v>
          </cell>
          <cell r="D5942" t="str">
            <v>UN</v>
          </cell>
          <cell r="E5942">
            <v>0</v>
          </cell>
        </row>
        <row r="5943">
          <cell r="B5943" t="str">
            <v>526368</v>
          </cell>
          <cell r="C5943" t="str">
            <v>TUBO FOFO C/FG PN-10/JE D=1000MM;L=4500MM (2208KG)</v>
          </cell>
          <cell r="D5943" t="str">
            <v>UN</v>
          </cell>
          <cell r="E5943">
            <v>0</v>
          </cell>
        </row>
        <row r="5944">
          <cell r="B5944" t="str">
            <v>526369</v>
          </cell>
          <cell r="C5944" t="str">
            <v>TUBO FOFO C/FG PN-10/JE D=1000MM;L=5000MM (2435KG)</v>
          </cell>
          <cell r="D5944" t="str">
            <v>UN</v>
          </cell>
          <cell r="E5944">
            <v>0</v>
          </cell>
        </row>
        <row r="5945">
          <cell r="B5945" t="str">
            <v>526370</v>
          </cell>
          <cell r="C5945" t="str">
            <v>TUBO FOFO C/FG PN-10/JE D=1000MM;L=5500MM (2661KG)</v>
          </cell>
          <cell r="D5945" t="str">
            <v>UN</v>
          </cell>
          <cell r="E5945">
            <v>0</v>
          </cell>
        </row>
        <row r="5946">
          <cell r="B5946" t="str">
            <v>526371</v>
          </cell>
          <cell r="C5946" t="str">
            <v>TUBO FOFO C/FG PN-10/JE D=1000MM;L=6000MM (2887KG)</v>
          </cell>
          <cell r="D5946" t="str">
            <v>UN</v>
          </cell>
          <cell r="E5946">
            <v>0</v>
          </cell>
        </row>
        <row r="5947">
          <cell r="B5947" t="str">
            <v>526372</v>
          </cell>
          <cell r="C5947" t="str">
            <v>TUBO FOFO C/FG PN-10/JE D=1000MM;L=6500MM (3113KG)</v>
          </cell>
          <cell r="D5947" t="str">
            <v>UN</v>
          </cell>
          <cell r="E5947">
            <v>0</v>
          </cell>
        </row>
        <row r="5948">
          <cell r="B5948" t="str">
            <v>526373</v>
          </cell>
          <cell r="C5948" t="str">
            <v>TUBO FOFO C/FG PN-10/JE D=1000MM;L=6800MM (3249KG)</v>
          </cell>
          <cell r="D5948" t="str">
            <v>UN</v>
          </cell>
          <cell r="E5948">
            <v>0</v>
          </cell>
        </row>
        <row r="5949">
          <cell r="B5949" t="str">
            <v>526374</v>
          </cell>
          <cell r="C5949" t="str">
            <v>TUBO FOFO C/FG PN-10/JE D=1200MM;L=1000MM (862KG)</v>
          </cell>
          <cell r="D5949" t="str">
            <v>UN</v>
          </cell>
          <cell r="E5949">
            <v>0</v>
          </cell>
        </row>
        <row r="5950">
          <cell r="B5950" t="str">
            <v>526375</v>
          </cell>
          <cell r="C5950" t="str">
            <v>TUBO FOFO C/FG PN-10/JE D=1200MM;L=1500MM (1166KG)</v>
          </cell>
          <cell r="D5950" t="str">
            <v>UN</v>
          </cell>
          <cell r="E5950">
            <v>0</v>
          </cell>
        </row>
        <row r="5951">
          <cell r="B5951" t="str">
            <v>526376</v>
          </cell>
          <cell r="C5951" t="str">
            <v>TUBO FOFO C/FG PN-10/JE D=1200MM;L=2000MM (1470KG)</v>
          </cell>
          <cell r="D5951" t="str">
            <v>UN</v>
          </cell>
          <cell r="E5951">
            <v>0</v>
          </cell>
        </row>
        <row r="5952">
          <cell r="B5952" t="str">
            <v>526377</v>
          </cell>
          <cell r="C5952" t="str">
            <v>TUBO FOFO C/FG PN-10/JE D=1200MM;L=2500MM (1773KG)</v>
          </cell>
          <cell r="D5952" t="str">
            <v>UN</v>
          </cell>
          <cell r="E5952">
            <v>0</v>
          </cell>
        </row>
        <row r="5953">
          <cell r="B5953" t="str">
            <v>526378</v>
          </cell>
          <cell r="C5953" t="str">
            <v>TUBO FOFO C/FG PN-10/JE D=1200MM;L=3000MM (2077KG)</v>
          </cell>
          <cell r="D5953" t="str">
            <v>UN</v>
          </cell>
          <cell r="E5953">
            <v>0</v>
          </cell>
        </row>
        <row r="5954">
          <cell r="B5954" t="str">
            <v>526379</v>
          </cell>
          <cell r="C5954" t="str">
            <v>TUBO FOFO C/FG PN-10/JE D=1200MM;L=3500MM (2381KG)</v>
          </cell>
          <cell r="D5954" t="str">
            <v>UN</v>
          </cell>
          <cell r="E5954">
            <v>0</v>
          </cell>
        </row>
        <row r="5955">
          <cell r="B5955" t="str">
            <v>526380</v>
          </cell>
          <cell r="C5955" t="str">
            <v>TUBO FOFO C/FG PN-10/JE D=1200MM;L=4000MM (2685KG)</v>
          </cell>
          <cell r="D5955" t="str">
            <v>UN</v>
          </cell>
          <cell r="E5955">
            <v>0</v>
          </cell>
        </row>
        <row r="5956">
          <cell r="B5956" t="str">
            <v>526381</v>
          </cell>
          <cell r="C5956" t="str">
            <v>TUBO FOFO C/FG PN-10/JE D=1200MM;L=4500MM (2989KG)</v>
          </cell>
          <cell r="D5956" t="str">
            <v>UN</v>
          </cell>
          <cell r="E5956">
            <v>0</v>
          </cell>
        </row>
        <row r="5957">
          <cell r="B5957" t="str">
            <v>526382</v>
          </cell>
          <cell r="C5957" t="str">
            <v>TUBO FOFO C/FG PN-10/JE D=1200MM;L=5000MM (3493KG)</v>
          </cell>
          <cell r="D5957" t="str">
            <v>UN</v>
          </cell>
          <cell r="E5957">
            <v>0</v>
          </cell>
        </row>
        <row r="5958">
          <cell r="B5958" t="str">
            <v>526383</v>
          </cell>
          <cell r="C5958" t="str">
            <v>TUBO FOFO C/FG PN-10/JE D=1200MM;L=5500MM (3597KG)</v>
          </cell>
          <cell r="D5958" t="str">
            <v>UN</v>
          </cell>
          <cell r="E5958">
            <v>0</v>
          </cell>
        </row>
        <row r="5959">
          <cell r="B5959" t="str">
            <v>526384</v>
          </cell>
          <cell r="C5959" t="str">
            <v>TUBO FOFO C/FG PN-10/JE D=1200MM;L=6000MM (3901KG)</v>
          </cell>
          <cell r="D5959" t="str">
            <v>UN</v>
          </cell>
          <cell r="E5959">
            <v>0</v>
          </cell>
        </row>
        <row r="5960">
          <cell r="B5960" t="str">
            <v>526385</v>
          </cell>
          <cell r="C5960" t="str">
            <v>TUBO FOFO C/FG PN-10/JE D=1200MM;L=6500MM (4205KG)</v>
          </cell>
          <cell r="D5960" t="str">
            <v>UN</v>
          </cell>
          <cell r="E5960">
            <v>0</v>
          </cell>
        </row>
        <row r="5961">
          <cell r="B5961" t="str">
            <v>526386</v>
          </cell>
          <cell r="C5961" t="str">
            <v>TUBO FOFO C/FG PN-10/JE D=1200MM;L=6800MM (4387KG)</v>
          </cell>
          <cell r="D5961" t="str">
            <v>UN</v>
          </cell>
          <cell r="E5961">
            <v>0</v>
          </cell>
        </row>
        <row r="5963">
          <cell r="B5963" t="str">
            <v>526400</v>
          </cell>
          <cell r="C5963" t="str">
            <v>TUBOS  FOFO C/FLANGE  PN-10 E PONTA  (C31 - METALURGICA 100%)</v>
          </cell>
        </row>
        <row r="5964">
          <cell r="B5964" t="str">
            <v>526401</v>
          </cell>
          <cell r="C5964" t="str">
            <v>TUBO FOFO C/FG PN-10/PT D=80MM;L=1000MM (17KG)</v>
          </cell>
          <cell r="D5964" t="str">
            <v>UN</v>
          </cell>
          <cell r="E5964">
            <v>359.62</v>
          </cell>
        </row>
        <row r="5965">
          <cell r="B5965" t="str">
            <v>526402</v>
          </cell>
          <cell r="C5965" t="str">
            <v>TUBO FOFO C/FG PN-10/PT D=80MM;L=1500MM (23KG)</v>
          </cell>
          <cell r="D5965" t="str">
            <v>UN</v>
          </cell>
          <cell r="E5965">
            <v>438.56</v>
          </cell>
        </row>
        <row r="5966">
          <cell r="B5966" t="str">
            <v>526403</v>
          </cell>
          <cell r="C5966" t="str">
            <v>TUBO FOFO C/FG PN-10/PT D=80MM;L=2000MM (30KG)</v>
          </cell>
          <cell r="D5966" t="str">
            <v>UN</v>
          </cell>
          <cell r="E5966">
            <v>517.34</v>
          </cell>
        </row>
        <row r="5967">
          <cell r="B5967" t="str">
            <v>526404</v>
          </cell>
          <cell r="C5967" t="str">
            <v>TUBO FOFO C/FG PN-10/PT D=80MM;L=2500MM (36KG)</v>
          </cell>
          <cell r="D5967" t="str">
            <v>UN</v>
          </cell>
          <cell r="E5967">
            <v>596.23</v>
          </cell>
        </row>
        <row r="5968">
          <cell r="B5968" t="str">
            <v>526405</v>
          </cell>
          <cell r="C5968" t="str">
            <v>TUBO FOFO C/FG PN-10/PT D=80MM;L=3000MM (43KG)</v>
          </cell>
          <cell r="D5968" t="str">
            <v>UN</v>
          </cell>
          <cell r="E5968">
            <v>675.19</v>
          </cell>
        </row>
        <row r="5969">
          <cell r="B5969" t="str">
            <v>526406</v>
          </cell>
          <cell r="C5969" t="str">
            <v>TUBO FOFO C/FG PN-10/PT D=80MM;L=3500MM (49KG)</v>
          </cell>
          <cell r="D5969" t="str">
            <v>UN</v>
          </cell>
          <cell r="E5969">
            <v>754.03</v>
          </cell>
        </row>
        <row r="5970">
          <cell r="B5970" t="str">
            <v>526407</v>
          </cell>
          <cell r="C5970" t="str">
            <v>TUBO FOFO C/FG PN-10/PT D=80MM;L=4000MM (56KG)</v>
          </cell>
          <cell r="D5970" t="str">
            <v>UN</v>
          </cell>
          <cell r="E5970">
            <v>832.93</v>
          </cell>
        </row>
        <row r="5971">
          <cell r="B5971" t="str">
            <v>526408</v>
          </cell>
          <cell r="C5971" t="str">
            <v>TUBO FOFO C/FG PN-10/PT D=80MM;L=4500MM (62KG)</v>
          </cell>
          <cell r="D5971" t="str">
            <v>UN</v>
          </cell>
          <cell r="E5971">
            <v>911.81</v>
          </cell>
        </row>
        <row r="5972">
          <cell r="B5972" t="str">
            <v>526409</v>
          </cell>
          <cell r="C5972" t="str">
            <v>TUBO FOFO C/FG PN-10/PT D=80MM;L=5000MM (69KG)</v>
          </cell>
          <cell r="D5972" t="str">
            <v>UN</v>
          </cell>
          <cell r="E5972">
            <v>990.67</v>
          </cell>
        </row>
        <row r="5973">
          <cell r="B5973" t="str">
            <v>526410</v>
          </cell>
          <cell r="C5973" t="str">
            <v>TUBO FOFO C/FG PN-10/PT D=80MM;L=5500MM (75KG)</v>
          </cell>
          <cell r="D5973" t="str">
            <v>UN</v>
          </cell>
          <cell r="E5973">
            <v>1069.58</v>
          </cell>
        </row>
        <row r="5974">
          <cell r="B5974" t="str">
            <v>526411</v>
          </cell>
          <cell r="C5974" t="str">
            <v>TUBO FOFO C/FG PN-10/PT D=80MM;L=5800MM (79KG)</v>
          </cell>
          <cell r="D5974" t="str">
            <v>UN</v>
          </cell>
          <cell r="E5974">
            <v>1116.47</v>
          </cell>
        </row>
        <row r="5975">
          <cell r="B5975" t="str">
            <v>526412</v>
          </cell>
          <cell r="C5975" t="str">
            <v>TUBO FOFO C/FG PN-10/PT D=100MM;L=1000MM (22KG)</v>
          </cell>
          <cell r="D5975" t="str">
            <v>UN</v>
          </cell>
          <cell r="E5975">
            <v>379.85</v>
          </cell>
        </row>
        <row r="5976">
          <cell r="B5976" t="str">
            <v>526413</v>
          </cell>
          <cell r="C5976" t="str">
            <v>TUBO FOFO C/FG PN-10/PT D=100MM;L=1500MM (30KG)</v>
          </cell>
          <cell r="D5976" t="str">
            <v>UN</v>
          </cell>
          <cell r="E5976">
            <v>468.83</v>
          </cell>
        </row>
        <row r="5977">
          <cell r="B5977" t="str">
            <v>526414</v>
          </cell>
          <cell r="C5977" t="str">
            <v>TUBO FOFO C/FG PN-10/PT D=100MM;L=2000MM (39KG)</v>
          </cell>
          <cell r="D5977" t="str">
            <v>UN</v>
          </cell>
          <cell r="E5977">
            <v>555.35</v>
          </cell>
        </row>
        <row r="5978">
          <cell r="B5978" t="str">
            <v>526415</v>
          </cell>
          <cell r="C5978" t="str">
            <v>TUBO FOFO C/FG PN-10/PT D=100MM;L=2500MM (48KG)</v>
          </cell>
          <cell r="D5978" t="str">
            <v>UN</v>
          </cell>
          <cell r="E5978">
            <v>644.35</v>
          </cell>
        </row>
        <row r="5979">
          <cell r="B5979" t="str">
            <v>526416</v>
          </cell>
          <cell r="C5979" t="str">
            <v>TUBO FOFO C/FG PN-10/PT D=100MM;L=3000MM (56KG)</v>
          </cell>
          <cell r="D5979" t="str">
            <v>UN</v>
          </cell>
          <cell r="E5979">
            <v>733.25</v>
          </cell>
        </row>
        <row r="5980">
          <cell r="B5980" t="str">
            <v>526417</v>
          </cell>
          <cell r="C5980" t="str">
            <v>TUBO FOFO C/FG PN-10/PT D=100MM;L=3500MM (65KG)</v>
          </cell>
          <cell r="D5980" t="str">
            <v>UN</v>
          </cell>
          <cell r="E5980">
            <v>819.85</v>
          </cell>
        </row>
        <row r="5981">
          <cell r="B5981" t="str">
            <v>526418</v>
          </cell>
          <cell r="C5981" t="str">
            <v>TUBO FOFO C/FG PN-10/PT D=100MM;L=4000MM (73KG)</v>
          </cell>
          <cell r="D5981" t="str">
            <v>UN</v>
          </cell>
          <cell r="E5981">
            <v>908.78</v>
          </cell>
        </row>
        <row r="5982">
          <cell r="B5982" t="str">
            <v>526419</v>
          </cell>
          <cell r="C5982" t="str">
            <v>TUBO FOFO C/FG PN-10/PT D=100MM;L=4500MM (82KG)</v>
          </cell>
          <cell r="D5982" t="str">
            <v>UN</v>
          </cell>
          <cell r="E5982">
            <v>997.79</v>
          </cell>
        </row>
        <row r="5983">
          <cell r="B5983" t="str">
            <v>526420</v>
          </cell>
          <cell r="C5983" t="str">
            <v>TUBO FOFO C/FG PN-10/PT D=100MM;L=5000MM (91KG)</v>
          </cell>
          <cell r="D5983" t="str">
            <v>UN</v>
          </cell>
          <cell r="E5983">
            <v>1084.27</v>
          </cell>
        </row>
        <row r="5984">
          <cell r="B5984" t="str">
            <v>526421</v>
          </cell>
          <cell r="C5984" t="str">
            <v>TUBO FOFO C/FG PN-10/PT D=100MM;L=5500MM (99KG)</v>
          </cell>
          <cell r="D5984" t="str">
            <v>UN</v>
          </cell>
          <cell r="E5984">
            <v>1173.29</v>
          </cell>
        </row>
        <row r="5985">
          <cell r="B5985" t="str">
            <v>526422</v>
          </cell>
          <cell r="C5985" t="str">
            <v>TUBO FOFO C/FG PN-10/PT D=100MM;L=5800MM (104KG)</v>
          </cell>
          <cell r="D5985" t="str">
            <v>UN</v>
          </cell>
          <cell r="E5985">
            <v>1225.6400000000001</v>
          </cell>
        </row>
        <row r="5986">
          <cell r="B5986" t="str">
            <v>526423</v>
          </cell>
          <cell r="C5986" t="str">
            <v>TUBO FOFO C/FG PN-10/PT D=150MM;L=1000MM (34KG)</v>
          </cell>
          <cell r="D5986" t="str">
            <v>UN</v>
          </cell>
          <cell r="E5986">
            <v>507.32</v>
          </cell>
        </row>
        <row r="5987">
          <cell r="B5987" t="str">
            <v>526424</v>
          </cell>
          <cell r="C5987" t="str">
            <v>TUBO FOFO C/FG PN-10/PT D=150MM;L=1500MM (47KG)</v>
          </cell>
          <cell r="D5987" t="str">
            <v>UN</v>
          </cell>
          <cell r="E5987">
            <v>626.55999999999995</v>
          </cell>
        </row>
        <row r="5988">
          <cell r="B5988" t="str">
            <v>526425</v>
          </cell>
          <cell r="C5988" t="str">
            <v>TUBO FOFO C/FG PN-10/PT D=150MM;L=2000MM (60KG)</v>
          </cell>
          <cell r="D5988" t="str">
            <v>UN</v>
          </cell>
          <cell r="E5988">
            <v>745.7</v>
          </cell>
        </row>
        <row r="5989">
          <cell r="B5989" t="str">
            <v>526426</v>
          </cell>
          <cell r="C5989" t="str">
            <v>TUBO FOFO C/FG PN-10/PT D=150MM;L=2500MM (73KG)</v>
          </cell>
          <cell r="D5989" t="str">
            <v>UN</v>
          </cell>
          <cell r="E5989">
            <v>864.9</v>
          </cell>
        </row>
        <row r="5990">
          <cell r="B5990" t="str">
            <v>526427</v>
          </cell>
          <cell r="C5990" t="str">
            <v>TUBO FOFO C/FG PN-10/PT D=150MM;L=3000MM (86KG)</v>
          </cell>
          <cell r="D5990" t="str">
            <v>UN</v>
          </cell>
          <cell r="E5990">
            <v>984.01</v>
          </cell>
        </row>
        <row r="5991">
          <cell r="B5991" t="str">
            <v>526428</v>
          </cell>
          <cell r="C5991" t="str">
            <v>TUBO FOFO C/FG PN-10/PT D=150MM;L=3500MM (99KG)</v>
          </cell>
          <cell r="D5991" t="str">
            <v>UN</v>
          </cell>
          <cell r="E5991">
            <v>1103.24</v>
          </cell>
        </row>
        <row r="5992">
          <cell r="B5992" t="str">
            <v>526429</v>
          </cell>
          <cell r="C5992" t="str">
            <v>TUBO FOFO C/FG PN-10/PT D=150MM;L=4000MM (112KG)</v>
          </cell>
          <cell r="D5992" t="str">
            <v>UN</v>
          </cell>
          <cell r="E5992">
            <v>1222.43</v>
          </cell>
        </row>
        <row r="5993">
          <cell r="B5993" t="str">
            <v>526430</v>
          </cell>
          <cell r="C5993" t="str">
            <v>TUBO FOFO C/FG PN-10/PT D=150MM;L=4500MM (125KG)</v>
          </cell>
          <cell r="D5993" t="str">
            <v>UN</v>
          </cell>
          <cell r="E5993">
            <v>1341.65</v>
          </cell>
        </row>
        <row r="5994">
          <cell r="B5994" t="str">
            <v>526431</v>
          </cell>
          <cell r="C5994" t="str">
            <v>TUBO FOFO C/FG PN-10/PT D=150MM;L=5000MM (138KG)</v>
          </cell>
          <cell r="D5994" t="str">
            <v>UN</v>
          </cell>
          <cell r="E5994">
            <v>1460.84</v>
          </cell>
        </row>
        <row r="5995">
          <cell r="B5995" t="str">
            <v>526432</v>
          </cell>
          <cell r="C5995" t="str">
            <v>TUBO FOFO C/FG PN-10/PT D=150MM;L=5500MM (151KG)</v>
          </cell>
          <cell r="D5995" t="str">
            <v>UN</v>
          </cell>
          <cell r="E5995">
            <v>1579.96</v>
          </cell>
        </row>
        <row r="5996">
          <cell r="B5996" t="str">
            <v>526433</v>
          </cell>
          <cell r="C5996" t="str">
            <v>TUBO FOFO C/FG PN-10/PT D=150MM;L=5800MM (159KG)</v>
          </cell>
          <cell r="D5996" t="str">
            <v>UN</v>
          </cell>
          <cell r="E5996">
            <v>1708.78</v>
          </cell>
        </row>
        <row r="5997">
          <cell r="B5997" t="str">
            <v>526434</v>
          </cell>
          <cell r="C5997" t="str">
            <v>TUBO FOFO C/FG PN-10/PT D=200MM;L=1000MM (45KG)</v>
          </cell>
          <cell r="D5997" t="str">
            <v>UN</v>
          </cell>
          <cell r="E5997">
            <v>633.07000000000005</v>
          </cell>
        </row>
        <row r="5998">
          <cell r="B5998" t="str">
            <v>526435</v>
          </cell>
          <cell r="C5998" t="str">
            <v>TUBO FOFO C/FG PN-10/PT D=200MM;L=1500MM (62KG)</v>
          </cell>
          <cell r="D5998" t="str">
            <v>UN</v>
          </cell>
          <cell r="E5998">
            <v>786.16</v>
          </cell>
        </row>
        <row r="5999">
          <cell r="B5999" t="str">
            <v>526436</v>
          </cell>
          <cell r="C5999" t="str">
            <v>TUBO FOFO C/FG PN-10/PT D=200MM;L=2000MM (80KG)</v>
          </cell>
          <cell r="D5999" t="str">
            <v>UN</v>
          </cell>
          <cell r="E5999">
            <v>941.77</v>
          </cell>
        </row>
        <row r="6000">
          <cell r="B6000" t="str">
            <v>526437</v>
          </cell>
          <cell r="C6000" t="str">
            <v>TUBO FOFO C/FG PN-10/PT D=200MM;L=2500MM (97KG)</v>
          </cell>
          <cell r="D6000" t="str">
            <v>UN</v>
          </cell>
          <cell r="E6000">
            <v>1094.95</v>
          </cell>
        </row>
        <row r="6001">
          <cell r="B6001" t="str">
            <v>526438</v>
          </cell>
          <cell r="C6001" t="str">
            <v>TUBO FOFO C/FG PN-10/PT D=200MM;L=3000MM (114KG)</v>
          </cell>
          <cell r="D6001" t="str">
            <v>UN</v>
          </cell>
          <cell r="E6001">
            <v>1248.04</v>
          </cell>
        </row>
        <row r="6002">
          <cell r="B6002" t="str">
            <v>526439</v>
          </cell>
          <cell r="C6002" t="str">
            <v>TUBO FOFO C/FG PN-10/PT D=200MM;L=3500MM (132KG)</v>
          </cell>
          <cell r="D6002" t="str">
            <v>UN</v>
          </cell>
          <cell r="E6002">
            <v>1403.62</v>
          </cell>
        </row>
        <row r="6003">
          <cell r="B6003" t="str">
            <v>526440</v>
          </cell>
          <cell r="C6003" t="str">
            <v>TUBO FOFO C/FG PN-10/PT D=200MM;L=4000MM (149KG)</v>
          </cell>
          <cell r="D6003" t="str">
            <v>UN</v>
          </cell>
          <cell r="E6003">
            <v>1556.82</v>
          </cell>
        </row>
        <row r="6004">
          <cell r="B6004" t="str">
            <v>526441</v>
          </cell>
          <cell r="C6004" t="str">
            <v>TUBO FOFO C/FG PN-10/PT D=200MM;L=4500MM (167KG)</v>
          </cell>
          <cell r="D6004" t="str">
            <v>UN</v>
          </cell>
          <cell r="E6004">
            <v>1712.44</v>
          </cell>
        </row>
        <row r="6005">
          <cell r="B6005" t="str">
            <v>526442</v>
          </cell>
          <cell r="C6005" t="str">
            <v>TUBO FOFO C/FG PN-10/PT D=200MM;L=5000MM (184KG)</v>
          </cell>
          <cell r="D6005" t="str">
            <v>UN</v>
          </cell>
          <cell r="E6005">
            <v>1865.5</v>
          </cell>
        </row>
        <row r="6006">
          <cell r="B6006" t="str">
            <v>526443</v>
          </cell>
          <cell r="C6006" t="str">
            <v>TUBO FOFO C/FG PN-10/PT D=200MM;L=5500MM (201KG)</v>
          </cell>
          <cell r="D6006" t="str">
            <v>UN</v>
          </cell>
          <cell r="E6006">
            <v>2021.15</v>
          </cell>
        </row>
        <row r="6007">
          <cell r="B6007" t="str">
            <v>526444</v>
          </cell>
          <cell r="C6007" t="str">
            <v>TUBO FOFO C/FG PN-10/PT D=200MM;L=5800MM (212KG)</v>
          </cell>
          <cell r="D6007" t="str">
            <v>UN</v>
          </cell>
          <cell r="E6007">
            <v>2112.42</v>
          </cell>
        </row>
        <row r="6008">
          <cell r="B6008" t="str">
            <v>526445</v>
          </cell>
          <cell r="C6008" t="str">
            <v>TUBO FOFO C/FG PN-10/PT D=250MM;L=1000MM (60KG)</v>
          </cell>
          <cell r="D6008" t="str">
            <v>UN</v>
          </cell>
          <cell r="E6008">
            <v>834.54</v>
          </cell>
        </row>
        <row r="6009">
          <cell r="B6009" t="str">
            <v>526446</v>
          </cell>
          <cell r="C6009" t="str">
            <v>TUBO FOFO C/FG PN-10/PT D=250MM;L=1500MM (83KG)</v>
          </cell>
          <cell r="D6009" t="str">
            <v>UN</v>
          </cell>
          <cell r="E6009">
            <v>1041.96</v>
          </cell>
        </row>
        <row r="6010">
          <cell r="B6010" t="str">
            <v>526447</v>
          </cell>
          <cell r="C6010" t="str">
            <v>TUBO FOFO C/FG PN-10/PT D=250MM;L=2000MM (105KG)</v>
          </cell>
          <cell r="D6010" t="str">
            <v>UN</v>
          </cell>
          <cell r="E6010">
            <v>1249.3399999999999</v>
          </cell>
        </row>
        <row r="6011">
          <cell r="B6011" t="str">
            <v>526448</v>
          </cell>
          <cell r="C6011" t="str">
            <v>TUBO FOFO C/FG PN-10/PT D=250MM;L=2500MM (128KG)</v>
          </cell>
          <cell r="D6011" t="str">
            <v>UN</v>
          </cell>
          <cell r="E6011">
            <v>1456.81</v>
          </cell>
        </row>
        <row r="6012">
          <cell r="B6012" t="str">
            <v>526449</v>
          </cell>
          <cell r="C6012" t="str">
            <v>TUBO FOFO C/FG PN-10/PT D=250MM;L=3000MM (151KG)</v>
          </cell>
          <cell r="D6012" t="str">
            <v>UN</v>
          </cell>
          <cell r="E6012">
            <v>1664.29</v>
          </cell>
        </row>
        <row r="6013">
          <cell r="B6013" t="str">
            <v>526450</v>
          </cell>
          <cell r="C6013" t="str">
            <v>TUBO FOFO C/FG PN-10/PT D=250MM;L=3500MM (173KG)</v>
          </cell>
          <cell r="D6013" t="str">
            <v>UN</v>
          </cell>
          <cell r="E6013">
            <v>1869.19</v>
          </cell>
        </row>
        <row r="6014">
          <cell r="B6014" t="str">
            <v>526451</v>
          </cell>
          <cell r="C6014" t="str">
            <v>TUBO FOFO C/FG PN-10/PT D=250MM;L=4000MM (196KG)</v>
          </cell>
          <cell r="D6014" t="str">
            <v>UN</v>
          </cell>
          <cell r="E6014">
            <v>2076.65</v>
          </cell>
        </row>
        <row r="6015">
          <cell r="B6015" t="str">
            <v>526452</v>
          </cell>
          <cell r="C6015" t="str">
            <v>TUBO FOFO C/FG PN-10/PT D=250MM;L=4500MM (219KG)</v>
          </cell>
          <cell r="D6015" t="str">
            <v>UN</v>
          </cell>
          <cell r="E6015">
            <v>2284.12</v>
          </cell>
        </row>
        <row r="6016">
          <cell r="B6016" t="str">
            <v>526453</v>
          </cell>
          <cell r="C6016" t="str">
            <v>TUBO FOFO C/FG PN-10/PT D=250MM;L=5000MM (242KG)</v>
          </cell>
          <cell r="D6016" t="str">
            <v>UN</v>
          </cell>
          <cell r="E6016">
            <v>2491.62</v>
          </cell>
        </row>
        <row r="6017">
          <cell r="B6017" t="str">
            <v>526454</v>
          </cell>
          <cell r="C6017" t="str">
            <v>TUBO FOFO C/FG PN-10/PT D=250MM;L=5500MM (264KG)</v>
          </cell>
          <cell r="D6017" t="str">
            <v>UN</v>
          </cell>
          <cell r="E6017">
            <v>2699</v>
          </cell>
        </row>
        <row r="6018">
          <cell r="B6018" t="str">
            <v>526455</v>
          </cell>
          <cell r="C6018" t="str">
            <v>TUBO FOFO C/FG PN-10/PT D=250MM;L=5800MM (278KG)</v>
          </cell>
          <cell r="D6018" t="str">
            <v>UN</v>
          </cell>
          <cell r="E6018">
            <v>2821.44</v>
          </cell>
        </row>
        <row r="6019">
          <cell r="B6019" t="str">
            <v>526456</v>
          </cell>
          <cell r="C6019" t="str">
            <v>TUBO FOFO C/FG PN-10/PT D=300MM;L=1000MM (75KG)</v>
          </cell>
          <cell r="D6019" t="str">
            <v>UN</v>
          </cell>
          <cell r="E6019">
            <v>1015.25</v>
          </cell>
        </row>
        <row r="6020">
          <cell r="B6020" t="str">
            <v>526457</v>
          </cell>
          <cell r="C6020" t="str">
            <v>TUBO FOFO C/FG PN-10/PT D=300MM;L=1500MM (104KG)</v>
          </cell>
          <cell r="D6020" t="str">
            <v>UN</v>
          </cell>
          <cell r="E6020">
            <v>1266.08</v>
          </cell>
        </row>
        <row r="6021">
          <cell r="B6021" t="str">
            <v>526458</v>
          </cell>
          <cell r="C6021" t="str">
            <v>TUBO FOFO C/FG PN-10/PT D=300MM;L=2000MM (132KG)</v>
          </cell>
          <cell r="D6021" t="str">
            <v>UN</v>
          </cell>
          <cell r="E6021">
            <v>1519.33</v>
          </cell>
        </row>
        <row r="6022">
          <cell r="B6022" t="str">
            <v>526459</v>
          </cell>
          <cell r="C6022" t="str">
            <v>TUBO FOFO C/FG PN-10/PT D=300MM;L=2500MM (161KG)</v>
          </cell>
          <cell r="D6022" t="str">
            <v>UN</v>
          </cell>
          <cell r="E6022">
            <v>1772.66</v>
          </cell>
        </row>
        <row r="6023">
          <cell r="B6023" t="str">
            <v>526460</v>
          </cell>
          <cell r="C6023" t="str">
            <v>TUBO FOFO C/FG PN-10/PT D=300MM;L=3000MM (189KG)</v>
          </cell>
          <cell r="D6023" t="str">
            <v>UN</v>
          </cell>
          <cell r="E6023">
            <v>2023.57</v>
          </cell>
        </row>
        <row r="6024">
          <cell r="B6024" t="str">
            <v>526461</v>
          </cell>
          <cell r="C6024" t="str">
            <v>TUBO FOFO C/FG PN-10/PT D=300MM;L=3500MM (218KG)</v>
          </cell>
          <cell r="D6024" t="str">
            <v>UN</v>
          </cell>
          <cell r="E6024">
            <v>2276.81</v>
          </cell>
        </row>
        <row r="6025">
          <cell r="B6025" t="str">
            <v>526462</v>
          </cell>
          <cell r="C6025" t="str">
            <v>TUBO FOFO C/FG PN-10/PT D=300MM;L=4000MM (246KG)</v>
          </cell>
          <cell r="D6025" t="str">
            <v>UN</v>
          </cell>
          <cell r="E6025">
            <v>2530.1999999999998</v>
          </cell>
        </row>
        <row r="6026">
          <cell r="B6026" t="str">
            <v>526463</v>
          </cell>
          <cell r="C6026" t="str">
            <v>TUBO FOFO C/FG PN-10/PT D=300MM;L=4500MM (275KG)</v>
          </cell>
          <cell r="D6026" t="str">
            <v>UN</v>
          </cell>
          <cell r="E6026">
            <v>2781</v>
          </cell>
        </row>
        <row r="6027">
          <cell r="B6027" t="str">
            <v>526464</v>
          </cell>
          <cell r="C6027" t="str">
            <v>TUBO FOFO C/FG PN-10/PT D=300MM;L=5000MM (304KG)</v>
          </cell>
          <cell r="D6027" t="str">
            <v>UN</v>
          </cell>
          <cell r="E6027">
            <v>3034.28</v>
          </cell>
        </row>
        <row r="6028">
          <cell r="B6028" t="str">
            <v>526465</v>
          </cell>
          <cell r="C6028" t="str">
            <v>TUBO FOFO C/FG PN-10/PT D=300MM;L=5500MM (332KG)</v>
          </cell>
          <cell r="D6028" t="str">
            <v>UN</v>
          </cell>
          <cell r="E6028">
            <v>3287.6</v>
          </cell>
        </row>
        <row r="6029">
          <cell r="B6029" t="str">
            <v>526466</v>
          </cell>
          <cell r="C6029" t="str">
            <v>TUBO FOFO C/FG PN-10/PT D=300MM;L=5800MM (349KG)</v>
          </cell>
          <cell r="D6029" t="str">
            <v>UN</v>
          </cell>
          <cell r="E6029">
            <v>3438.65</v>
          </cell>
        </row>
        <row r="6030">
          <cell r="B6030" t="str">
            <v>526467</v>
          </cell>
          <cell r="C6030" t="str">
            <v>TUBO FOFO C/FG PN-10/PT D=350MM;L=1000MM (99KG)</v>
          </cell>
          <cell r="D6030" t="str">
            <v>UN</v>
          </cell>
          <cell r="E6030">
            <v>1271.8900000000001</v>
          </cell>
        </row>
        <row r="6031">
          <cell r="B6031" t="str">
            <v>526468</v>
          </cell>
          <cell r="C6031" t="str">
            <v>TUBO FOFO C/FG PN-10/PT D=350MM;L=1500MM (136KG)</v>
          </cell>
          <cell r="D6031" t="str">
            <v>UN</v>
          </cell>
          <cell r="E6031">
            <v>1569.9</v>
          </cell>
        </row>
        <row r="6032">
          <cell r="B6032" t="str">
            <v>526469</v>
          </cell>
          <cell r="C6032" t="str">
            <v>TUBO FOFO C/FG PN-10/PT D=350MM;L=2000MM (174KG)</v>
          </cell>
          <cell r="D6032" t="str">
            <v>UN</v>
          </cell>
          <cell r="E6032">
            <v>1867.91</v>
          </cell>
        </row>
        <row r="6033">
          <cell r="B6033" t="str">
            <v>526470</v>
          </cell>
          <cell r="C6033" t="str">
            <v>TUBO FOFO C/FG PN-10/PT D=350MM;L=2500MM (212KG)</v>
          </cell>
          <cell r="D6033" t="str">
            <v>UN</v>
          </cell>
          <cell r="E6033">
            <v>2165.88</v>
          </cell>
        </row>
        <row r="6034">
          <cell r="B6034" t="str">
            <v>526471</v>
          </cell>
          <cell r="C6034" t="str">
            <v>TUBO FOFO C/FG PN-10/PT D=350MM;L=3000MM (250KG)</v>
          </cell>
          <cell r="D6034" t="str">
            <v>UN</v>
          </cell>
          <cell r="E6034">
            <v>2463.84</v>
          </cell>
        </row>
        <row r="6035">
          <cell r="B6035" t="str">
            <v>526472</v>
          </cell>
          <cell r="C6035" t="str">
            <v>TUBO FOFO C/FG PN-10/PT D=350MM;L=3500MM (287KG)</v>
          </cell>
          <cell r="D6035" t="str">
            <v>UN</v>
          </cell>
          <cell r="E6035">
            <v>2761.9</v>
          </cell>
        </row>
        <row r="6036">
          <cell r="B6036" t="str">
            <v>526473</v>
          </cell>
          <cell r="C6036" t="str">
            <v>TUBO FOFO C/FG PN-10/PT D=350MM;L=4000MM (325KG)</v>
          </cell>
          <cell r="D6036" t="str">
            <v>UN</v>
          </cell>
          <cell r="E6036">
            <v>3059.89</v>
          </cell>
        </row>
        <row r="6037">
          <cell r="B6037" t="str">
            <v>526474</v>
          </cell>
          <cell r="C6037" t="str">
            <v>TUBO FOFO C/FG PN-10/PT D=350MM;L=4500MM (383KG)</v>
          </cell>
          <cell r="D6037" t="str">
            <v>UN</v>
          </cell>
          <cell r="E6037">
            <v>3357.9</v>
          </cell>
        </row>
        <row r="6038">
          <cell r="B6038" t="str">
            <v>526475</v>
          </cell>
          <cell r="C6038" t="str">
            <v>TUBO FOFO C/FG PN-10/PT D=350MM;L=5000MM (401KG)</v>
          </cell>
          <cell r="D6038" t="str">
            <v>UN</v>
          </cell>
          <cell r="E6038">
            <v>3655.87</v>
          </cell>
        </row>
        <row r="6039">
          <cell r="B6039" t="str">
            <v>526476</v>
          </cell>
          <cell r="C6039" t="str">
            <v>TUBO FOFO C/FG PN-10/PT D=350MM;L=5500MM (438KG)</v>
          </cell>
          <cell r="D6039" t="str">
            <v>UN</v>
          </cell>
          <cell r="E6039">
            <v>3953.81</v>
          </cell>
        </row>
        <row r="6040">
          <cell r="B6040" t="str">
            <v>526477</v>
          </cell>
          <cell r="C6040" t="str">
            <v>TUBO FOFO C/FG PN-10/PT D=350MM;L=5800MM (461KG)</v>
          </cell>
          <cell r="D6040" t="str">
            <v>UN</v>
          </cell>
          <cell r="E6040">
            <v>4130.6499999999996</v>
          </cell>
        </row>
        <row r="6041">
          <cell r="B6041" t="str">
            <v>526478</v>
          </cell>
          <cell r="C6041" t="str">
            <v>TUBO FOFO C/FG PN-10/PT D=400MM;L=1000MM (118KG)</v>
          </cell>
          <cell r="D6041" t="str">
            <v>UN</v>
          </cell>
          <cell r="E6041">
            <v>1369.45</v>
          </cell>
        </row>
        <row r="6042">
          <cell r="B6042" t="str">
            <v>526479</v>
          </cell>
          <cell r="C6042" t="str">
            <v>TUBO FOFO C/FG PN-10/PT D=400MM;L=1500MM (162KG)</v>
          </cell>
          <cell r="D6042" t="str">
            <v>UN</v>
          </cell>
          <cell r="E6042">
            <v>1714.97</v>
          </cell>
        </row>
        <row r="6043">
          <cell r="B6043" t="str">
            <v>526480</v>
          </cell>
          <cell r="C6043" t="str">
            <v>TUBO FOFO C/FG PN-10/PT D=400MM;L=2000MM (207KG)</v>
          </cell>
          <cell r="D6043" t="str">
            <v>UN</v>
          </cell>
          <cell r="E6043">
            <v>2060.39</v>
          </cell>
        </row>
        <row r="6044">
          <cell r="B6044" t="str">
            <v>526481</v>
          </cell>
          <cell r="C6044" t="str">
            <v>TUBO FOFO C/FG PN-10/PT D=400MM;L=2500MM (252KG)</v>
          </cell>
          <cell r="D6044" t="str">
            <v>UN</v>
          </cell>
          <cell r="E6044">
            <v>2405.7800000000002</v>
          </cell>
        </row>
        <row r="6045">
          <cell r="B6045" t="str">
            <v>526482</v>
          </cell>
          <cell r="C6045" t="str">
            <v>TUBO FOFO C/FG PN-10/PT D=400MM;L=3000MM (297KG)</v>
          </cell>
          <cell r="D6045" t="str">
            <v>UN</v>
          </cell>
          <cell r="E6045">
            <v>2748.82</v>
          </cell>
        </row>
        <row r="6046">
          <cell r="B6046" t="str">
            <v>526483</v>
          </cell>
          <cell r="C6046" t="str">
            <v>TUBO FOFO C/FG PN-10/PT D=400MM;L=3500MM (341KG)</v>
          </cell>
          <cell r="D6046" t="str">
            <v>UN</v>
          </cell>
          <cell r="E6046">
            <v>3094.31</v>
          </cell>
        </row>
        <row r="6047">
          <cell r="B6047" t="str">
            <v>526484</v>
          </cell>
          <cell r="C6047" t="str">
            <v>TUBO FOFO C/FG PN-10/PT D=400MM;L=4000MM (386KG)</v>
          </cell>
          <cell r="D6047" t="str">
            <v>UN</v>
          </cell>
          <cell r="E6047">
            <v>3439.75</v>
          </cell>
        </row>
        <row r="6048">
          <cell r="B6048" t="str">
            <v>526485</v>
          </cell>
          <cell r="C6048" t="str">
            <v>TUBO FOFO C/FG PN-10/PT D=400MM;L=4500MM (431KG)</v>
          </cell>
          <cell r="D6048" t="str">
            <v>UN</v>
          </cell>
          <cell r="E6048">
            <v>3785.17</v>
          </cell>
        </row>
        <row r="6049">
          <cell r="B6049" t="str">
            <v>526486</v>
          </cell>
          <cell r="C6049" t="str">
            <v>TUBO FOFO C/FG PN-10/PT D=400MM;L=5000MM (476KG)</v>
          </cell>
          <cell r="D6049" t="str">
            <v>UN</v>
          </cell>
          <cell r="E6049">
            <v>4130.6899999999996</v>
          </cell>
        </row>
        <row r="6050">
          <cell r="B6050" t="str">
            <v>526487</v>
          </cell>
          <cell r="C6050" t="str">
            <v>TUBO FOFO C/FG PN-10/PT D=400MM;L=5500MM (520KG)</v>
          </cell>
          <cell r="D6050" t="str">
            <v>UN</v>
          </cell>
          <cell r="E6050">
            <v>4476.12</v>
          </cell>
        </row>
        <row r="6051">
          <cell r="B6051" t="str">
            <v>526488</v>
          </cell>
          <cell r="C6051" t="str">
            <v>TUBO FOFO C/FG PN-10/PT D=400MM;L=5800MM (547KG)</v>
          </cell>
          <cell r="D6051" t="str">
            <v>UN</v>
          </cell>
          <cell r="E6051">
            <v>4683.4799999999996</v>
          </cell>
        </row>
        <row r="6052">
          <cell r="B6052" t="str">
            <v>526489</v>
          </cell>
          <cell r="C6052" t="str">
            <v>TUBO FOFO C/FG PN-10/PT D=450MM;L=1000MM (140KG)</v>
          </cell>
          <cell r="D6052" t="str">
            <v>UN</v>
          </cell>
          <cell r="E6052">
            <v>0</v>
          </cell>
        </row>
        <row r="6053">
          <cell r="B6053" t="str">
            <v>526490</v>
          </cell>
          <cell r="C6053" t="str">
            <v>TUBO FOFO C/FG PN-10/PT D=450MM;L=1500MM (192KG)</v>
          </cell>
          <cell r="D6053" t="str">
            <v>UN</v>
          </cell>
          <cell r="E6053">
            <v>0</v>
          </cell>
        </row>
        <row r="6054">
          <cell r="B6054" t="str">
            <v>526491</v>
          </cell>
          <cell r="C6054" t="str">
            <v>TUBO FOFO C/FG PN-10/PT D=450MM;L=2000MM (245KG)</v>
          </cell>
          <cell r="D6054" t="str">
            <v>UN</v>
          </cell>
          <cell r="E6054">
            <v>0</v>
          </cell>
        </row>
        <row r="6055">
          <cell r="B6055" t="str">
            <v>526492</v>
          </cell>
          <cell r="C6055" t="str">
            <v>TUBO FOFO C/FG PN-10/PT D=450MM;L=2500MM (297KG)</v>
          </cell>
          <cell r="D6055" t="str">
            <v>UN</v>
          </cell>
          <cell r="E6055">
            <v>0</v>
          </cell>
        </row>
        <row r="6056">
          <cell r="B6056" t="str">
            <v>526493</v>
          </cell>
          <cell r="C6056" t="str">
            <v>TUBO FOFO C/FG PN-10/PT D=450MM;L=3000MM (350KG)</v>
          </cell>
          <cell r="D6056" t="str">
            <v>UN</v>
          </cell>
          <cell r="E6056">
            <v>0</v>
          </cell>
        </row>
        <row r="6057">
          <cell r="B6057" t="str">
            <v>526494</v>
          </cell>
          <cell r="C6057" t="str">
            <v>TUBO FOFO C/FG PN-10/PT D=450MM;L=3500MM (402KG)</v>
          </cell>
          <cell r="D6057" t="str">
            <v>UN</v>
          </cell>
          <cell r="E6057">
            <v>0</v>
          </cell>
        </row>
        <row r="6058">
          <cell r="B6058" t="str">
            <v>526495</v>
          </cell>
          <cell r="C6058" t="str">
            <v>TUBO FOFO C/FG PN-10/PT D=450MM;L=4000MM (455KG)</v>
          </cell>
          <cell r="D6058" t="str">
            <v>UN</v>
          </cell>
          <cell r="E6058">
            <v>0</v>
          </cell>
        </row>
        <row r="6059">
          <cell r="B6059" t="str">
            <v>526496</v>
          </cell>
          <cell r="C6059" t="str">
            <v>TUBO FOFO C/FG PN-10/PT D=450MM;L=4500MM (507KG)</v>
          </cell>
          <cell r="D6059" t="str">
            <v>UN</v>
          </cell>
          <cell r="E6059">
            <v>0</v>
          </cell>
        </row>
        <row r="6060">
          <cell r="B6060" t="str">
            <v>526497</v>
          </cell>
          <cell r="C6060" t="str">
            <v>TUBO FOFO C/FG PN-10/PT D=450MM;L=5000MM (560KG)</v>
          </cell>
          <cell r="D6060" t="str">
            <v>UN</v>
          </cell>
          <cell r="E6060">
            <v>0</v>
          </cell>
        </row>
        <row r="6061">
          <cell r="B6061" t="str">
            <v>526498</v>
          </cell>
          <cell r="C6061" t="str">
            <v>TUBO FOFO C/FG PN-10/PT D=450MM;L=5500MM (613KG)</v>
          </cell>
          <cell r="D6061" t="str">
            <v>UN</v>
          </cell>
          <cell r="E6061">
            <v>0</v>
          </cell>
        </row>
        <row r="6062">
          <cell r="B6062" t="str">
            <v>526499</v>
          </cell>
          <cell r="C6062" t="str">
            <v>TUBO FOFO C/FG PN-10/PT D=450MM;L=5800MM (644KG)</v>
          </cell>
          <cell r="D6062" t="str">
            <v>UN</v>
          </cell>
          <cell r="E6062">
            <v>0</v>
          </cell>
        </row>
        <row r="6063">
          <cell r="B6063" t="str">
            <v>526501</v>
          </cell>
          <cell r="C6063" t="str">
            <v>TUBO FOFO C/FG PN-10/PT D=500MM;L=1000MM (160KG)</v>
          </cell>
          <cell r="D6063" t="str">
            <v>UN</v>
          </cell>
          <cell r="E6063">
            <v>0</v>
          </cell>
        </row>
        <row r="6064">
          <cell r="B6064" t="str">
            <v>526502</v>
          </cell>
          <cell r="C6064" t="str">
            <v>TUBO FOFO C/FG PN-10/PT D=500MM;L=1500MM (221KG)</v>
          </cell>
          <cell r="D6064" t="str">
            <v>UN</v>
          </cell>
          <cell r="E6064">
            <v>0</v>
          </cell>
        </row>
        <row r="6065">
          <cell r="B6065" t="str">
            <v>526503</v>
          </cell>
          <cell r="C6065" t="str">
            <v>TUBO FOFO C/FG PN-10/PT D=500MM;L=2000MM (282KG)</v>
          </cell>
          <cell r="D6065" t="str">
            <v>UN</v>
          </cell>
          <cell r="E6065">
            <v>0</v>
          </cell>
        </row>
        <row r="6066">
          <cell r="B6066" t="str">
            <v>526504</v>
          </cell>
          <cell r="C6066" t="str">
            <v>TUBO FOFO C/FG PN-10/PT D=500MM;L=2500MM (343KG)</v>
          </cell>
          <cell r="D6066" t="str">
            <v>UN</v>
          </cell>
          <cell r="E6066">
            <v>0</v>
          </cell>
        </row>
        <row r="6067">
          <cell r="B6067" t="str">
            <v>526505</v>
          </cell>
          <cell r="C6067" t="str">
            <v>TUBO FOFO C/FG PN-10/PT D=500MM;L=3000MM (403KG)</v>
          </cell>
          <cell r="D6067" t="str">
            <v>UN</v>
          </cell>
          <cell r="E6067">
            <v>0</v>
          </cell>
        </row>
        <row r="6068">
          <cell r="B6068" t="str">
            <v>526506</v>
          </cell>
          <cell r="C6068" t="str">
            <v>TUBO FOFO C/FG PN-10/PT D=500MM;L=3500MM (464KG)</v>
          </cell>
          <cell r="D6068" t="str">
            <v>UN</v>
          </cell>
          <cell r="E6068">
            <v>0</v>
          </cell>
        </row>
        <row r="6069">
          <cell r="B6069" t="str">
            <v>526507</v>
          </cell>
          <cell r="C6069" t="str">
            <v>TUBO FOFO C/FG PN-10/PT D=500MM;L=4000MM (525KG)</v>
          </cell>
          <cell r="D6069" t="str">
            <v>UN</v>
          </cell>
          <cell r="E6069">
            <v>0</v>
          </cell>
        </row>
        <row r="6070">
          <cell r="B6070" t="str">
            <v>526508</v>
          </cell>
          <cell r="C6070" t="str">
            <v>TUBO FOFO C/FG PN-10/PT D=500MM;L=4500MM (586KG)</v>
          </cell>
          <cell r="D6070" t="str">
            <v>UN</v>
          </cell>
          <cell r="E6070">
            <v>0</v>
          </cell>
        </row>
        <row r="6071">
          <cell r="B6071" t="str">
            <v>526509</v>
          </cell>
          <cell r="C6071" t="str">
            <v>TUBO FOFO C/FG PN-10/PT D=500MM;L=5000MM (647KG)</v>
          </cell>
          <cell r="D6071" t="str">
            <v>UN</v>
          </cell>
          <cell r="E6071">
            <v>0</v>
          </cell>
        </row>
        <row r="6072">
          <cell r="B6072" t="str">
            <v>526510</v>
          </cell>
          <cell r="C6072" t="str">
            <v>TUBO FOFO C/FG PN-10/PT D=500MM;L=5500MM (708KG)</v>
          </cell>
          <cell r="D6072" t="str">
            <v>UN</v>
          </cell>
          <cell r="E6072">
            <v>0</v>
          </cell>
        </row>
        <row r="6073">
          <cell r="B6073" t="str">
            <v>526511</v>
          </cell>
          <cell r="C6073" t="str">
            <v>TUBO FOFO C/FG PN-10/PT D=500MM;L=5800MM (744KG)</v>
          </cell>
          <cell r="D6073" t="str">
            <v>UN</v>
          </cell>
          <cell r="E6073">
            <v>0</v>
          </cell>
        </row>
        <row r="6074">
          <cell r="B6074" t="str">
            <v>526512</v>
          </cell>
          <cell r="C6074" t="str">
            <v>TUBO FOFO C/FG PN-10/PT D=600MM;L=1000MM (214KG)</v>
          </cell>
          <cell r="D6074" t="str">
            <v>UN</v>
          </cell>
          <cell r="E6074">
            <v>0</v>
          </cell>
        </row>
        <row r="6075">
          <cell r="B6075" t="str">
            <v>526513</v>
          </cell>
          <cell r="C6075" t="str">
            <v>TUBO FOFO C/FG PN-10/PT D=600MM;L=1500MM (293KG)</v>
          </cell>
          <cell r="D6075" t="str">
            <v>UN</v>
          </cell>
          <cell r="E6075">
            <v>0</v>
          </cell>
        </row>
        <row r="6076">
          <cell r="B6076" t="str">
            <v>526514</v>
          </cell>
          <cell r="C6076" t="str">
            <v>TUBO FOFO C/FG PN-10/PT D=600MM;L=2000MM (372KG)</v>
          </cell>
          <cell r="D6076" t="str">
            <v>UN</v>
          </cell>
          <cell r="E6076">
            <v>0</v>
          </cell>
        </row>
        <row r="6077">
          <cell r="B6077" t="str">
            <v>526515</v>
          </cell>
          <cell r="C6077" t="str">
            <v>TUBO FOFO C/FG PN-10/PT D=600MM;L=2500MM (451KG)</v>
          </cell>
          <cell r="D6077" t="str">
            <v>UN</v>
          </cell>
          <cell r="E6077">
            <v>0</v>
          </cell>
        </row>
        <row r="6078">
          <cell r="B6078" t="str">
            <v>526516</v>
          </cell>
          <cell r="C6078" t="str">
            <v>TUBO FOFO C/FG PN-10/PT D=600MM;L=3000MM (530KG)</v>
          </cell>
          <cell r="D6078" t="str">
            <v>UN</v>
          </cell>
          <cell r="E6078">
            <v>0</v>
          </cell>
        </row>
        <row r="6079">
          <cell r="B6079" t="str">
            <v>526517</v>
          </cell>
          <cell r="C6079" t="str">
            <v>TUBO FOFO C/FG PN-10/PT D=600MM;L=3500MM (609KG)</v>
          </cell>
          <cell r="D6079" t="str">
            <v>UN</v>
          </cell>
          <cell r="E6079">
            <v>0</v>
          </cell>
        </row>
        <row r="6080">
          <cell r="B6080" t="str">
            <v>526518</v>
          </cell>
          <cell r="C6080" t="str">
            <v>TUBO FOFO C/FG PN-10/PT D=600MM;L=4000MM (688KG)</v>
          </cell>
          <cell r="D6080" t="str">
            <v>UN</v>
          </cell>
          <cell r="E6080">
            <v>0</v>
          </cell>
        </row>
        <row r="6081">
          <cell r="B6081" t="str">
            <v>526519</v>
          </cell>
          <cell r="C6081" t="str">
            <v>TUBO FOFO C/FG PN-10/PT D=600MM;L=4500MM (767KG)</v>
          </cell>
          <cell r="D6081" t="str">
            <v>UN</v>
          </cell>
          <cell r="E6081">
            <v>0</v>
          </cell>
        </row>
        <row r="6082">
          <cell r="B6082" t="str">
            <v>526520</v>
          </cell>
          <cell r="C6082" t="str">
            <v>TUBO FOFO C/FG PN-10/PT D=600MM;L=5000MM (846KG)</v>
          </cell>
          <cell r="D6082" t="str">
            <v>UN</v>
          </cell>
          <cell r="E6082">
            <v>0</v>
          </cell>
        </row>
        <row r="6083">
          <cell r="B6083" t="str">
            <v>526521</v>
          </cell>
          <cell r="C6083" t="str">
            <v>TUBO FOFO C/FG PN-10/PT D=600MM;L=5500MM (925KG)</v>
          </cell>
          <cell r="D6083" t="str">
            <v>UN</v>
          </cell>
          <cell r="E6083">
            <v>0</v>
          </cell>
        </row>
        <row r="6084">
          <cell r="B6084" t="str">
            <v>526522</v>
          </cell>
          <cell r="C6084" t="str">
            <v>TUBO FOFO C/FG PN-10/PT D=600MM;L=5800MM (972KG)</v>
          </cell>
          <cell r="D6084" t="str">
            <v>UN</v>
          </cell>
          <cell r="E6084">
            <v>0</v>
          </cell>
        </row>
        <row r="6085">
          <cell r="B6085" t="str">
            <v>526523</v>
          </cell>
          <cell r="C6085" t="str">
            <v>TUBO FOFO C/FG PN-10/PT D=700MM;L=1000MM (336KG)</v>
          </cell>
          <cell r="D6085" t="str">
            <v>UN</v>
          </cell>
          <cell r="E6085">
            <v>0</v>
          </cell>
        </row>
        <row r="6086">
          <cell r="B6086" t="str">
            <v>526524</v>
          </cell>
          <cell r="C6086" t="str">
            <v>TUBO FOFO C/FG PN-10/PT D=700MM;L=1500MM (466KG)</v>
          </cell>
          <cell r="D6086" t="str">
            <v>UN</v>
          </cell>
          <cell r="E6086">
            <v>0</v>
          </cell>
        </row>
        <row r="6087">
          <cell r="B6087" t="str">
            <v>526525</v>
          </cell>
          <cell r="C6087" t="str">
            <v>TUBO FOFO C/FG PN-10/PT D=700MM;L=2000MM (596KG)</v>
          </cell>
          <cell r="D6087" t="str">
            <v>UN</v>
          </cell>
          <cell r="E6087">
            <v>0</v>
          </cell>
        </row>
        <row r="6088">
          <cell r="B6088" t="str">
            <v>526526</v>
          </cell>
          <cell r="C6088" t="str">
            <v>TUBO FOFO C/FG PN-10/PT D=700MM;L=2500MM (726KG)</v>
          </cell>
          <cell r="D6088" t="str">
            <v>UN</v>
          </cell>
          <cell r="E6088">
            <v>0</v>
          </cell>
        </row>
        <row r="6089">
          <cell r="B6089" t="str">
            <v>526527</v>
          </cell>
          <cell r="C6089" t="str">
            <v>TUBO FOFO C/FG PN-10/PT D=700MM;L=3000MM (856KG)</v>
          </cell>
          <cell r="D6089" t="str">
            <v>UN</v>
          </cell>
          <cell r="E6089">
            <v>0</v>
          </cell>
        </row>
        <row r="6090">
          <cell r="B6090" t="str">
            <v>526528</v>
          </cell>
          <cell r="C6090" t="str">
            <v>TUBO FOFO C/FG PN-10/PT D=700MM;L=3500MM (986KG)</v>
          </cell>
          <cell r="D6090" t="str">
            <v>UN</v>
          </cell>
          <cell r="E6090">
            <v>0</v>
          </cell>
        </row>
        <row r="6091">
          <cell r="B6091" t="str">
            <v>526529</v>
          </cell>
          <cell r="C6091" t="str">
            <v>TUBO FOFO C/FG PN-10/PT D=700MM;L=4000MM (1116KG)</v>
          </cell>
          <cell r="D6091" t="str">
            <v>UN</v>
          </cell>
          <cell r="E6091">
            <v>0</v>
          </cell>
        </row>
        <row r="6092">
          <cell r="B6092" t="str">
            <v>526530</v>
          </cell>
          <cell r="C6092" t="str">
            <v>TUBO FOFO C/FG PN-10/PT D=700MM;L=4500MM (1246KG)</v>
          </cell>
          <cell r="D6092" t="str">
            <v>UN</v>
          </cell>
          <cell r="E6092">
            <v>0</v>
          </cell>
        </row>
        <row r="6093">
          <cell r="B6093" t="str">
            <v>526531</v>
          </cell>
          <cell r="C6093" t="str">
            <v>TUBO FOFO C/FG PN-10/PT D=700MM;L=5000MM (1376KG)</v>
          </cell>
          <cell r="D6093" t="str">
            <v>UN</v>
          </cell>
          <cell r="E6093">
            <v>0</v>
          </cell>
        </row>
        <row r="6094">
          <cell r="B6094" t="str">
            <v>526532</v>
          </cell>
          <cell r="C6094" t="str">
            <v>TUBO FOFO C/FG PN-10/PT D=700MM;L=5500MM (1506KG)</v>
          </cell>
          <cell r="D6094" t="str">
            <v>UN</v>
          </cell>
          <cell r="E6094">
            <v>0</v>
          </cell>
        </row>
        <row r="6095">
          <cell r="B6095" t="str">
            <v>526533</v>
          </cell>
          <cell r="C6095" t="str">
            <v>TUBO FOFO C/FG PN-10/PT D=700MM;L=6000MM (1636KG)</v>
          </cell>
          <cell r="D6095" t="str">
            <v>UN</v>
          </cell>
          <cell r="E6095">
            <v>0</v>
          </cell>
        </row>
        <row r="6096">
          <cell r="B6096" t="str">
            <v>526534</v>
          </cell>
          <cell r="C6096" t="str">
            <v>TUBO FOFO C/FG PN-10/PT D=700MM;L=6500MM (1766KG)</v>
          </cell>
          <cell r="D6096" t="str">
            <v>UN</v>
          </cell>
          <cell r="E6096">
            <v>0</v>
          </cell>
        </row>
        <row r="6097">
          <cell r="B6097" t="str">
            <v>526535</v>
          </cell>
          <cell r="C6097" t="str">
            <v>TUBO FOFO C/FG PN-10/PT D=700MM;L=6800MM (1844KG)</v>
          </cell>
          <cell r="D6097" t="str">
            <v>UN</v>
          </cell>
          <cell r="E6097">
            <v>0</v>
          </cell>
        </row>
        <row r="6098">
          <cell r="B6098" t="str">
            <v>526536</v>
          </cell>
          <cell r="C6098" t="str">
            <v>TUBO FOFO C/FG PN-10/PT D=800MM;L=1000MM (417KG)</v>
          </cell>
          <cell r="D6098" t="str">
            <v>UN</v>
          </cell>
          <cell r="E6098">
            <v>0</v>
          </cell>
        </row>
        <row r="6099">
          <cell r="B6099" t="str">
            <v>526537</v>
          </cell>
          <cell r="C6099" t="str">
            <v>TUBO FOFO C/FG PN-10/PT D=800MM;L=1500MM (576KG)</v>
          </cell>
          <cell r="D6099" t="str">
            <v>UN</v>
          </cell>
          <cell r="E6099">
            <v>0</v>
          </cell>
        </row>
        <row r="6100">
          <cell r="B6100" t="str">
            <v>526538</v>
          </cell>
          <cell r="C6100" t="str">
            <v>TUBO FOFO C/FG PN-10/PT D=800MM;L=2000MM (736KG)</v>
          </cell>
          <cell r="D6100" t="str">
            <v>UN</v>
          </cell>
          <cell r="E6100">
            <v>0</v>
          </cell>
        </row>
        <row r="6101">
          <cell r="B6101" t="str">
            <v>526539</v>
          </cell>
          <cell r="C6101" t="str">
            <v>TUBO FOFO C/FG PN-10/PT D=800MM;L=2500MM (895KG)</v>
          </cell>
          <cell r="D6101" t="str">
            <v>UN</v>
          </cell>
          <cell r="E6101">
            <v>0</v>
          </cell>
        </row>
        <row r="6102">
          <cell r="B6102" t="str">
            <v>526540</v>
          </cell>
          <cell r="C6102" t="str">
            <v>TUBO FOFO C/FG PN-10/PT D=800MM;L=3000MM (1054KG)</v>
          </cell>
          <cell r="D6102" t="str">
            <v>UN</v>
          </cell>
          <cell r="E6102">
            <v>0</v>
          </cell>
        </row>
        <row r="6103">
          <cell r="B6103" t="str">
            <v>526541</v>
          </cell>
          <cell r="C6103" t="str">
            <v>TUBO FOFO C/FG PN-10/PT D=800MM;L=3500MM (1250KG)</v>
          </cell>
          <cell r="D6103" t="str">
            <v>UN</v>
          </cell>
          <cell r="E6103">
            <v>0</v>
          </cell>
        </row>
        <row r="6104">
          <cell r="B6104" t="str">
            <v>526542</v>
          </cell>
          <cell r="C6104" t="str">
            <v>TUBO FOFO C/FG PN-10/PT D=800MM;L=4000MM (1442KG)</v>
          </cell>
          <cell r="D6104" t="str">
            <v>UN</v>
          </cell>
          <cell r="E6104">
            <v>0</v>
          </cell>
        </row>
        <row r="6105">
          <cell r="B6105" t="str">
            <v>526543</v>
          </cell>
          <cell r="C6105" t="str">
            <v>TUBO FOFO C/FG PN-10/PT D=800MM;L=4500MM (1602KG)</v>
          </cell>
          <cell r="D6105" t="str">
            <v>UN</v>
          </cell>
          <cell r="E6105">
            <v>0</v>
          </cell>
        </row>
        <row r="6106">
          <cell r="B6106" t="str">
            <v>526544</v>
          </cell>
          <cell r="C6106" t="str">
            <v>TUBO FOFO C/FG PN-10/PT D=800MM;L=5000MM (1761KG)</v>
          </cell>
          <cell r="D6106" t="str">
            <v>UN</v>
          </cell>
          <cell r="E6106">
            <v>0</v>
          </cell>
        </row>
        <row r="6107">
          <cell r="B6107" t="str">
            <v>526545</v>
          </cell>
          <cell r="C6107" t="str">
            <v>TUBO FOFO C/FG PN-10/PT D=800MM;L=5500MM (1921KG)</v>
          </cell>
          <cell r="D6107" t="str">
            <v>UN</v>
          </cell>
          <cell r="E6107">
            <v>0</v>
          </cell>
        </row>
        <row r="6108">
          <cell r="B6108" t="str">
            <v>526546</v>
          </cell>
          <cell r="C6108" t="str">
            <v>TUBO FOFO C/FG PN-10/PT D=800MM;L=6000MM (2080KG)</v>
          </cell>
          <cell r="D6108" t="str">
            <v>UN</v>
          </cell>
          <cell r="E6108">
            <v>0</v>
          </cell>
        </row>
        <row r="6109">
          <cell r="B6109" t="str">
            <v>526547</v>
          </cell>
          <cell r="C6109" t="str">
            <v>TUBO FOFO C/FG PN-10/PT D=800MM;L=6500MM (2240KG)</v>
          </cell>
          <cell r="D6109" t="str">
            <v>UN</v>
          </cell>
          <cell r="E6109">
            <v>0</v>
          </cell>
        </row>
        <row r="6110">
          <cell r="B6110" t="str">
            <v>526548</v>
          </cell>
          <cell r="C6110" t="str">
            <v>TUBO FOFO C/FG PN-10/PT D=800MM;L=6800MM (2335KG)</v>
          </cell>
          <cell r="D6110" t="str">
            <v>UN</v>
          </cell>
          <cell r="E6110">
            <v>0</v>
          </cell>
        </row>
        <row r="6111">
          <cell r="B6111" t="str">
            <v>526549</v>
          </cell>
          <cell r="C6111" t="str">
            <v>TUBO FOFO C/FG PN-10/PT D=900MM;L=1000MM (583KG)</v>
          </cell>
          <cell r="D6111" t="str">
            <v>UN</v>
          </cell>
          <cell r="E6111">
            <v>0</v>
          </cell>
        </row>
        <row r="6112">
          <cell r="B6112" t="str">
            <v>526550</v>
          </cell>
          <cell r="C6112" t="str">
            <v>TUBO FOFO C/FG PN-10/PT D=900MM;L=1500MM (791KG)</v>
          </cell>
          <cell r="D6112" t="str">
            <v>UN</v>
          </cell>
          <cell r="E6112">
            <v>0</v>
          </cell>
        </row>
        <row r="6113">
          <cell r="B6113" t="str">
            <v>526551</v>
          </cell>
          <cell r="C6113" t="str">
            <v>TUBO FOFO C/FG PN-10/PT D=900MM;L=2000MM (983KG)</v>
          </cell>
          <cell r="D6113" t="str">
            <v>UN</v>
          </cell>
          <cell r="E6113">
            <v>0</v>
          </cell>
        </row>
        <row r="6114">
          <cell r="B6114" t="str">
            <v>526552</v>
          </cell>
          <cell r="C6114" t="str">
            <v>TUBO FOFO C/FG PN-10/PT D=900MM;L=2500MM (1174KG)</v>
          </cell>
          <cell r="D6114" t="str">
            <v>UN</v>
          </cell>
          <cell r="E6114">
            <v>0</v>
          </cell>
        </row>
        <row r="6115">
          <cell r="B6115" t="str">
            <v>526553</v>
          </cell>
          <cell r="C6115" t="str">
            <v>TUBO FOFO C/FG PN-10/PT D=900MM;L=3000MM (1366KG)</v>
          </cell>
          <cell r="D6115" t="str">
            <v>UN</v>
          </cell>
          <cell r="E6115">
            <v>0</v>
          </cell>
        </row>
        <row r="6116">
          <cell r="B6116" t="str">
            <v>526554</v>
          </cell>
          <cell r="C6116" t="str">
            <v>TUBO FOFO C/FG PN-10/PT D=900MM;L=3500MM (1557KG)</v>
          </cell>
          <cell r="D6116" t="str">
            <v>UN</v>
          </cell>
          <cell r="E6116">
            <v>0</v>
          </cell>
        </row>
        <row r="6117">
          <cell r="B6117" t="str">
            <v>526555</v>
          </cell>
          <cell r="C6117" t="str">
            <v>TUBO FOFO C/FG PN-10/PT D=900MM;L=4000MM (1749KG)</v>
          </cell>
          <cell r="D6117" t="str">
            <v>UN</v>
          </cell>
          <cell r="E6117">
            <v>0</v>
          </cell>
        </row>
        <row r="6118">
          <cell r="B6118" t="str">
            <v>526556</v>
          </cell>
          <cell r="C6118" t="str">
            <v>TUBO FOFO C/FG PN-10/PT D=900MM;L=4500MM (1940KG)</v>
          </cell>
          <cell r="D6118" t="str">
            <v>UN</v>
          </cell>
          <cell r="E6118">
            <v>0</v>
          </cell>
        </row>
        <row r="6119">
          <cell r="B6119" t="str">
            <v>526557</v>
          </cell>
          <cell r="C6119" t="str">
            <v>TUBO FOFO C/FG PN-10/PT D=900MM;L=5000MM (2132KG)</v>
          </cell>
          <cell r="D6119" t="str">
            <v>UN</v>
          </cell>
          <cell r="E6119">
            <v>0</v>
          </cell>
        </row>
        <row r="6120">
          <cell r="B6120" t="str">
            <v>526558</v>
          </cell>
          <cell r="C6120" t="str">
            <v>TUBO FOFO C/FG PN-10/PT D=900MM;L=5500MM (2323KG)</v>
          </cell>
          <cell r="D6120" t="str">
            <v>UN</v>
          </cell>
          <cell r="E6120">
            <v>0</v>
          </cell>
        </row>
        <row r="6121">
          <cell r="B6121" t="str">
            <v>526559</v>
          </cell>
          <cell r="C6121" t="str">
            <v>TUBO FOFO C/FG PN-10/PT D=900MM;L=6000MM (2515KG)</v>
          </cell>
          <cell r="D6121" t="str">
            <v>UN</v>
          </cell>
          <cell r="E6121">
            <v>0</v>
          </cell>
        </row>
        <row r="6122">
          <cell r="B6122" t="str">
            <v>526560</v>
          </cell>
          <cell r="C6122" t="str">
            <v>TUBO FOFO C/FG PN-10/PT D=900MM;L=6500MM (2706KG)</v>
          </cell>
          <cell r="D6122" t="str">
            <v>UN</v>
          </cell>
          <cell r="E6122">
            <v>0</v>
          </cell>
        </row>
        <row r="6123">
          <cell r="B6123" t="str">
            <v>526561</v>
          </cell>
          <cell r="C6123" t="str">
            <v>TUBO FOFO C/FG PN-10/PT D=900MM;L=6800MM (2821KG)</v>
          </cell>
          <cell r="D6123" t="str">
            <v>UN</v>
          </cell>
          <cell r="E6123">
            <v>0</v>
          </cell>
        </row>
        <row r="6124">
          <cell r="B6124" t="str">
            <v>526562</v>
          </cell>
          <cell r="C6124" t="str">
            <v>TUBO FOFO C/FG PN-10/PT D=1000MM;L=1000MM (686KG)</v>
          </cell>
          <cell r="D6124" t="str">
            <v>UN</v>
          </cell>
          <cell r="E6124">
            <v>0</v>
          </cell>
        </row>
        <row r="6125">
          <cell r="B6125" t="str">
            <v>526563</v>
          </cell>
          <cell r="C6125" t="str">
            <v>TUBO FOFO C/FG PN-10/PT D=1000MM;L=1500MM (948KG)</v>
          </cell>
          <cell r="D6125" t="str">
            <v>UN</v>
          </cell>
          <cell r="E6125">
            <v>0</v>
          </cell>
        </row>
        <row r="6126">
          <cell r="B6126" t="str">
            <v>526564</v>
          </cell>
          <cell r="C6126" t="str">
            <v>TUBO FOFO C/FG PN-10/PT D=1000MM;L=2000MM (1174KG)</v>
          </cell>
          <cell r="D6126" t="str">
            <v>UN</v>
          </cell>
          <cell r="E6126">
            <v>0</v>
          </cell>
        </row>
        <row r="6127">
          <cell r="B6127" t="str">
            <v>526565</v>
          </cell>
          <cell r="C6127" t="str">
            <v>TUBO FOFO C/FG PN-10/PT D=1000MM;L=2500MM (1174KG)</v>
          </cell>
          <cell r="D6127" t="str">
            <v>UN</v>
          </cell>
          <cell r="E6127">
            <v>0</v>
          </cell>
        </row>
        <row r="6128">
          <cell r="B6128" t="str">
            <v>526566</v>
          </cell>
          <cell r="C6128" t="str">
            <v>TUBO FOFO C/FG PN-10/PT D=1000MM;L=3000MM (1626KG)</v>
          </cell>
          <cell r="D6128" t="str">
            <v>UN</v>
          </cell>
          <cell r="E6128">
            <v>0</v>
          </cell>
        </row>
        <row r="6129">
          <cell r="B6129" t="str">
            <v>526567</v>
          </cell>
          <cell r="C6129" t="str">
            <v>TUBO FOFO C/FG PN-10/PT D=1000MM;L=3500MM (1852KG)</v>
          </cell>
          <cell r="D6129" t="str">
            <v>UN</v>
          </cell>
          <cell r="E6129">
            <v>0</v>
          </cell>
        </row>
        <row r="6130">
          <cell r="B6130" t="str">
            <v>526568</v>
          </cell>
          <cell r="C6130" t="str">
            <v>TUBO FOFO C/FG PN-10/PT D=1000MM;L=4000MM (2079KG)</v>
          </cell>
          <cell r="D6130" t="str">
            <v>UN</v>
          </cell>
          <cell r="E6130">
            <v>0</v>
          </cell>
        </row>
        <row r="6131">
          <cell r="B6131" t="str">
            <v>526569</v>
          </cell>
          <cell r="C6131" t="str">
            <v>TUBO FOFO C/FG PN-10/PT D=1000MM;L=4500MM (2305KG)</v>
          </cell>
          <cell r="D6131" t="str">
            <v>UN</v>
          </cell>
          <cell r="E6131">
            <v>0</v>
          </cell>
        </row>
        <row r="6132">
          <cell r="B6132" t="str">
            <v>526570</v>
          </cell>
          <cell r="C6132" t="str">
            <v>TUBO FOFO C/FG PN-10/PT D=1000MM;L=5000MM (2531KG)</v>
          </cell>
          <cell r="D6132" t="str">
            <v>UN</v>
          </cell>
          <cell r="E6132">
            <v>0</v>
          </cell>
        </row>
        <row r="6133">
          <cell r="B6133" t="str">
            <v>526571</v>
          </cell>
          <cell r="C6133" t="str">
            <v>TUBO FOFO C/FG PN-10/PT D=1000MM;L=5500MM (2757KG)</v>
          </cell>
          <cell r="D6133" t="str">
            <v>UN</v>
          </cell>
          <cell r="E6133">
            <v>0</v>
          </cell>
        </row>
        <row r="6134">
          <cell r="B6134" t="str">
            <v>526572</v>
          </cell>
          <cell r="C6134" t="str">
            <v>TUBO FOFO C/FG PN-10/PT D=1000MM;L=6000MM (2983KG)</v>
          </cell>
          <cell r="D6134" t="str">
            <v>UN</v>
          </cell>
          <cell r="E6134">
            <v>0</v>
          </cell>
        </row>
        <row r="6135">
          <cell r="B6135" t="str">
            <v>526573</v>
          </cell>
          <cell r="C6135" t="str">
            <v>TUBO FOFO C/FG PN-10/PT D=1000MM;L=6500MM (3209KG)</v>
          </cell>
          <cell r="D6135" t="str">
            <v>UN</v>
          </cell>
          <cell r="E6135">
            <v>0</v>
          </cell>
        </row>
        <row r="6136">
          <cell r="B6136" t="str">
            <v>526574</v>
          </cell>
          <cell r="C6136" t="str">
            <v>TUBO FOFO C/FG PN-10/PT D=1000MM;L=6800MM (3345KG)</v>
          </cell>
          <cell r="D6136" t="str">
            <v>UN</v>
          </cell>
          <cell r="E6136">
            <v>0</v>
          </cell>
        </row>
        <row r="6137">
          <cell r="B6137" t="str">
            <v>526575</v>
          </cell>
          <cell r="C6137" t="str">
            <v>TUBO FOFO C/FG PN-10/PT D=1200MM;L=1000MM (828KG)</v>
          </cell>
          <cell r="D6137" t="str">
            <v>UN</v>
          </cell>
          <cell r="E6137">
            <v>0</v>
          </cell>
        </row>
        <row r="6138">
          <cell r="B6138" t="str">
            <v>526576</v>
          </cell>
          <cell r="C6138" t="str">
            <v>TUBO FOFO C/FG PN-10/PT D=1200MM;L=1500MM (1319KG)</v>
          </cell>
          <cell r="D6138" t="str">
            <v>UN</v>
          </cell>
          <cell r="E6138">
            <v>0</v>
          </cell>
        </row>
        <row r="6139">
          <cell r="B6139" t="str">
            <v>526577</v>
          </cell>
          <cell r="C6139" t="str">
            <v>TUBO FOFO C/FG PN-10/PT D=1200MM;L=2000MM (1435KG)</v>
          </cell>
          <cell r="D6139" t="str">
            <v>UN</v>
          </cell>
          <cell r="E6139">
            <v>0</v>
          </cell>
        </row>
        <row r="6140">
          <cell r="B6140" t="str">
            <v>526578</v>
          </cell>
          <cell r="C6140" t="str">
            <v>TUBO FOFO C/FG PN-10/PT D=1200MM;L=2500MM (1740KG)</v>
          </cell>
          <cell r="D6140" t="str">
            <v>UN</v>
          </cell>
          <cell r="E6140">
            <v>0</v>
          </cell>
        </row>
        <row r="6141">
          <cell r="B6141" t="str">
            <v>526579</v>
          </cell>
          <cell r="C6141" t="str">
            <v>TUBO FOFO C/FG PN-10/PT D=1200MM;L=3000MM (2043KG)</v>
          </cell>
          <cell r="D6141" t="str">
            <v>UN</v>
          </cell>
          <cell r="E6141">
            <v>0</v>
          </cell>
        </row>
        <row r="6142">
          <cell r="B6142" t="str">
            <v>526580</v>
          </cell>
          <cell r="C6142" t="str">
            <v>TUBO FOFO C/FG PN-10/PT D=1200MM;L=3500MM (2347KG)</v>
          </cell>
          <cell r="D6142" t="str">
            <v>UN</v>
          </cell>
          <cell r="E6142">
            <v>0</v>
          </cell>
        </row>
        <row r="6143">
          <cell r="B6143" t="str">
            <v>526581</v>
          </cell>
          <cell r="C6143" t="str">
            <v>TUBO FOFO C/FG PN-10/PT D=1200MM;L=4000MM (2651KG)</v>
          </cell>
          <cell r="D6143" t="str">
            <v>UN</v>
          </cell>
          <cell r="E6143">
            <v>0</v>
          </cell>
        </row>
        <row r="6144">
          <cell r="B6144" t="str">
            <v>526582</v>
          </cell>
          <cell r="C6144" t="str">
            <v>TUBO FOFO C/FG PN-10/PT D=1200MM;L=4500MM (2955KG)</v>
          </cell>
          <cell r="D6144" t="str">
            <v>UN</v>
          </cell>
          <cell r="E6144">
            <v>0</v>
          </cell>
        </row>
        <row r="6145">
          <cell r="B6145" t="str">
            <v>526583</v>
          </cell>
          <cell r="C6145" t="str">
            <v>TUBO FOFO C/FG PN-10/PT D=1200MM;L=5000MM (3259KG)</v>
          </cell>
          <cell r="D6145" t="str">
            <v>UN</v>
          </cell>
          <cell r="E6145">
            <v>0</v>
          </cell>
        </row>
        <row r="6146">
          <cell r="B6146" t="str">
            <v>526584</v>
          </cell>
          <cell r="C6146" t="str">
            <v>TUBO FOFO C/FG PN-10/PT D=1200MM;L=5500MM (3563KG)</v>
          </cell>
          <cell r="D6146" t="str">
            <v>UN</v>
          </cell>
          <cell r="E6146">
            <v>0</v>
          </cell>
        </row>
        <row r="6147">
          <cell r="B6147" t="str">
            <v>526585</v>
          </cell>
          <cell r="C6147" t="str">
            <v>TUBO FOFO C/FG PN-10/PT D=1200MM;L=6000MM (3866KG)</v>
          </cell>
          <cell r="D6147" t="str">
            <v>UN</v>
          </cell>
          <cell r="E6147">
            <v>0</v>
          </cell>
        </row>
        <row r="6148">
          <cell r="B6148" t="str">
            <v>526586</v>
          </cell>
          <cell r="C6148" t="str">
            <v>TUBO FOFO C/FG PN-10/PT D=1200MM;L=6500MM (4171KG)</v>
          </cell>
          <cell r="D6148" t="str">
            <v>UN</v>
          </cell>
          <cell r="E6148">
            <v>0</v>
          </cell>
        </row>
        <row r="6149">
          <cell r="B6149" t="str">
            <v>526587</v>
          </cell>
          <cell r="C6149" t="str">
            <v>TUBO FOFO C/FG PN-10/PT D=1200MM;L=6800MM (4553KG)</v>
          </cell>
          <cell r="D6149" t="str">
            <v>UN</v>
          </cell>
          <cell r="E6149">
            <v>0</v>
          </cell>
        </row>
        <row r="6151">
          <cell r="B6151" t="str">
            <v>526600</v>
          </cell>
          <cell r="C6151" t="str">
            <v>TUBO FOFO PONTA/BOLSA K7 JE  (C31 - METALURGICA 100%)</v>
          </cell>
        </row>
        <row r="6152">
          <cell r="B6152" t="str">
            <v>526601</v>
          </cell>
          <cell r="C6152" t="str">
            <v>TUBO FOFO PONTA/BOLSA K7 JE D=100MM (15KG/M)</v>
          </cell>
          <cell r="D6152" t="str">
            <v>M</v>
          </cell>
          <cell r="E6152">
            <v>0</v>
          </cell>
        </row>
        <row r="6153">
          <cell r="B6153" t="str">
            <v>526602</v>
          </cell>
          <cell r="C6153" t="str">
            <v>TUBO FOFO PONTA/BOLSA K7 JE D=150MM (24KG/M)</v>
          </cell>
          <cell r="D6153" t="str">
            <v>M</v>
          </cell>
          <cell r="E6153">
            <v>167.66</v>
          </cell>
        </row>
        <row r="6154">
          <cell r="B6154" t="str">
            <v>526603</v>
          </cell>
          <cell r="C6154" t="str">
            <v>TUBO FOFO PONTA/BOLSA K7 JE D=200MM (32KG/M)</v>
          </cell>
          <cell r="D6154" t="str">
            <v>M</v>
          </cell>
          <cell r="E6154">
            <v>211.79</v>
          </cell>
        </row>
        <row r="6155">
          <cell r="B6155" t="str">
            <v>526604</v>
          </cell>
          <cell r="C6155" t="str">
            <v>TUBO FOFO PONTA/BOLSA K7 JE D=250MM (41KG/M)</v>
          </cell>
          <cell r="D6155" t="str">
            <v>M</v>
          </cell>
          <cell r="E6155">
            <v>277.79000000000002</v>
          </cell>
        </row>
        <row r="6156">
          <cell r="B6156" t="str">
            <v>526605</v>
          </cell>
          <cell r="C6156" t="str">
            <v>TUBO FOFO PONTA/BOLSA K7 JE D=300MM (50KG/M)</v>
          </cell>
          <cell r="D6156" t="str">
            <v>M</v>
          </cell>
          <cell r="E6156">
            <v>329.78</v>
          </cell>
        </row>
        <row r="6157">
          <cell r="B6157" t="str">
            <v>526606</v>
          </cell>
          <cell r="C6157" t="str">
            <v>TUBO FOFO PONTA/BOLSA K7 JE D=350MM (62KG/M)</v>
          </cell>
          <cell r="D6157" t="str">
            <v>M</v>
          </cell>
          <cell r="E6157">
            <v>361.8</v>
          </cell>
        </row>
        <row r="6158">
          <cell r="B6158" t="str">
            <v>526607</v>
          </cell>
          <cell r="C6158" t="str">
            <v>TUBO FOFO PONTA/BOLSA K7 JE D=400MM (74KG/M)</v>
          </cell>
          <cell r="D6158" t="str">
            <v>M</v>
          </cell>
          <cell r="E6158">
            <v>416.98</v>
          </cell>
        </row>
        <row r="6159">
          <cell r="B6159" t="str">
            <v>526608</v>
          </cell>
          <cell r="C6159" t="str">
            <v>TUBO FOFO PONTA/BOLSA K7 JE D=450MM (88KG/M)</v>
          </cell>
          <cell r="D6159" t="str">
            <v>M</v>
          </cell>
          <cell r="E6159">
            <v>0</v>
          </cell>
        </row>
        <row r="6160">
          <cell r="B6160" t="str">
            <v>526609</v>
          </cell>
          <cell r="C6160" t="str">
            <v>TUBO FOFO PONTA/BOLSA K7 JE D=500MM (101KG/M)</v>
          </cell>
          <cell r="D6160" t="str">
            <v>M</v>
          </cell>
          <cell r="E6160">
            <v>0</v>
          </cell>
        </row>
        <row r="6161">
          <cell r="B6161" t="str">
            <v>526610</v>
          </cell>
          <cell r="C6161" t="str">
            <v>TUBO FOFO PONTA/BOLSA K7 JE D=600MM (131KG/M)</v>
          </cell>
          <cell r="D6161" t="str">
            <v>M</v>
          </cell>
          <cell r="E6161">
            <v>0</v>
          </cell>
        </row>
        <row r="6162">
          <cell r="B6162" t="str">
            <v>526611</v>
          </cell>
          <cell r="C6162" t="str">
            <v>TUBO FOFO PONTA/BOLSA K7 JE D=700MM (166KG/M)</v>
          </cell>
          <cell r="D6162" t="str">
            <v>M</v>
          </cell>
          <cell r="E6162">
            <v>0</v>
          </cell>
        </row>
        <row r="6163">
          <cell r="B6163" t="str">
            <v>526612</v>
          </cell>
          <cell r="C6163" t="str">
            <v>TUBO FOFO PONTA/BOLSA K7 JE D=800MM (204KG/M)</v>
          </cell>
          <cell r="D6163" t="str">
            <v>M</v>
          </cell>
          <cell r="E6163">
            <v>0</v>
          </cell>
        </row>
        <row r="6164">
          <cell r="B6164" t="str">
            <v>526613</v>
          </cell>
          <cell r="C6164" t="str">
            <v>TUBO FOFO PONTA/BOLSA K7 JE D=900MM (245KG/M)</v>
          </cell>
          <cell r="D6164" t="str">
            <v>M</v>
          </cell>
          <cell r="E6164">
            <v>0</v>
          </cell>
        </row>
        <row r="6165">
          <cell r="B6165" t="str">
            <v>526614</v>
          </cell>
          <cell r="C6165" t="str">
            <v>TUBO FOFO PONTA/BOLSA K7 JE D=1000MM (594KG/M)</v>
          </cell>
          <cell r="D6165" t="str">
            <v>M</v>
          </cell>
          <cell r="E6165">
            <v>0</v>
          </cell>
        </row>
        <row r="6166">
          <cell r="B6166" t="str">
            <v>526615</v>
          </cell>
          <cell r="C6166" t="str">
            <v>TUBO FOFO PONTA/BOLSA K7 JE D=1200MM (392KG/M)</v>
          </cell>
          <cell r="D6166" t="str">
            <v>M</v>
          </cell>
          <cell r="E6166">
            <v>0</v>
          </cell>
        </row>
        <row r="6167">
          <cell r="B6167" t="str">
            <v>526616</v>
          </cell>
          <cell r="C6167" t="str">
            <v>TUBO FF DUC.K7 REV INT CIM PB-JE2GS ESG. DN=150MM</v>
          </cell>
          <cell r="D6167" t="str">
            <v>M</v>
          </cell>
          <cell r="E6167">
            <v>195.05</v>
          </cell>
        </row>
        <row r="6168">
          <cell r="B6168" t="str">
            <v>526617</v>
          </cell>
          <cell r="C6168" t="str">
            <v>TUBO FF DUC.K7 REV INT CIM PB-JE2GS ESG. DN=200MM</v>
          </cell>
          <cell r="D6168" t="str">
            <v>M</v>
          </cell>
          <cell r="E6168">
            <v>247.57</v>
          </cell>
        </row>
        <row r="6169">
          <cell r="B6169" t="str">
            <v>526618</v>
          </cell>
          <cell r="C6169" t="str">
            <v>TUBO FF DUC.K7 REV INT CIM PB-JE2GS ESG. DN=250MM</v>
          </cell>
          <cell r="D6169" t="str">
            <v>M</v>
          </cell>
          <cell r="E6169">
            <v>322.04000000000002</v>
          </cell>
        </row>
        <row r="6170">
          <cell r="B6170" t="str">
            <v>526619</v>
          </cell>
          <cell r="C6170" t="str">
            <v>TUBO FF DUC.K7 REV INT CIM PB-JE2GS ESG. DN=300MM</v>
          </cell>
          <cell r="D6170" t="str">
            <v>M</v>
          </cell>
          <cell r="E6170">
            <v>382.85</v>
          </cell>
        </row>
        <row r="6171">
          <cell r="B6171" t="str">
            <v>526620</v>
          </cell>
          <cell r="C6171" t="str">
            <v>TUBO FF DUC.K7 REV INT CIM PB-JE2GS ESG. DN=350MM</v>
          </cell>
          <cell r="D6171" t="str">
            <v>M</v>
          </cell>
          <cell r="E6171">
            <v>425.06</v>
          </cell>
        </row>
        <row r="6172">
          <cell r="B6172" t="str">
            <v>526621</v>
          </cell>
          <cell r="C6172" t="str">
            <v>TUBO FF DUC.K7 REV INT CIM PB-JE2GS ESG. DN=400MM</v>
          </cell>
          <cell r="D6172" t="str">
            <v>M</v>
          </cell>
          <cell r="E6172">
            <v>488.92</v>
          </cell>
        </row>
        <row r="6173">
          <cell r="B6173" t="str">
            <v>526622</v>
          </cell>
          <cell r="C6173" t="str">
            <v>TUBO FF DUC.K7 REV INT CIM PB-JE2GS ESG. DN=450MM</v>
          </cell>
          <cell r="D6173" t="str">
            <v>M</v>
          </cell>
          <cell r="E6173">
            <v>0</v>
          </cell>
        </row>
        <row r="6174">
          <cell r="B6174" t="str">
            <v>526623</v>
          </cell>
          <cell r="C6174" t="str">
            <v>TUBO FF DUC.K7 REV INT CIM PB-JE2GS ESG. DN=500MM</v>
          </cell>
          <cell r="D6174" t="str">
            <v>M</v>
          </cell>
          <cell r="E6174">
            <v>0</v>
          </cell>
        </row>
        <row r="6175">
          <cell r="B6175" t="str">
            <v>526624</v>
          </cell>
          <cell r="C6175" t="str">
            <v>TUBO FF DUC.K7 REV INT CIM PB-JE2GS ESG. DN=600MM</v>
          </cell>
          <cell r="D6175" t="str">
            <v>M</v>
          </cell>
          <cell r="E6175">
            <v>0</v>
          </cell>
        </row>
        <row r="6176">
          <cell r="B6176" t="str">
            <v>526625</v>
          </cell>
          <cell r="C6176" t="str">
            <v>TUBO FF DUC.K7 REV INT CIM PB-JE2GS ESG. DN=700MM</v>
          </cell>
          <cell r="D6176" t="str">
            <v>M</v>
          </cell>
          <cell r="E6176">
            <v>0</v>
          </cell>
        </row>
        <row r="6177">
          <cell r="B6177" t="str">
            <v>526626</v>
          </cell>
          <cell r="C6177" t="str">
            <v>TUBO FF DUC.K7 REV INT CIM PB-JE2GS ESG. DN=800MM</v>
          </cell>
          <cell r="D6177" t="str">
            <v>M</v>
          </cell>
          <cell r="E6177">
            <v>0</v>
          </cell>
        </row>
        <row r="6178">
          <cell r="B6178" t="str">
            <v>526627</v>
          </cell>
          <cell r="C6178" t="str">
            <v>TUBO FF DUC.K7 REV INT CIM PB-JE2GS ESG. DN=900MM</v>
          </cell>
          <cell r="D6178" t="str">
            <v>M</v>
          </cell>
          <cell r="E6178">
            <v>0</v>
          </cell>
        </row>
        <row r="6179">
          <cell r="B6179" t="str">
            <v>526628</v>
          </cell>
          <cell r="C6179" t="str">
            <v>TUBO FF DUC.K7 REV INT CIM PB-JE2GS ESG. DN=1000MM</v>
          </cell>
          <cell r="D6179" t="str">
            <v>M</v>
          </cell>
          <cell r="E6179">
            <v>0</v>
          </cell>
        </row>
        <row r="6180">
          <cell r="B6180" t="str">
            <v>526629</v>
          </cell>
          <cell r="C6180" t="str">
            <v>TUBO FF DUC.K7 REV INT CIM PB-JE2GS ESG. DN=1200MM</v>
          </cell>
          <cell r="D6180" t="str">
            <v>M</v>
          </cell>
          <cell r="E6180">
            <v>0</v>
          </cell>
        </row>
        <row r="6182">
          <cell r="B6182" t="str">
            <v>526700</v>
          </cell>
          <cell r="C6182" t="str">
            <v>TUBO FOFO PONTA/BOLSA K9 JE  (C31 - METALURGICA 100%)</v>
          </cell>
          <cell r="E6182">
            <v>0</v>
          </cell>
        </row>
        <row r="6183">
          <cell r="B6183" t="str">
            <v>526701</v>
          </cell>
          <cell r="C6183" t="str">
            <v>TUBO FOFO PONTA/BOLSA K9JE D=80MM(14KG/M)</v>
          </cell>
          <cell r="D6183" t="str">
            <v>M</v>
          </cell>
          <cell r="E6183">
            <v>140.9</v>
          </cell>
        </row>
        <row r="6184">
          <cell r="B6184" t="str">
            <v>526702</v>
          </cell>
          <cell r="C6184" t="str">
            <v>TUBO FOFO PONTA/BOLSA K9JE D=100MM(18KG/M)</v>
          </cell>
          <cell r="D6184" t="str">
            <v>M</v>
          </cell>
          <cell r="E6184">
            <v>147.44</v>
          </cell>
        </row>
        <row r="6185">
          <cell r="B6185" t="str">
            <v>526703</v>
          </cell>
          <cell r="C6185" t="str">
            <v>TUBO FOFO PONTA/BOLSA K9 JE D=150MM (27KG/M)</v>
          </cell>
          <cell r="D6185" t="str">
            <v>M</v>
          </cell>
          <cell r="E6185">
            <v>185.44</v>
          </cell>
        </row>
        <row r="6186">
          <cell r="B6186" t="str">
            <v>526704</v>
          </cell>
          <cell r="C6186" t="str">
            <v>TUBO FOFO PONTA/BOLSA K9 JE D=200MM (37KG/M)</v>
          </cell>
          <cell r="D6186" t="str">
            <v>M</v>
          </cell>
          <cell r="E6186">
            <v>235.3</v>
          </cell>
        </row>
        <row r="6187">
          <cell r="B6187" t="str">
            <v>526705</v>
          </cell>
          <cell r="C6187" t="str">
            <v>TUBO FOFO PONTA/BOLSA K9 JE D=250MM (49KG/M)</v>
          </cell>
          <cell r="D6187" t="str">
            <v>M</v>
          </cell>
          <cell r="E6187">
            <v>313.38</v>
          </cell>
        </row>
        <row r="6188">
          <cell r="B6188" t="str">
            <v>526706</v>
          </cell>
          <cell r="C6188" t="str">
            <v>TUBO FOFO PONTA/BOLSA K9 JE D=300MM (61KG/M)</v>
          </cell>
          <cell r="D6188" t="str">
            <v>M</v>
          </cell>
          <cell r="E6188">
            <v>379.18</v>
          </cell>
        </row>
        <row r="6189">
          <cell r="B6189" t="str">
            <v>526707</v>
          </cell>
          <cell r="C6189" t="str">
            <v>TUBO FOFO PONTA/BOLSA K9 JE D=350MM (77KG/M)</v>
          </cell>
          <cell r="D6189" t="str">
            <v>M</v>
          </cell>
          <cell r="E6189">
            <v>425.5</v>
          </cell>
        </row>
        <row r="6190">
          <cell r="B6190" t="str">
            <v>526708</v>
          </cell>
          <cell r="C6190" t="str">
            <v>TUBO FOFO PONTA/BOLSA K9 JE D=400MM (91KG/M)</v>
          </cell>
          <cell r="D6190" t="str">
            <v>M</v>
          </cell>
          <cell r="E6190">
            <v>490.32</v>
          </cell>
        </row>
        <row r="6191">
          <cell r="B6191" t="str">
            <v>526709</v>
          </cell>
          <cell r="C6191" t="str">
            <v>TUBO FOFO PONTA/BOLSA K9 JE D=450MM (107KG/M)</v>
          </cell>
          <cell r="D6191" t="str">
            <v>M</v>
          </cell>
          <cell r="E6191">
            <v>0</v>
          </cell>
        </row>
        <row r="6192">
          <cell r="B6192" t="str">
            <v>526710</v>
          </cell>
          <cell r="C6192" t="str">
            <v>TUBO FOFO PONTA/BOLSA K9 JE D=500MM (124KG/M)</v>
          </cell>
          <cell r="D6192" t="str">
            <v>M</v>
          </cell>
          <cell r="E6192">
            <v>0</v>
          </cell>
        </row>
        <row r="6193">
          <cell r="B6193" t="str">
            <v>526711</v>
          </cell>
          <cell r="C6193" t="str">
            <v>TUBO FOFO PONTA/BOLSA K9 JE D=600MM (162KG/M)</v>
          </cell>
          <cell r="D6193" t="str">
            <v>M</v>
          </cell>
          <cell r="E6193">
            <v>0</v>
          </cell>
        </row>
        <row r="6194">
          <cell r="B6194" t="str">
            <v>526712</v>
          </cell>
          <cell r="C6194" t="str">
            <v>TUBO FOFO PONTA/BOLSA K9 JE D=700MM (205KG/M)</v>
          </cell>
          <cell r="D6194" t="str">
            <v>M</v>
          </cell>
          <cell r="E6194">
            <v>0</v>
          </cell>
        </row>
        <row r="6195">
          <cell r="B6195" t="str">
            <v>526713</v>
          </cell>
          <cell r="C6195" t="str">
            <v>TUBO FOFO PONTA/BOLSA K9 JE D=800MM (252KG/M)</v>
          </cell>
          <cell r="D6195" t="str">
            <v>M</v>
          </cell>
          <cell r="E6195">
            <v>0</v>
          </cell>
        </row>
        <row r="6196">
          <cell r="B6196" t="str">
            <v>526714</v>
          </cell>
          <cell r="C6196" t="str">
            <v>TUBO FOFO PONTA/BOLSA K9 JE D=900MM (302KG/M)</v>
          </cell>
          <cell r="D6196" t="str">
            <v>M</v>
          </cell>
          <cell r="E6196">
            <v>0</v>
          </cell>
        </row>
        <row r="6197">
          <cell r="B6197" t="str">
            <v>526715</v>
          </cell>
          <cell r="C6197" t="str">
            <v>TUBO FOFO PONTA/BOLSA K9 JE D=1000MM (358KG/M)</v>
          </cell>
          <cell r="D6197" t="str">
            <v>M</v>
          </cell>
          <cell r="E6197">
            <v>0</v>
          </cell>
        </row>
        <row r="6198">
          <cell r="B6198" t="str">
            <v>526716</v>
          </cell>
          <cell r="C6198" t="str">
            <v>TUBO FOFO PONTA/BOLSA K9 JE D=1200MM (485KG/M)</v>
          </cell>
          <cell r="D6198" t="str">
            <v>M</v>
          </cell>
          <cell r="E6198">
            <v>0</v>
          </cell>
        </row>
        <row r="6199">
          <cell r="B6199" t="str">
            <v>526717</v>
          </cell>
          <cell r="C6199" t="str">
            <v>TUBO FF DUC.K9 REV INT CIM PB-JE2GS ESG. DN=80MM</v>
          </cell>
          <cell r="D6199" t="str">
            <v>M</v>
          </cell>
          <cell r="E6199">
            <v>0</v>
          </cell>
        </row>
        <row r="6200">
          <cell r="B6200" t="str">
            <v>526718</v>
          </cell>
          <cell r="C6200" t="str">
            <v>TUBO FF DUC.K9 REV INT CIM PB-JE2GS ESG. DN=100MM</v>
          </cell>
          <cell r="D6200" t="str">
            <v>M</v>
          </cell>
          <cell r="E6200">
            <v>0</v>
          </cell>
        </row>
        <row r="6201">
          <cell r="B6201" t="str">
            <v>526719</v>
          </cell>
          <cell r="C6201" t="str">
            <v>TUBO FF DUC.K9 REV INT CIM PB-JE2GS ESG. DN=150MM</v>
          </cell>
          <cell r="D6201" t="str">
            <v>M</v>
          </cell>
          <cell r="E6201">
            <v>212.87</v>
          </cell>
        </row>
        <row r="6202">
          <cell r="B6202" t="str">
            <v>526720</v>
          </cell>
          <cell r="C6202" t="str">
            <v>TUBO FF DUC.K9 REV INT CIM PB-JE2GS ESG. DN=200MM</v>
          </cell>
          <cell r="D6202" t="str">
            <v>M</v>
          </cell>
          <cell r="E6202">
            <v>276.02</v>
          </cell>
        </row>
        <row r="6203">
          <cell r="B6203" t="str">
            <v>526721</v>
          </cell>
          <cell r="C6203" t="str">
            <v>TUBO FF DUC.K9 REV INT CIM PB-JE2GS ESG. DN=250MM</v>
          </cell>
          <cell r="D6203" t="str">
            <v>M</v>
          </cell>
          <cell r="E6203">
            <v>368.72</v>
          </cell>
        </row>
        <row r="6204">
          <cell r="B6204" t="str">
            <v>526722</v>
          </cell>
          <cell r="C6204" t="str">
            <v>TUBO FF DUC.K9 REV INT CIM PB-JE2GS ESG. DN=300MM</v>
          </cell>
          <cell r="D6204" t="str">
            <v>M</v>
          </cell>
          <cell r="E6204">
            <v>442.75</v>
          </cell>
        </row>
        <row r="6205">
          <cell r="B6205" t="str">
            <v>526723</v>
          </cell>
          <cell r="C6205" t="str">
            <v>TUBO FF DUC.K9 REV INT CIM PB-JE2GS ESG. DN=350MM</v>
          </cell>
          <cell r="D6205" t="str">
            <v>M</v>
          </cell>
          <cell r="E6205">
            <v>493.86</v>
          </cell>
        </row>
        <row r="6206">
          <cell r="B6206" t="str">
            <v>526724</v>
          </cell>
          <cell r="C6206" t="str">
            <v>TUBO FF DUC.K9 REV INT CIM PB-JE2GS ESG. DN=400MM</v>
          </cell>
          <cell r="D6206" t="str">
            <v>M</v>
          </cell>
          <cell r="E6206">
            <v>560.63</v>
          </cell>
        </row>
        <row r="6207">
          <cell r="B6207" t="str">
            <v>526725</v>
          </cell>
          <cell r="C6207" t="str">
            <v>TUBO FF DUC.K9 REV INT CIM PB-JE2GS ESG. DN=450MM</v>
          </cell>
          <cell r="D6207" t="str">
            <v>M</v>
          </cell>
          <cell r="E6207">
            <v>0</v>
          </cell>
        </row>
        <row r="6208">
          <cell r="B6208" t="str">
            <v>526726</v>
          </cell>
          <cell r="C6208" t="str">
            <v>TUBO FF DUC.K9 REV INT CIM PB-JE2GS ESG. DN=500MM</v>
          </cell>
          <cell r="D6208" t="str">
            <v>M</v>
          </cell>
          <cell r="E6208">
            <v>0</v>
          </cell>
        </row>
        <row r="6209">
          <cell r="B6209" t="str">
            <v>526727</v>
          </cell>
          <cell r="C6209" t="str">
            <v>TUBO FF DUC.K9 REV INT CIM PB-JE2GS ESG. DN=600MM</v>
          </cell>
          <cell r="D6209" t="str">
            <v>M</v>
          </cell>
          <cell r="E6209">
            <v>0</v>
          </cell>
        </row>
        <row r="6210">
          <cell r="B6210" t="str">
            <v>526728</v>
          </cell>
          <cell r="C6210" t="str">
            <v>TUBO FF DUC.K9 REV INT CIM PB-JE2GS ESG. DN=700MM</v>
          </cell>
          <cell r="D6210" t="str">
            <v>M</v>
          </cell>
          <cell r="E6210">
            <v>0</v>
          </cell>
        </row>
        <row r="6211">
          <cell r="B6211" t="str">
            <v>526729</v>
          </cell>
          <cell r="C6211" t="str">
            <v>TUBO FF DUC.K9 REV INT CIM PB-JE2GS ESG. DN=800MM</v>
          </cell>
          <cell r="D6211" t="str">
            <v>M</v>
          </cell>
          <cell r="E6211">
            <v>0</v>
          </cell>
        </row>
        <row r="6212">
          <cell r="B6212" t="str">
            <v>526730</v>
          </cell>
          <cell r="C6212" t="str">
            <v>TUBO FF DUC.K9 REV INT CIM PB-JE2GS ESG. DN=900MM</v>
          </cell>
          <cell r="D6212" t="str">
            <v>M</v>
          </cell>
          <cell r="E6212">
            <v>0</v>
          </cell>
        </row>
        <row r="6213">
          <cell r="B6213" t="str">
            <v>526731</v>
          </cell>
          <cell r="C6213" t="str">
            <v>TUBO FF DUC.K9 REV INT CIM PB-JE2GS ESG. DN=1000MM</v>
          </cell>
          <cell r="D6213" t="str">
            <v>M</v>
          </cell>
          <cell r="E6213">
            <v>0</v>
          </cell>
        </row>
        <row r="6214">
          <cell r="B6214" t="str">
            <v>526732</v>
          </cell>
          <cell r="C6214" t="str">
            <v>TUBO FF DUC.K9 REV INT CIM PB-JE2GS ESG. DN=1200MM</v>
          </cell>
          <cell r="D6214" t="str">
            <v>M</v>
          </cell>
          <cell r="E6214">
            <v>0</v>
          </cell>
        </row>
        <row r="6216">
          <cell r="B6216" t="str">
            <v>526800</v>
          </cell>
          <cell r="C6216" t="str">
            <v>TUBO FOFO C/FG PN-16 (C31 - METALURGICA 100%)</v>
          </cell>
        </row>
        <row r="6217">
          <cell r="B6217" t="str">
            <v>526801</v>
          </cell>
          <cell r="C6217" t="str">
            <v>TUBO FOFO C/FG PN-16 D=80MM;L=1000MM (20KG)</v>
          </cell>
          <cell r="D6217" t="str">
            <v>UN</v>
          </cell>
          <cell r="E6217">
            <v>0</v>
          </cell>
        </row>
        <row r="6218">
          <cell r="B6218" t="str">
            <v>526802</v>
          </cell>
          <cell r="C6218" t="str">
            <v>TUBO FOFO C/FG PN-16 D=80MM;L=1500MM (27KG)</v>
          </cell>
          <cell r="D6218" t="str">
            <v>UN</v>
          </cell>
          <cell r="E6218">
            <v>0</v>
          </cell>
        </row>
        <row r="6219">
          <cell r="B6219" t="str">
            <v>526803</v>
          </cell>
          <cell r="C6219" t="str">
            <v>TUBO FOFO C/FG PN-16 D=80MM;L=2000MM (33KG)</v>
          </cell>
          <cell r="D6219" t="str">
            <v>UN</v>
          </cell>
          <cell r="E6219">
            <v>0</v>
          </cell>
        </row>
        <row r="6220">
          <cell r="B6220" t="str">
            <v>526804</v>
          </cell>
          <cell r="C6220" t="str">
            <v>TUBO FOFO C/FG PN-16 D=80MM;L=2500MM (40KG)</v>
          </cell>
          <cell r="D6220" t="str">
            <v>UN</v>
          </cell>
          <cell r="E6220">
            <v>0</v>
          </cell>
        </row>
        <row r="6221">
          <cell r="B6221" t="str">
            <v>526805</v>
          </cell>
          <cell r="C6221" t="str">
            <v>TUBO FOFO C/FG PN-16 D=80MM;L=3000MM (46KG)</v>
          </cell>
          <cell r="D6221" t="str">
            <v>UN</v>
          </cell>
          <cell r="E6221">
            <v>0</v>
          </cell>
        </row>
        <row r="6222">
          <cell r="B6222" t="str">
            <v>526806</v>
          </cell>
          <cell r="C6222" t="str">
            <v>TUBO FOFO C/FG PN-16 D=80MM;L=3500MM (53KG)</v>
          </cell>
          <cell r="D6222" t="str">
            <v>UN</v>
          </cell>
          <cell r="E6222">
            <v>0</v>
          </cell>
        </row>
        <row r="6223">
          <cell r="B6223" t="str">
            <v>526807</v>
          </cell>
          <cell r="C6223" t="str">
            <v>TUBO FOFO C/FG PN-16 D=80MM;L=4000MM (59KG)</v>
          </cell>
          <cell r="D6223" t="str">
            <v>UN</v>
          </cell>
          <cell r="E6223">
            <v>0</v>
          </cell>
        </row>
        <row r="6224">
          <cell r="B6224" t="str">
            <v>526808</v>
          </cell>
          <cell r="C6224" t="str">
            <v>TUBO FOFO C/FG PN-16 D=80MM;L=4500MM (66KG)</v>
          </cell>
          <cell r="D6224" t="str">
            <v>UN</v>
          </cell>
          <cell r="E6224">
            <v>0</v>
          </cell>
        </row>
        <row r="6225">
          <cell r="B6225" t="str">
            <v>526809</v>
          </cell>
          <cell r="C6225" t="str">
            <v>TUBO FOFO C/FG PN-16 D=80MM;L=5000MM (72KG)</v>
          </cell>
          <cell r="D6225" t="str">
            <v>UN</v>
          </cell>
          <cell r="E6225">
            <v>0</v>
          </cell>
        </row>
        <row r="6226">
          <cell r="B6226" t="str">
            <v>526810</v>
          </cell>
          <cell r="C6226" t="str">
            <v>TUBO FOFO C/FG PN-16 D=80MM;L=5500MM (79KG)</v>
          </cell>
          <cell r="D6226" t="str">
            <v>UN</v>
          </cell>
          <cell r="E6226">
            <v>0</v>
          </cell>
        </row>
        <row r="6227">
          <cell r="B6227" t="str">
            <v>526811</v>
          </cell>
          <cell r="C6227" t="str">
            <v>TUBO FOFO C/FG PN-16 D=80MM;L=5800MM (82KG)</v>
          </cell>
          <cell r="D6227" t="str">
            <v>UN</v>
          </cell>
          <cell r="E6227">
            <v>0</v>
          </cell>
        </row>
        <row r="6228">
          <cell r="B6228" t="str">
            <v>526812</v>
          </cell>
          <cell r="C6228" t="str">
            <v>TUBO FOFO C/FG PN-16 D=100MM;L=1000MM (26KG)</v>
          </cell>
          <cell r="D6228" t="str">
            <v>UN</v>
          </cell>
          <cell r="E6228">
            <v>0</v>
          </cell>
        </row>
        <row r="6229">
          <cell r="B6229" t="str">
            <v>526813</v>
          </cell>
          <cell r="C6229" t="str">
            <v>TUBO FOFO C/FG PN-16 D=100MM;L=1500MM (35KG)</v>
          </cell>
          <cell r="D6229" t="str">
            <v>UN</v>
          </cell>
          <cell r="E6229">
            <v>0</v>
          </cell>
        </row>
        <row r="6230">
          <cell r="B6230" t="str">
            <v>526814</v>
          </cell>
          <cell r="C6230" t="str">
            <v>TUBO FOFO C/FG PN-16 D=100MM;L=2000MM (43KG)</v>
          </cell>
          <cell r="D6230" t="str">
            <v>UN</v>
          </cell>
          <cell r="E6230">
            <v>0</v>
          </cell>
        </row>
        <row r="6231">
          <cell r="B6231" t="str">
            <v>526815</v>
          </cell>
          <cell r="C6231" t="str">
            <v>TUBO FOFO C/FG PN-16 D=100MM;L=2500MM (52KG)</v>
          </cell>
          <cell r="D6231" t="str">
            <v>UN</v>
          </cell>
          <cell r="E6231">
            <v>0</v>
          </cell>
        </row>
        <row r="6232">
          <cell r="B6232" t="str">
            <v>526816</v>
          </cell>
          <cell r="C6232" t="str">
            <v>TUBO FOFO C/FG PN-16 D=100MM;L=3000MM (61KG)</v>
          </cell>
          <cell r="D6232" t="str">
            <v>UN</v>
          </cell>
          <cell r="E6232">
            <v>0</v>
          </cell>
        </row>
        <row r="6233">
          <cell r="B6233" t="str">
            <v>526817</v>
          </cell>
          <cell r="C6233" t="str">
            <v>TUBO FOFO C/FG PN-16 D=100MM;L=3500MM (69KG)</v>
          </cell>
          <cell r="D6233" t="str">
            <v>UN</v>
          </cell>
          <cell r="E6233">
            <v>0</v>
          </cell>
        </row>
        <row r="6234">
          <cell r="B6234" t="str">
            <v>526818</v>
          </cell>
          <cell r="C6234" t="str">
            <v>TUBO FOFO C/FG PN-16 D=100MM;L=4000MM (78KG)</v>
          </cell>
          <cell r="D6234" t="str">
            <v>UN</v>
          </cell>
          <cell r="E6234">
            <v>0</v>
          </cell>
        </row>
        <row r="6235">
          <cell r="B6235" t="str">
            <v>526819</v>
          </cell>
          <cell r="C6235" t="str">
            <v>TUBO FOFO C/FG PN-16 D=100MM;L=4500MM (86KG)</v>
          </cell>
          <cell r="D6235" t="str">
            <v>UN</v>
          </cell>
          <cell r="E6235">
            <v>0</v>
          </cell>
        </row>
        <row r="6236">
          <cell r="B6236" t="str">
            <v>526820</v>
          </cell>
          <cell r="C6236" t="str">
            <v>TUBO FOFO C/FG PN-16 D=100MM;L=5000MM (95KG)</v>
          </cell>
          <cell r="D6236" t="str">
            <v>UN</v>
          </cell>
          <cell r="E6236">
            <v>0</v>
          </cell>
        </row>
        <row r="6237">
          <cell r="B6237" t="str">
            <v>526821</v>
          </cell>
          <cell r="C6237" t="str">
            <v>TUBO FOFO C/FG PN-16 D=100MM;L=5500MM (104KG)</v>
          </cell>
          <cell r="D6237" t="str">
            <v>UN</v>
          </cell>
          <cell r="E6237">
            <v>0</v>
          </cell>
        </row>
        <row r="6238">
          <cell r="B6238" t="str">
            <v>526822</v>
          </cell>
          <cell r="C6238" t="str">
            <v>TUBO FOFO C/FG PN-16 D=100MM;L=5800MM (109KG)</v>
          </cell>
          <cell r="D6238" t="str">
            <v>UN</v>
          </cell>
          <cell r="E6238">
            <v>0</v>
          </cell>
        </row>
        <row r="6239">
          <cell r="B6239" t="str">
            <v>526823</v>
          </cell>
          <cell r="C6239" t="str">
            <v>TUBO FOFO C/FG PN-16 D=150MM;L=1000MM (42KG)</v>
          </cell>
          <cell r="D6239" t="str">
            <v>UN</v>
          </cell>
          <cell r="E6239">
            <v>0</v>
          </cell>
        </row>
        <row r="6240">
          <cell r="B6240" t="str">
            <v>526824</v>
          </cell>
          <cell r="C6240" t="str">
            <v>TUBO FOFO C/FG PN-16 D=150MM;L=1500MM (55KG)</v>
          </cell>
          <cell r="D6240" t="str">
            <v>UN</v>
          </cell>
          <cell r="E6240">
            <v>0</v>
          </cell>
        </row>
        <row r="6241">
          <cell r="B6241" t="str">
            <v>526825</v>
          </cell>
          <cell r="C6241" t="str">
            <v>TUBO FOFO C/FG PN-16 D=150MM;L=2000MM (68KG)</v>
          </cell>
          <cell r="D6241" t="str">
            <v>UN</v>
          </cell>
          <cell r="E6241">
            <v>0</v>
          </cell>
        </row>
        <row r="6242">
          <cell r="B6242" t="str">
            <v>526826</v>
          </cell>
          <cell r="C6242" t="str">
            <v>TUBO FOFO C/FG PN-16 D=150MM;L=2500MM (81KG)</v>
          </cell>
          <cell r="D6242" t="str">
            <v>UN</v>
          </cell>
          <cell r="E6242">
            <v>0</v>
          </cell>
        </row>
        <row r="6243">
          <cell r="B6243" t="str">
            <v>526827</v>
          </cell>
          <cell r="C6243" t="str">
            <v>TUBO FOFO C/FG PN-16 D=150MM;L=3000MM (94KG)</v>
          </cell>
          <cell r="D6243" t="str">
            <v>UN</v>
          </cell>
          <cell r="E6243">
            <v>0</v>
          </cell>
        </row>
        <row r="6244">
          <cell r="B6244" t="str">
            <v>526828</v>
          </cell>
          <cell r="C6244" t="str">
            <v>TUBO FOFO C/FG PN-16 D=150MM;L=3500MM (107KG)</v>
          </cell>
          <cell r="D6244" t="str">
            <v>UN</v>
          </cell>
          <cell r="E6244">
            <v>0</v>
          </cell>
        </row>
        <row r="6245">
          <cell r="B6245" t="str">
            <v>526829</v>
          </cell>
          <cell r="C6245" t="str">
            <v>TUBO FOFO C/FG PN-16 D=150MM;L=4000MM (120KG)</v>
          </cell>
          <cell r="D6245" t="str">
            <v>UN</v>
          </cell>
          <cell r="E6245">
            <v>0</v>
          </cell>
        </row>
        <row r="6246">
          <cell r="B6246" t="str">
            <v>526830</v>
          </cell>
          <cell r="C6246" t="str">
            <v>TUBO FOFO C/FG PN-16 D=150MM;L=4500MM (133KG)</v>
          </cell>
          <cell r="D6246" t="str">
            <v>UN</v>
          </cell>
          <cell r="E6246">
            <v>0</v>
          </cell>
        </row>
        <row r="6247">
          <cell r="B6247" t="str">
            <v>526831</v>
          </cell>
          <cell r="C6247" t="str">
            <v>TUBO FOFO C/FG PN-16 D=150MM;L=5000MM (146KG)</v>
          </cell>
          <cell r="D6247" t="str">
            <v>UN</v>
          </cell>
          <cell r="E6247">
            <v>0</v>
          </cell>
        </row>
        <row r="6248">
          <cell r="B6248" t="str">
            <v>526832</v>
          </cell>
          <cell r="C6248" t="str">
            <v>TUBO FOFO C/FG PN-16 D=150MM;L=5500MM (159KG)</v>
          </cell>
          <cell r="D6248" t="str">
            <v>UN</v>
          </cell>
          <cell r="E6248">
            <v>0</v>
          </cell>
        </row>
        <row r="6249">
          <cell r="B6249" t="str">
            <v>526833</v>
          </cell>
          <cell r="C6249" t="str">
            <v>TUBO FOFO C/FG PN-16 D=150MM;L=5800MM (167KG)</v>
          </cell>
          <cell r="D6249" t="str">
            <v>UN</v>
          </cell>
          <cell r="E6249">
            <v>0</v>
          </cell>
        </row>
        <row r="6250">
          <cell r="B6250" t="str">
            <v>526834</v>
          </cell>
          <cell r="C6250" t="str">
            <v>TUBO FOFO C/FG PN-16 D=200MM;L=1000MM (55KG)</v>
          </cell>
          <cell r="D6250" t="str">
            <v>UN</v>
          </cell>
          <cell r="E6250">
            <v>0</v>
          </cell>
        </row>
        <row r="6251">
          <cell r="B6251" t="str">
            <v>526835</v>
          </cell>
          <cell r="C6251" t="str">
            <v>TUBO FOFO C/FG PN-16 D=200MM;L=1500MM (72KG)</v>
          </cell>
          <cell r="D6251" t="str">
            <v>UN</v>
          </cell>
          <cell r="E6251">
            <v>0</v>
          </cell>
        </row>
        <row r="6252">
          <cell r="B6252" t="str">
            <v>526836</v>
          </cell>
          <cell r="C6252" t="str">
            <v>TUBO FOFO C/FG PN-16 D=200MM;L=2000MM (90KG)</v>
          </cell>
          <cell r="D6252" t="str">
            <v>UN</v>
          </cell>
          <cell r="E6252">
            <v>0</v>
          </cell>
        </row>
        <row r="6253">
          <cell r="B6253" t="str">
            <v>526837</v>
          </cell>
          <cell r="C6253" t="str">
            <v>TUBO FOFO C/FG PN-16 D=200MM;L=2500MM (107KG)</v>
          </cell>
          <cell r="D6253" t="str">
            <v>UN</v>
          </cell>
          <cell r="E6253">
            <v>0</v>
          </cell>
        </row>
        <row r="6254">
          <cell r="B6254" t="str">
            <v>526838</v>
          </cell>
          <cell r="C6254" t="str">
            <v>TUBO FOFO C/FG PN-16 D=200MM;L=3000MM (124KG)</v>
          </cell>
          <cell r="D6254" t="str">
            <v>UN</v>
          </cell>
          <cell r="E6254">
            <v>0</v>
          </cell>
        </row>
        <row r="6255">
          <cell r="B6255" t="str">
            <v>526839</v>
          </cell>
          <cell r="C6255" t="str">
            <v>TUBO FOFO C/FG PN-16 D=200MM;L=3500MM (142KG)</v>
          </cell>
          <cell r="D6255" t="str">
            <v>UN</v>
          </cell>
          <cell r="E6255">
            <v>0</v>
          </cell>
        </row>
        <row r="6256">
          <cell r="B6256" t="str">
            <v>526840</v>
          </cell>
          <cell r="C6256" t="str">
            <v>TUBO FOFO C/FG PN-16 D=200MM;L=4000MM (159KG)</v>
          </cell>
          <cell r="D6256" t="str">
            <v>UN</v>
          </cell>
          <cell r="E6256">
            <v>0</v>
          </cell>
        </row>
        <row r="6257">
          <cell r="B6257" t="str">
            <v>526841</v>
          </cell>
          <cell r="C6257" t="str">
            <v>TUBO FOFO C/FG PN-16 D=200MM;L=4500MM (177KG)</v>
          </cell>
          <cell r="D6257" t="str">
            <v>UN</v>
          </cell>
          <cell r="E6257">
            <v>0</v>
          </cell>
        </row>
        <row r="6258">
          <cell r="B6258" t="str">
            <v>526842</v>
          </cell>
          <cell r="C6258" t="str">
            <v>TUBO FOFO C/FG PN-16 D=200MM;L=5000MM (194KG)</v>
          </cell>
          <cell r="D6258" t="str">
            <v>UN</v>
          </cell>
          <cell r="E6258">
            <v>0</v>
          </cell>
        </row>
        <row r="6259">
          <cell r="B6259" t="str">
            <v>526843</v>
          </cell>
          <cell r="C6259" t="str">
            <v>TUBO FOFO C/FG PN-16 D=200MM;L=5500MM (211KG)</v>
          </cell>
          <cell r="D6259" t="str">
            <v>UN</v>
          </cell>
          <cell r="E6259">
            <v>0</v>
          </cell>
        </row>
        <row r="6260">
          <cell r="B6260" t="str">
            <v>526844</v>
          </cell>
          <cell r="C6260" t="str">
            <v>TUBO FOFO C/FG PN-16 D=200MM;L=5800MM (222KG)</v>
          </cell>
          <cell r="D6260" t="str">
            <v>UN</v>
          </cell>
          <cell r="E6260">
            <v>0</v>
          </cell>
        </row>
        <row r="6261">
          <cell r="B6261" t="str">
            <v>526845</v>
          </cell>
          <cell r="C6261" t="str">
            <v>TUBO FOFO C/FG PN-16 D=250MM;L=1000MM (74KG)</v>
          </cell>
          <cell r="D6261" t="str">
            <v>UN</v>
          </cell>
          <cell r="E6261">
            <v>0</v>
          </cell>
        </row>
        <row r="6262">
          <cell r="B6262" t="str">
            <v>526846</v>
          </cell>
          <cell r="C6262" t="str">
            <v>TUBO FOFO C/FG PN-16 D=250MM;L=1500MM (97KG)</v>
          </cell>
          <cell r="D6262" t="str">
            <v>UN</v>
          </cell>
          <cell r="E6262">
            <v>0</v>
          </cell>
        </row>
        <row r="6263">
          <cell r="B6263" t="str">
            <v>526847</v>
          </cell>
          <cell r="C6263" t="str">
            <v>TUBO FOFO C/FG PN-16 D=250MM;L=2000MM (120KG)</v>
          </cell>
          <cell r="D6263" t="str">
            <v>UN</v>
          </cell>
          <cell r="E6263">
            <v>0</v>
          </cell>
        </row>
        <row r="6264">
          <cell r="B6264" t="str">
            <v>526848</v>
          </cell>
          <cell r="C6264" t="str">
            <v>TUBO FOFO C/FG PN-16 D=250MM;L=2500MM (143KG)</v>
          </cell>
          <cell r="D6264" t="str">
            <v>UN</v>
          </cell>
          <cell r="E6264">
            <v>0</v>
          </cell>
        </row>
        <row r="6265">
          <cell r="B6265" t="str">
            <v>526849</v>
          </cell>
          <cell r="C6265" t="str">
            <v>TUBO FOFO C/FG PN-16 D=250MM;L=3000MM (165KG)</v>
          </cell>
          <cell r="D6265" t="str">
            <v>UN</v>
          </cell>
          <cell r="E6265">
            <v>0</v>
          </cell>
        </row>
        <row r="6266">
          <cell r="B6266" t="str">
            <v>526850</v>
          </cell>
          <cell r="C6266" t="str">
            <v>TUBO FOFO C/FG PN-16 D=250MM;L=3500MM (188KG)</v>
          </cell>
          <cell r="D6266" t="str">
            <v>UN</v>
          </cell>
          <cell r="E6266">
            <v>0</v>
          </cell>
        </row>
        <row r="6267">
          <cell r="B6267" t="str">
            <v>526851</v>
          </cell>
          <cell r="C6267" t="str">
            <v>TUBO FOFO C/FG PN-16 D=250MM;L=4000MM (211KG)</v>
          </cell>
          <cell r="D6267" t="str">
            <v>UN</v>
          </cell>
          <cell r="E6267">
            <v>0</v>
          </cell>
        </row>
        <row r="6268">
          <cell r="B6268" t="str">
            <v>526852</v>
          </cell>
          <cell r="C6268" t="str">
            <v>TUBO FOFO C/FG PN-16 D=250MM;L=4500MM (233KG)</v>
          </cell>
          <cell r="D6268" t="str">
            <v>UN</v>
          </cell>
          <cell r="E6268">
            <v>0</v>
          </cell>
        </row>
        <row r="6269">
          <cell r="B6269" t="str">
            <v>526853</v>
          </cell>
          <cell r="C6269" t="str">
            <v>TUBO FOFO C/FG PN-16 D=250MM;L=5000MM (256KG)</v>
          </cell>
          <cell r="D6269" t="str">
            <v>UN</v>
          </cell>
          <cell r="E6269">
            <v>0</v>
          </cell>
        </row>
        <row r="6270">
          <cell r="B6270" t="str">
            <v>526854</v>
          </cell>
          <cell r="C6270" t="str">
            <v>TUBO FOFO C/FG PN-16 D=250MM;L=5500MM (279KG)</v>
          </cell>
          <cell r="D6270" t="str">
            <v>UN</v>
          </cell>
          <cell r="E6270">
            <v>0</v>
          </cell>
        </row>
        <row r="6271">
          <cell r="B6271" t="str">
            <v>526855</v>
          </cell>
          <cell r="C6271" t="str">
            <v>TUBO FOFO C/FG PN-16 D=250MM;L=5800MM (292KG)</v>
          </cell>
          <cell r="D6271" t="str">
            <v>UN</v>
          </cell>
          <cell r="E6271">
            <v>0</v>
          </cell>
        </row>
        <row r="6272">
          <cell r="B6272" t="str">
            <v>526856</v>
          </cell>
          <cell r="C6272" t="str">
            <v>TUBO FOFO C/FG PN-16 D=300MM;L=1000MM (93KG)</v>
          </cell>
          <cell r="D6272" t="str">
            <v>UN</v>
          </cell>
          <cell r="E6272">
            <v>0</v>
          </cell>
        </row>
        <row r="6273">
          <cell r="B6273" t="str">
            <v>526857</v>
          </cell>
          <cell r="C6273" t="str">
            <v>TUBO FOFO C/FG PN-16 D=300MM;L=1500MM (122KG)</v>
          </cell>
          <cell r="D6273" t="str">
            <v>UN</v>
          </cell>
          <cell r="E6273">
            <v>0</v>
          </cell>
        </row>
        <row r="6274">
          <cell r="B6274" t="str">
            <v>526858</v>
          </cell>
          <cell r="C6274" t="str">
            <v>TUBO FOFO C/FG PN-16 D=300MM;L=2000MM (150KG)</v>
          </cell>
          <cell r="D6274" t="str">
            <v>UN</v>
          </cell>
          <cell r="E6274">
            <v>0</v>
          </cell>
        </row>
        <row r="6275">
          <cell r="B6275" t="str">
            <v>526859</v>
          </cell>
          <cell r="C6275" t="str">
            <v>TUBO FOFO C/FG PN-16 D=300MM;L=2500MM (179KG)</v>
          </cell>
          <cell r="D6275" t="str">
            <v>UN</v>
          </cell>
          <cell r="E6275">
            <v>0</v>
          </cell>
        </row>
        <row r="6276">
          <cell r="B6276" t="str">
            <v>526860</v>
          </cell>
          <cell r="C6276" t="str">
            <v>TUBO FOFO C/FG PN-16 D=300MM;L=3000MM (207KG)</v>
          </cell>
          <cell r="D6276" t="str">
            <v>UN</v>
          </cell>
          <cell r="E6276">
            <v>0</v>
          </cell>
        </row>
        <row r="6277">
          <cell r="B6277" t="str">
            <v>526861</v>
          </cell>
          <cell r="C6277" t="str">
            <v>TUBO FOFO C/FG PN-16 D=300MM;L=3500MM (236KG)</v>
          </cell>
          <cell r="D6277" t="str">
            <v>UN</v>
          </cell>
          <cell r="E6277">
            <v>0</v>
          </cell>
        </row>
        <row r="6278">
          <cell r="B6278" t="str">
            <v>526862</v>
          </cell>
          <cell r="C6278" t="str">
            <v>TUBO FOFO C/FG PN-16 D=300MM;L=4000MM (264KG)</v>
          </cell>
          <cell r="D6278" t="str">
            <v>UN</v>
          </cell>
          <cell r="E6278">
            <v>0</v>
          </cell>
        </row>
        <row r="6279">
          <cell r="B6279" t="str">
            <v>526863</v>
          </cell>
          <cell r="C6279" t="str">
            <v>TUBO FOFO C/FG PN-16 D=300MM;L=4500MM (293KG)</v>
          </cell>
          <cell r="D6279" t="str">
            <v>UN</v>
          </cell>
          <cell r="E6279">
            <v>0</v>
          </cell>
        </row>
        <row r="6280">
          <cell r="B6280" t="str">
            <v>526864</v>
          </cell>
          <cell r="C6280" t="str">
            <v>TUBO FOFO C/FG PN-16 D=300MM;L=5000MM (322KG)</v>
          </cell>
          <cell r="D6280" t="str">
            <v>UN</v>
          </cell>
          <cell r="E6280">
            <v>0</v>
          </cell>
        </row>
        <row r="6281">
          <cell r="B6281" t="str">
            <v>526865</v>
          </cell>
          <cell r="C6281" t="str">
            <v>TUBO FOFO C/FG PN-16 D=300MM;L=5500MM (350KG)</v>
          </cell>
          <cell r="D6281" t="str">
            <v>UN</v>
          </cell>
          <cell r="E6281">
            <v>0</v>
          </cell>
        </row>
        <row r="6282">
          <cell r="B6282" t="str">
            <v>526866</v>
          </cell>
          <cell r="C6282" t="str">
            <v>TUBO FOFO C/FG PN-16 D=300MM;L=5800MM (367KG)</v>
          </cell>
          <cell r="D6282" t="str">
            <v>UN</v>
          </cell>
          <cell r="E6282">
            <v>0</v>
          </cell>
        </row>
        <row r="6283">
          <cell r="B6283" t="str">
            <v>526867</v>
          </cell>
          <cell r="C6283" t="str">
            <v>TUBO FOFO C/FG PN-16 D=350MM;L=1000MM (128KG)</v>
          </cell>
          <cell r="D6283" t="str">
            <v>UN</v>
          </cell>
          <cell r="E6283">
            <v>0</v>
          </cell>
        </row>
        <row r="6284">
          <cell r="B6284" t="str">
            <v>526868</v>
          </cell>
          <cell r="C6284" t="str">
            <v>TUBO FOFO C/FG PN-16 D=350MM;L=1500MM (165KG)</v>
          </cell>
          <cell r="D6284" t="str">
            <v>UN</v>
          </cell>
          <cell r="E6284">
            <v>0</v>
          </cell>
        </row>
        <row r="6285">
          <cell r="B6285" t="str">
            <v>526869</v>
          </cell>
          <cell r="C6285" t="str">
            <v>TUBO FOFO C/FG PN-16 D=350MM;L=2000MM (203KG)</v>
          </cell>
          <cell r="D6285" t="str">
            <v>UN</v>
          </cell>
          <cell r="E6285">
            <v>0</v>
          </cell>
        </row>
        <row r="6286">
          <cell r="B6286" t="str">
            <v>526870</v>
          </cell>
          <cell r="C6286" t="str">
            <v>TUBO FOFO C/FG PN-16 D=350MM;L=2500MM (241KG)</v>
          </cell>
          <cell r="D6286" t="str">
            <v>UN</v>
          </cell>
          <cell r="E6286">
            <v>0</v>
          </cell>
        </row>
        <row r="6287">
          <cell r="B6287" t="str">
            <v>526871</v>
          </cell>
          <cell r="C6287" t="str">
            <v>TUBO FOFO C/FG PN-16 D=350MM;L=3000MM (279KG)</v>
          </cell>
          <cell r="D6287" t="str">
            <v>UN</v>
          </cell>
          <cell r="E6287">
            <v>0</v>
          </cell>
        </row>
        <row r="6288">
          <cell r="B6288" t="str">
            <v>526872</v>
          </cell>
          <cell r="C6288" t="str">
            <v>TUBO FOFO C/FG PN-16 D=350MM;L=3500MM (316KG)</v>
          </cell>
          <cell r="D6288" t="str">
            <v>UN</v>
          </cell>
          <cell r="E6288">
            <v>0</v>
          </cell>
        </row>
        <row r="6289">
          <cell r="B6289" t="str">
            <v>526873</v>
          </cell>
          <cell r="C6289" t="str">
            <v>TUBO FOFO C/FG PN-16 D=350MM;L=4000MM (354KG)</v>
          </cell>
          <cell r="D6289" t="str">
            <v>UN</v>
          </cell>
          <cell r="E6289">
            <v>0</v>
          </cell>
        </row>
        <row r="6290">
          <cell r="B6290" t="str">
            <v>526874</v>
          </cell>
          <cell r="C6290" t="str">
            <v>TUBO FOFO C/FG PN-16 D=350MM;L=4500MM (392KG)</v>
          </cell>
          <cell r="D6290" t="str">
            <v>UN</v>
          </cell>
          <cell r="E6290">
            <v>0</v>
          </cell>
        </row>
        <row r="6291">
          <cell r="B6291" t="str">
            <v>526875</v>
          </cell>
          <cell r="C6291" t="str">
            <v>TUBO FOFO C/FG PN-16 D=350MM;L=5000MM (430KG)</v>
          </cell>
          <cell r="D6291" t="str">
            <v>UN</v>
          </cell>
          <cell r="E6291">
            <v>0</v>
          </cell>
        </row>
        <row r="6292">
          <cell r="B6292" t="str">
            <v>526876</v>
          </cell>
          <cell r="C6292" t="str">
            <v>TUBO FOFO C/FG PN-16 D=350MM;L=5500MM (467KG)</v>
          </cell>
          <cell r="D6292" t="str">
            <v>UN</v>
          </cell>
          <cell r="E6292">
            <v>0</v>
          </cell>
        </row>
        <row r="6293">
          <cell r="B6293" t="str">
            <v>526877</v>
          </cell>
          <cell r="C6293" t="str">
            <v>TUBO FOFO C/FG PN-16 D=350MM;L=5800MM (490KG)</v>
          </cell>
          <cell r="D6293" t="str">
            <v>UN</v>
          </cell>
          <cell r="E6293">
            <v>0</v>
          </cell>
        </row>
        <row r="6294">
          <cell r="B6294" t="str">
            <v>526878</v>
          </cell>
          <cell r="C6294" t="str">
            <v>TUBO FOFO C/FG PN-16 D=400MM;L=1000MM (158KG)</v>
          </cell>
          <cell r="D6294" t="str">
            <v>UN</v>
          </cell>
          <cell r="E6294">
            <v>0</v>
          </cell>
        </row>
        <row r="6295">
          <cell r="B6295" t="str">
            <v>526879</v>
          </cell>
          <cell r="C6295" t="str">
            <v>TUBO FOFO C/FG PN-16 D=400MM;L=1500MM (202KG)</v>
          </cell>
          <cell r="D6295" t="str">
            <v>UN</v>
          </cell>
          <cell r="E6295">
            <v>0</v>
          </cell>
        </row>
        <row r="6296">
          <cell r="B6296" t="str">
            <v>526880</v>
          </cell>
          <cell r="C6296" t="str">
            <v>TUBO FOFO C/FG PN-16 D=400MM;L=2000MM (247KG)</v>
          </cell>
          <cell r="D6296" t="str">
            <v>UN</v>
          </cell>
          <cell r="E6296">
            <v>0</v>
          </cell>
        </row>
        <row r="6297">
          <cell r="B6297" t="str">
            <v>526881</v>
          </cell>
          <cell r="C6297" t="str">
            <v>TUBO FOFO C/FG PN-16 D=400MM;L=2500MM (292KG)</v>
          </cell>
          <cell r="D6297" t="str">
            <v>UN</v>
          </cell>
          <cell r="E6297">
            <v>0</v>
          </cell>
        </row>
        <row r="6298">
          <cell r="B6298" t="str">
            <v>526882</v>
          </cell>
          <cell r="C6298" t="str">
            <v>TUBO FOFO C/FG PN-16 D=400MM;L=3000MM (337KG)</v>
          </cell>
          <cell r="D6298" t="str">
            <v>UN</v>
          </cell>
          <cell r="E6298">
            <v>0</v>
          </cell>
        </row>
        <row r="6299">
          <cell r="B6299" t="str">
            <v>526883</v>
          </cell>
          <cell r="C6299" t="str">
            <v>TUBO FOFO C/FG PN-16 D=400MM;L=3500MM (381KG)</v>
          </cell>
          <cell r="D6299" t="str">
            <v>UN</v>
          </cell>
          <cell r="E6299">
            <v>0</v>
          </cell>
        </row>
        <row r="6300">
          <cell r="B6300" t="str">
            <v>526884</v>
          </cell>
          <cell r="C6300" t="str">
            <v>TUBO FOFO C/FG PN-16 D=400MM;L=4000MM (426KG)</v>
          </cell>
          <cell r="D6300" t="str">
            <v>UN</v>
          </cell>
          <cell r="E6300">
            <v>0</v>
          </cell>
        </row>
        <row r="6301">
          <cell r="B6301" t="str">
            <v>526885</v>
          </cell>
          <cell r="C6301" t="str">
            <v>TUBO FOFO C/FG PN-16 D=400MM;L=4500MM (471KG)</v>
          </cell>
          <cell r="D6301" t="str">
            <v>UN</v>
          </cell>
          <cell r="E6301">
            <v>0</v>
          </cell>
        </row>
        <row r="6302">
          <cell r="B6302" t="str">
            <v>526886</v>
          </cell>
          <cell r="C6302" t="str">
            <v>TUBO FOFO C/FG PN-16 D=400MM;L=5000MM (516KG)</v>
          </cell>
          <cell r="D6302" t="str">
            <v>UN</v>
          </cell>
          <cell r="E6302">
            <v>0</v>
          </cell>
        </row>
        <row r="6303">
          <cell r="B6303" t="str">
            <v>526887</v>
          </cell>
          <cell r="C6303" t="str">
            <v>TUBO FOFO C/FG PN-16 D=400MM;L=5500MM (560KG)</v>
          </cell>
          <cell r="D6303" t="str">
            <v>UN</v>
          </cell>
          <cell r="E6303">
            <v>0</v>
          </cell>
        </row>
        <row r="6304">
          <cell r="B6304" t="str">
            <v>526888</v>
          </cell>
          <cell r="C6304" t="str">
            <v>TUBO FOFO C/FG PN-16 D=400MM;L=5800MM (587KG)</v>
          </cell>
          <cell r="D6304" t="str">
            <v>UN</v>
          </cell>
          <cell r="E6304">
            <v>0</v>
          </cell>
        </row>
        <row r="6305">
          <cell r="B6305" t="str">
            <v>526889</v>
          </cell>
          <cell r="C6305" t="str">
            <v>TUBO FOFO C/FG PN-16 D=450MM;L=1000MM (189KG)</v>
          </cell>
          <cell r="D6305" t="str">
            <v>UN</v>
          </cell>
          <cell r="E6305">
            <v>0</v>
          </cell>
        </row>
        <row r="6306">
          <cell r="B6306" t="str">
            <v>526890</v>
          </cell>
          <cell r="C6306" t="str">
            <v>TUBO FOFO C/FG PN-16 D=450MM;L=1500MM (242KG)</v>
          </cell>
          <cell r="D6306" t="str">
            <v>UN</v>
          </cell>
          <cell r="E6306">
            <v>0</v>
          </cell>
        </row>
        <row r="6307">
          <cell r="B6307" t="str">
            <v>526891</v>
          </cell>
          <cell r="C6307" t="str">
            <v>TUBO FOFO C/FG PN-16 D=450MM;L=2000MM (294KG)</v>
          </cell>
          <cell r="D6307" t="str">
            <v>UN</v>
          </cell>
          <cell r="E6307">
            <v>0</v>
          </cell>
        </row>
        <row r="6308">
          <cell r="B6308" t="str">
            <v>526892</v>
          </cell>
          <cell r="C6308" t="str">
            <v>TUBO FOFO C/FG PN-16 D=450MM;L=2500MM (347KG)</v>
          </cell>
          <cell r="D6308" t="str">
            <v>UN</v>
          </cell>
          <cell r="E6308">
            <v>0</v>
          </cell>
        </row>
        <row r="6309">
          <cell r="B6309" t="str">
            <v>526893</v>
          </cell>
          <cell r="C6309" t="str">
            <v>TUBO FOFO C/FG PN-16 D=450MM;L=3000MM (399KG)</v>
          </cell>
          <cell r="D6309" t="str">
            <v>UN</v>
          </cell>
          <cell r="E6309">
            <v>0</v>
          </cell>
        </row>
        <row r="6310">
          <cell r="B6310" t="str">
            <v>526894</v>
          </cell>
          <cell r="C6310" t="str">
            <v>TUBO FOFO C/FG PN-16 D=450MM;L=3500MM (452KG)</v>
          </cell>
          <cell r="D6310" t="str">
            <v>UN</v>
          </cell>
          <cell r="E6310">
            <v>0</v>
          </cell>
        </row>
        <row r="6311">
          <cell r="B6311" t="str">
            <v>526895</v>
          </cell>
          <cell r="C6311" t="str">
            <v>TUBO FOFO C/FG PN-16 D=450MM;L=4000MM (504KG)</v>
          </cell>
          <cell r="D6311" t="str">
            <v>UN</v>
          </cell>
          <cell r="E6311">
            <v>0</v>
          </cell>
        </row>
        <row r="6312">
          <cell r="B6312" t="str">
            <v>526896</v>
          </cell>
          <cell r="C6312" t="str">
            <v>TUBO FOFO C/FG PN-16 D=450MM;L=4500MM (557KG)</v>
          </cell>
          <cell r="D6312" t="str">
            <v>UN</v>
          </cell>
          <cell r="E6312">
            <v>0</v>
          </cell>
        </row>
        <row r="6313">
          <cell r="B6313" t="str">
            <v>526897</v>
          </cell>
          <cell r="C6313" t="str">
            <v>TUBO FOFO C/FG PN-16 D=450MM;L=5000MM (610KG)</v>
          </cell>
          <cell r="D6313" t="str">
            <v>UN</v>
          </cell>
          <cell r="E6313">
            <v>0</v>
          </cell>
        </row>
        <row r="6314">
          <cell r="B6314" t="str">
            <v>526898</v>
          </cell>
          <cell r="C6314" t="str">
            <v>TUBO FOFO C/FG PN-16 D=450MM;L=5500MM (662KG)</v>
          </cell>
          <cell r="D6314" t="str">
            <v>UN</v>
          </cell>
          <cell r="E6314">
            <v>0</v>
          </cell>
        </row>
        <row r="6315">
          <cell r="B6315" t="str">
            <v>526899</v>
          </cell>
          <cell r="C6315" t="str">
            <v>TUBO FOFO C/FG PN-16 D=500MM;L=1000MM (228KG)</v>
          </cell>
          <cell r="D6315" t="str">
            <v>UN</v>
          </cell>
          <cell r="E6315">
            <v>0</v>
          </cell>
        </row>
        <row r="6316">
          <cell r="B6316" t="str">
            <v>526901</v>
          </cell>
          <cell r="C6316" t="str">
            <v>TUBO FOFO C/FG PN-16 D=500MM;L=1500MM (289KG)</v>
          </cell>
          <cell r="D6316" t="str">
            <v>UN</v>
          </cell>
          <cell r="E6316">
            <v>0</v>
          </cell>
        </row>
        <row r="6317">
          <cell r="B6317" t="str">
            <v>526902</v>
          </cell>
          <cell r="C6317" t="str">
            <v>TUBO FOFO C/FG PN-16 D=500MM;L=2000MM (350KG)</v>
          </cell>
          <cell r="D6317" t="str">
            <v>UN</v>
          </cell>
          <cell r="E6317">
            <v>0</v>
          </cell>
        </row>
        <row r="6318">
          <cell r="B6318" t="str">
            <v>526903</v>
          </cell>
          <cell r="C6318" t="str">
            <v>TUBO FOFO C/FG PN-16 D=500MM;L=2500MM (411KG)</v>
          </cell>
          <cell r="D6318" t="str">
            <v>UN</v>
          </cell>
          <cell r="E6318">
            <v>0</v>
          </cell>
        </row>
        <row r="6319">
          <cell r="B6319" t="str">
            <v>526904</v>
          </cell>
          <cell r="C6319" t="str">
            <v>TUBO FOFO C/FG PN-16 D=500MM;L=3000MM (471KG)</v>
          </cell>
          <cell r="D6319" t="str">
            <v>UN</v>
          </cell>
          <cell r="E6319">
            <v>0</v>
          </cell>
        </row>
        <row r="6320">
          <cell r="B6320" t="str">
            <v>526905</v>
          </cell>
          <cell r="C6320" t="str">
            <v>TUBO FOFO C/FG PN-16 D=500MM;L=3500MM (532KG)</v>
          </cell>
          <cell r="D6320" t="str">
            <v>UN</v>
          </cell>
          <cell r="E6320">
            <v>0</v>
          </cell>
        </row>
        <row r="6321">
          <cell r="B6321" t="str">
            <v>526906</v>
          </cell>
          <cell r="C6321" t="str">
            <v>TUBO FOFO C/FG PN-16 D=500MM;L=4000MM (593KG)</v>
          </cell>
          <cell r="D6321" t="str">
            <v>UN</v>
          </cell>
          <cell r="E6321">
            <v>0</v>
          </cell>
        </row>
        <row r="6322">
          <cell r="B6322" t="str">
            <v>526907</v>
          </cell>
          <cell r="C6322" t="str">
            <v>TUBO FOFO C/FG PN-16 D=500MM;L=4500MM (654KG)</v>
          </cell>
          <cell r="D6322" t="str">
            <v>UN</v>
          </cell>
          <cell r="E6322">
            <v>0</v>
          </cell>
        </row>
        <row r="6323">
          <cell r="B6323" t="str">
            <v>526908</v>
          </cell>
          <cell r="C6323" t="str">
            <v>TUBO FOFO C/FG PN-16 D=500MM;L=5000MM (715KG)</v>
          </cell>
          <cell r="D6323" t="str">
            <v>UN</v>
          </cell>
          <cell r="E6323">
            <v>0</v>
          </cell>
        </row>
        <row r="6324">
          <cell r="B6324" t="str">
            <v>526909</v>
          </cell>
          <cell r="C6324" t="str">
            <v>TUBO FOFO C/FG PN-16 D=500MM;L=5500MM (776KG)</v>
          </cell>
          <cell r="D6324" t="str">
            <v>UN</v>
          </cell>
          <cell r="E6324">
            <v>0</v>
          </cell>
        </row>
        <row r="6325">
          <cell r="B6325" t="str">
            <v>526910</v>
          </cell>
          <cell r="C6325" t="str">
            <v>TUBO FOFO C/FG PN-16 D=500MM;L=5800MM (812KG)</v>
          </cell>
          <cell r="D6325" t="str">
            <v>UN</v>
          </cell>
          <cell r="E6325">
            <v>0</v>
          </cell>
        </row>
        <row r="6326">
          <cell r="B6326" t="str">
            <v>526911</v>
          </cell>
          <cell r="C6326" t="str">
            <v>TUBO FOFO C/FG PN-16 D=600MM;L=1000MM (322KG)</v>
          </cell>
          <cell r="D6326" t="str">
            <v>UN</v>
          </cell>
          <cell r="E6326">
            <v>0</v>
          </cell>
        </row>
        <row r="6327">
          <cell r="B6327" t="str">
            <v>526912</v>
          </cell>
          <cell r="C6327" t="str">
            <v>TUBO FOFO C/FG PN-16 D=600MM;L=1500MM (401KG)</v>
          </cell>
          <cell r="D6327" t="str">
            <v>UN</v>
          </cell>
          <cell r="E6327">
            <v>0</v>
          </cell>
        </row>
        <row r="6328">
          <cell r="B6328" t="str">
            <v>526913</v>
          </cell>
          <cell r="C6328" t="str">
            <v>TUBO FOFO C/FG PN-16 D=600MM;L=2000MM (480KG)</v>
          </cell>
          <cell r="D6328" t="str">
            <v>UN</v>
          </cell>
          <cell r="E6328">
            <v>0</v>
          </cell>
        </row>
        <row r="6329">
          <cell r="B6329" t="str">
            <v>526914</v>
          </cell>
          <cell r="C6329" t="str">
            <v>TUBO FOFO C/FG PN-16 D=600MM;L=2500MM (559KG)</v>
          </cell>
          <cell r="D6329" t="str">
            <v>UN</v>
          </cell>
          <cell r="E6329">
            <v>0</v>
          </cell>
        </row>
        <row r="6330">
          <cell r="B6330" t="str">
            <v>526915</v>
          </cell>
          <cell r="C6330" t="str">
            <v>TUBO FOFO C/FG PN-16 D=600MM;L=3000MM (638KG)</v>
          </cell>
          <cell r="D6330" t="str">
            <v>UN</v>
          </cell>
          <cell r="E6330">
            <v>0</v>
          </cell>
        </row>
        <row r="6331">
          <cell r="B6331" t="str">
            <v>526916</v>
          </cell>
          <cell r="C6331" t="str">
            <v>TUBO FOFO C/FG PN-16 D=600MM;L=3500MM (717KG)</v>
          </cell>
          <cell r="D6331" t="str">
            <v>UN</v>
          </cell>
          <cell r="E6331">
            <v>0</v>
          </cell>
        </row>
        <row r="6332">
          <cell r="B6332" t="str">
            <v>526917</v>
          </cell>
          <cell r="C6332" t="str">
            <v>TUBO FOFO C/FG PN-16 D=600MM;L=4000MM (796KG)</v>
          </cell>
          <cell r="D6332" t="str">
            <v>UN</v>
          </cell>
          <cell r="E6332">
            <v>0</v>
          </cell>
        </row>
        <row r="6333">
          <cell r="B6333" t="str">
            <v>526918</v>
          </cell>
          <cell r="C6333" t="str">
            <v>TUBO FOFO C/FG PN-16 D=600MM;L=4500MM (875KG)</v>
          </cell>
          <cell r="D6333" t="str">
            <v>UN</v>
          </cell>
          <cell r="E6333">
            <v>0</v>
          </cell>
        </row>
        <row r="6334">
          <cell r="B6334" t="str">
            <v>526919</v>
          </cell>
          <cell r="C6334" t="str">
            <v>TUBO FOFO C/FG PN-16 D=600MM;L=5000MM (954KG)</v>
          </cell>
          <cell r="D6334" t="str">
            <v>UN</v>
          </cell>
          <cell r="E6334">
            <v>0</v>
          </cell>
        </row>
        <row r="6335">
          <cell r="B6335" t="str">
            <v>526920</v>
          </cell>
          <cell r="C6335" t="str">
            <v>TUBO FOFO C/FG PN-16 D=600MM;L=5500MM (1033KG)</v>
          </cell>
          <cell r="D6335" t="str">
            <v>UN</v>
          </cell>
          <cell r="E6335">
            <v>0</v>
          </cell>
        </row>
        <row r="6336">
          <cell r="B6336" t="str">
            <v>526921</v>
          </cell>
          <cell r="C6336" t="str">
            <v>TUBO FOFO C/FG PN-16 D=600MM;L=5800MM (1080KG)</v>
          </cell>
          <cell r="D6336" t="str">
            <v>UN</v>
          </cell>
          <cell r="E6336">
            <v>0</v>
          </cell>
        </row>
        <row r="6337">
          <cell r="B6337" t="str">
            <v>526922</v>
          </cell>
          <cell r="C6337" t="str">
            <v>TUBO FOFO C/FG PN-16 D=700MM;L=1000MM (442KG)</v>
          </cell>
          <cell r="D6337" t="str">
            <v>UN</v>
          </cell>
          <cell r="E6337">
            <v>0</v>
          </cell>
        </row>
        <row r="6338">
          <cell r="B6338" t="str">
            <v>526923</v>
          </cell>
          <cell r="C6338" t="str">
            <v>TUBO FOFO C/FG PN-16 D=700MM;L=1500MM (572KG)</v>
          </cell>
          <cell r="D6338" t="str">
            <v>UN</v>
          </cell>
          <cell r="E6338">
            <v>0</v>
          </cell>
        </row>
        <row r="6339">
          <cell r="B6339" t="str">
            <v>526924</v>
          </cell>
          <cell r="C6339" t="str">
            <v>TUBO FOFO C/FG PN-16 D=700MM;L=2000MM (702KG)</v>
          </cell>
          <cell r="D6339" t="str">
            <v>UN</v>
          </cell>
          <cell r="E6339">
            <v>0</v>
          </cell>
        </row>
        <row r="6340">
          <cell r="B6340" t="str">
            <v>526925</v>
          </cell>
          <cell r="C6340" t="str">
            <v>TUBO FOFO C/FG PN-16 D=700MM;L=2500MM (832KG)</v>
          </cell>
          <cell r="D6340" t="str">
            <v>UN</v>
          </cell>
          <cell r="E6340">
            <v>0</v>
          </cell>
        </row>
        <row r="6341">
          <cell r="B6341" t="str">
            <v>526926</v>
          </cell>
          <cell r="C6341" t="str">
            <v>TUBO FOFO C/FG PN-16 D=700MM;L=3000MM (962KG)</v>
          </cell>
          <cell r="D6341" t="str">
            <v>UN</v>
          </cell>
          <cell r="E6341">
            <v>0</v>
          </cell>
        </row>
        <row r="6342">
          <cell r="B6342" t="str">
            <v>526927</v>
          </cell>
          <cell r="C6342" t="str">
            <v>TUBO FOFO C/FG PN-16 D=700MM;L=3500MM (1092KG)</v>
          </cell>
          <cell r="D6342" t="str">
            <v>UN</v>
          </cell>
          <cell r="E6342">
            <v>0</v>
          </cell>
        </row>
        <row r="6343">
          <cell r="B6343" t="str">
            <v>526928</v>
          </cell>
          <cell r="C6343" t="str">
            <v>TUBO FOFO C/FG PN-16 D=700MM;L=4000MM (1222KG)</v>
          </cell>
          <cell r="D6343" t="str">
            <v>UN</v>
          </cell>
          <cell r="E6343">
            <v>0</v>
          </cell>
        </row>
        <row r="6344">
          <cell r="B6344" t="str">
            <v>526929</v>
          </cell>
          <cell r="C6344" t="str">
            <v>TUBO FOFO C/FG PN-16 D=700MM;L=4500MM (1352KG)</v>
          </cell>
          <cell r="D6344" t="str">
            <v>UN</v>
          </cell>
          <cell r="E6344">
            <v>0</v>
          </cell>
        </row>
        <row r="6345">
          <cell r="B6345" t="str">
            <v>526930</v>
          </cell>
          <cell r="C6345" t="str">
            <v>TUBO FOFO C/FG PN-16 D=700MM;L=5000MM (1482KG)</v>
          </cell>
          <cell r="D6345" t="str">
            <v>UN</v>
          </cell>
          <cell r="E6345">
            <v>0</v>
          </cell>
        </row>
        <row r="6346">
          <cell r="B6346" t="str">
            <v>526931</v>
          </cell>
          <cell r="C6346" t="str">
            <v>TUBO FOFO C/FG PN-16 D=700MM;L=5500MM (1613KG)</v>
          </cell>
          <cell r="D6346" t="str">
            <v>UN</v>
          </cell>
          <cell r="E6346">
            <v>0</v>
          </cell>
        </row>
        <row r="6347">
          <cell r="B6347" t="str">
            <v>526932</v>
          </cell>
          <cell r="C6347" t="str">
            <v>TUBO FOFO C/FG PN-16 D=700MM;L=6000MM (1743KG)</v>
          </cell>
          <cell r="D6347" t="str">
            <v>UN</v>
          </cell>
          <cell r="E6347">
            <v>0</v>
          </cell>
        </row>
        <row r="6348">
          <cell r="B6348" t="str">
            <v>526933</v>
          </cell>
          <cell r="C6348" t="str">
            <v>TUBO FOFO C/FG PN-16 D=700MM;L=6500MM (1873KG)</v>
          </cell>
          <cell r="D6348" t="str">
            <v>UN</v>
          </cell>
          <cell r="E6348">
            <v>0</v>
          </cell>
        </row>
        <row r="6349">
          <cell r="B6349" t="str">
            <v>526934</v>
          </cell>
          <cell r="C6349" t="str">
            <v>TUBO FOFO C/FG PN-16 D=700MM;L=6800MM (1951KG)</v>
          </cell>
          <cell r="D6349" t="str">
            <v>UN</v>
          </cell>
          <cell r="E6349">
            <v>0</v>
          </cell>
        </row>
        <row r="6351">
          <cell r="B6351" t="str">
            <v>527000</v>
          </cell>
          <cell r="C6351" t="str">
            <v>TUBO FOFO C/FG PN-16/JE (C31 - METALURGICA 100%)</v>
          </cell>
        </row>
        <row r="6352">
          <cell r="B6352" t="str">
            <v>527001</v>
          </cell>
          <cell r="C6352" t="str">
            <v>TUBO FOFO C/FG PN-16/JE D=80MM;L=1500MM (26KG)</v>
          </cell>
          <cell r="D6352" t="str">
            <v>UN</v>
          </cell>
          <cell r="E6352">
            <v>0</v>
          </cell>
        </row>
        <row r="6353">
          <cell r="B6353" t="str">
            <v>527002</v>
          </cell>
          <cell r="C6353" t="str">
            <v>TUBO FOFO C/FG PN-16/JE D=80MM;L=2000MM (33KG)</v>
          </cell>
          <cell r="D6353" t="str">
            <v>UN</v>
          </cell>
          <cell r="E6353">
            <v>0</v>
          </cell>
        </row>
        <row r="6354">
          <cell r="B6354" t="str">
            <v>527003</v>
          </cell>
          <cell r="C6354" t="str">
            <v>TUBO FOFO C/FG PN-16/JE D=80MM;L=2500MM (40KG)</v>
          </cell>
          <cell r="D6354" t="str">
            <v>UN</v>
          </cell>
          <cell r="E6354">
            <v>0</v>
          </cell>
        </row>
        <row r="6355">
          <cell r="B6355" t="str">
            <v>527004</v>
          </cell>
          <cell r="C6355" t="str">
            <v>TUBO FOFO C/FG PN-16/JE D=80MM;L=3000MM (46KG)</v>
          </cell>
          <cell r="D6355" t="str">
            <v>UN</v>
          </cell>
          <cell r="E6355">
            <v>0</v>
          </cell>
        </row>
        <row r="6356">
          <cell r="B6356" t="str">
            <v>527005</v>
          </cell>
          <cell r="C6356" t="str">
            <v>TUBO FOFO C/FG PN-16/JE D=80MM;L=3500MM (52KG)</v>
          </cell>
          <cell r="D6356" t="str">
            <v>UN</v>
          </cell>
          <cell r="E6356">
            <v>0</v>
          </cell>
        </row>
        <row r="6357">
          <cell r="B6357" t="str">
            <v>527006</v>
          </cell>
          <cell r="C6357" t="str">
            <v>TUBO FOFO C/FG PN-16/JE D=80MM;L=4000MM (59KG)</v>
          </cell>
          <cell r="D6357" t="str">
            <v>UN</v>
          </cell>
          <cell r="E6357">
            <v>0</v>
          </cell>
        </row>
        <row r="6358">
          <cell r="B6358" t="str">
            <v>527007</v>
          </cell>
          <cell r="C6358" t="str">
            <v>TUBO FOFO C/FG PN-16/JE D=80MM;L=4500MM (65KG)</v>
          </cell>
          <cell r="D6358" t="str">
            <v>UN</v>
          </cell>
          <cell r="E6358">
            <v>0</v>
          </cell>
        </row>
        <row r="6359">
          <cell r="B6359" t="str">
            <v>527008</v>
          </cell>
          <cell r="C6359" t="str">
            <v>TUBO FOFO C/FG PN-16/JE D=80MM;L=5000MM (72KG)</v>
          </cell>
          <cell r="D6359" t="str">
            <v>UN</v>
          </cell>
          <cell r="E6359">
            <v>0</v>
          </cell>
        </row>
        <row r="6360">
          <cell r="B6360" t="str">
            <v>527009</v>
          </cell>
          <cell r="C6360" t="str">
            <v>TUBO FOFO C/FG PN-16/JE D=80MM;L=5500MM (79KG)</v>
          </cell>
          <cell r="D6360" t="str">
            <v>UN</v>
          </cell>
          <cell r="E6360">
            <v>0</v>
          </cell>
        </row>
        <row r="6361">
          <cell r="B6361" t="str">
            <v>527010</v>
          </cell>
          <cell r="C6361" t="str">
            <v>TUBO FOFO C/FG PN-16/JE D=80MM;L=5800MM (82KG)</v>
          </cell>
          <cell r="D6361" t="str">
            <v>UN</v>
          </cell>
          <cell r="E6361">
            <v>0</v>
          </cell>
        </row>
        <row r="6362">
          <cell r="B6362" t="str">
            <v>527011</v>
          </cell>
          <cell r="C6362" t="str">
            <v>TUBO FOFO C/FG PN-16/JE D=100MM;L=1000MM (26KG)</v>
          </cell>
          <cell r="D6362" t="str">
            <v>UN</v>
          </cell>
          <cell r="E6362">
            <v>0</v>
          </cell>
        </row>
        <row r="6363">
          <cell r="B6363" t="str">
            <v>527012</v>
          </cell>
          <cell r="C6363" t="str">
            <v>TUBO FOFO C/FG PN-16/JE D=100MM;L=1500MM (35KG)</v>
          </cell>
          <cell r="D6363" t="str">
            <v>UN</v>
          </cell>
          <cell r="E6363">
            <v>0</v>
          </cell>
        </row>
        <row r="6364">
          <cell r="B6364" t="str">
            <v>527013</v>
          </cell>
          <cell r="C6364" t="str">
            <v>TUBO FOFO C/FG PN-16/JE D=100MM;L=2000MM (43KG)</v>
          </cell>
          <cell r="D6364" t="str">
            <v>UN</v>
          </cell>
          <cell r="E6364">
            <v>0</v>
          </cell>
        </row>
        <row r="6365">
          <cell r="B6365" t="str">
            <v>527014</v>
          </cell>
          <cell r="C6365" t="str">
            <v>TUBO FOFO C/FG PN-16/JE D=100MM;L=2500MM (52KG)</v>
          </cell>
          <cell r="D6365" t="str">
            <v>UN</v>
          </cell>
          <cell r="E6365">
            <v>0</v>
          </cell>
        </row>
        <row r="6366">
          <cell r="B6366" t="str">
            <v>527015</v>
          </cell>
          <cell r="C6366" t="str">
            <v>TUBO FOFO C/FG PN-16/JE D=100MM;L=3000MM (60KG)</v>
          </cell>
          <cell r="D6366" t="str">
            <v>UN</v>
          </cell>
          <cell r="E6366">
            <v>0</v>
          </cell>
        </row>
        <row r="6367">
          <cell r="B6367" t="str">
            <v>527016</v>
          </cell>
          <cell r="C6367" t="str">
            <v>TUBO FOFO C/FG PN-16/JE D=100MM;L=3500MM (69KG)</v>
          </cell>
          <cell r="D6367" t="str">
            <v>UN</v>
          </cell>
          <cell r="E6367">
            <v>0</v>
          </cell>
        </row>
        <row r="6368">
          <cell r="B6368" t="str">
            <v>527017</v>
          </cell>
          <cell r="C6368" t="str">
            <v>TUBO FOFO C/FG PN-16/JE D=100MM;L=4000MM (78KG)</v>
          </cell>
          <cell r="D6368" t="str">
            <v>UN</v>
          </cell>
          <cell r="E6368">
            <v>0</v>
          </cell>
        </row>
        <row r="6369">
          <cell r="B6369" t="str">
            <v>527018</v>
          </cell>
          <cell r="C6369" t="str">
            <v>TUBO FOFO C/FG PN-16/JE D=100MM;L=4500MM (86KG)</v>
          </cell>
          <cell r="D6369" t="str">
            <v>UN</v>
          </cell>
          <cell r="E6369">
            <v>0</v>
          </cell>
        </row>
        <row r="6370">
          <cell r="B6370" t="str">
            <v>527019</v>
          </cell>
          <cell r="C6370" t="str">
            <v>TUBO FOFO C/FG PN-16/JE D=100MM;L=5000MM (95KG)</v>
          </cell>
          <cell r="D6370" t="str">
            <v>UN</v>
          </cell>
          <cell r="E6370">
            <v>0</v>
          </cell>
        </row>
        <row r="6371">
          <cell r="B6371" t="str">
            <v>527020</v>
          </cell>
          <cell r="C6371" t="str">
            <v>TUBO FOFO C/FG PN-16/JE D=100MM;L=5500MM (103KG)</v>
          </cell>
          <cell r="D6371" t="str">
            <v>UN</v>
          </cell>
          <cell r="E6371">
            <v>0</v>
          </cell>
        </row>
        <row r="6372">
          <cell r="B6372" t="str">
            <v>527021</v>
          </cell>
          <cell r="C6372" t="str">
            <v>TUBO FOFO C/FG PN-16/JE D=100MM;L=5800MM (109KG)</v>
          </cell>
          <cell r="D6372" t="str">
            <v>UN</v>
          </cell>
          <cell r="E6372">
            <v>0</v>
          </cell>
        </row>
        <row r="6373">
          <cell r="B6373" t="str">
            <v>527022</v>
          </cell>
          <cell r="C6373" t="str">
            <v>TUBO FOFO C/FG PN-16/JE D=150MM;L=1000MM (41KG)</v>
          </cell>
          <cell r="D6373" t="str">
            <v>UN</v>
          </cell>
          <cell r="E6373">
            <v>0</v>
          </cell>
        </row>
        <row r="6374">
          <cell r="B6374" t="str">
            <v>527023</v>
          </cell>
          <cell r="C6374" t="str">
            <v>TUBO FOFO C/FG PN-16/JE D=150MM;L=1500MM (54KG)</v>
          </cell>
          <cell r="D6374" t="str">
            <v>UN</v>
          </cell>
          <cell r="E6374">
            <v>0</v>
          </cell>
        </row>
        <row r="6375">
          <cell r="B6375" t="str">
            <v>527024</v>
          </cell>
          <cell r="C6375" t="str">
            <v>TUBO FOFO C/FG PN-16/JE D=150MM;L=2000MM (67KG)</v>
          </cell>
          <cell r="D6375" t="str">
            <v>UN</v>
          </cell>
          <cell r="E6375">
            <v>0</v>
          </cell>
        </row>
        <row r="6376">
          <cell r="B6376" t="str">
            <v>527025</v>
          </cell>
          <cell r="C6376" t="str">
            <v>TUBO FOFO C/FG PN-16/JE D=150MM;L=2500MM (80KG)</v>
          </cell>
          <cell r="D6376" t="str">
            <v>UN</v>
          </cell>
          <cell r="E6376">
            <v>0</v>
          </cell>
        </row>
        <row r="6377">
          <cell r="B6377" t="str">
            <v>527026</v>
          </cell>
          <cell r="C6377" t="str">
            <v>TUBO FOFO C/FG PN-16/JE D=150MM;L=3000MM (93KG)</v>
          </cell>
          <cell r="D6377" t="str">
            <v>UN</v>
          </cell>
          <cell r="E6377">
            <v>0</v>
          </cell>
        </row>
        <row r="6378">
          <cell r="B6378" t="str">
            <v>527027</v>
          </cell>
          <cell r="C6378" t="str">
            <v>TUBO FOFO C/FG PN-16/JE D=150MM;L=3500MM (106KG)</v>
          </cell>
          <cell r="D6378" t="str">
            <v>UN</v>
          </cell>
          <cell r="E6378">
            <v>0</v>
          </cell>
        </row>
        <row r="6379">
          <cell r="B6379" t="str">
            <v>527028</v>
          </cell>
          <cell r="C6379" t="str">
            <v>TUBO FOFO C/FG PN-16/JE D=150MM;L=4000MM (119KG)</v>
          </cell>
          <cell r="D6379" t="str">
            <v>UN</v>
          </cell>
          <cell r="E6379">
            <v>0</v>
          </cell>
        </row>
        <row r="6380">
          <cell r="B6380" t="str">
            <v>527029</v>
          </cell>
          <cell r="C6380" t="str">
            <v>TUBO FOFO C/FG PN-16/JE D=150MM;L=4500MM (132KG)</v>
          </cell>
          <cell r="D6380" t="str">
            <v>UN</v>
          </cell>
          <cell r="E6380">
            <v>0</v>
          </cell>
        </row>
        <row r="6381">
          <cell r="B6381" t="str">
            <v>527030</v>
          </cell>
          <cell r="C6381" t="str">
            <v>TUBO FOFO C/FG PN-16/JE D=150MM;L=5000MM (145KG)</v>
          </cell>
          <cell r="D6381" t="str">
            <v>UN</v>
          </cell>
          <cell r="E6381">
            <v>0</v>
          </cell>
        </row>
        <row r="6382">
          <cell r="B6382" t="str">
            <v>527031</v>
          </cell>
          <cell r="C6382" t="str">
            <v>TUBO FOFO C/FG PN-16/JE D=150MM;L=5500MM (158KG)</v>
          </cell>
          <cell r="D6382" t="str">
            <v>UN</v>
          </cell>
          <cell r="E6382">
            <v>0</v>
          </cell>
        </row>
        <row r="6383">
          <cell r="B6383" t="str">
            <v>527032</v>
          </cell>
          <cell r="C6383" t="str">
            <v>TUBO FOFO C/FG PN-16/JE D=150MM;L=5800MM (166KG)</v>
          </cell>
          <cell r="D6383" t="str">
            <v>UN</v>
          </cell>
          <cell r="E6383">
            <v>0</v>
          </cell>
        </row>
        <row r="6384">
          <cell r="B6384" t="str">
            <v>527033</v>
          </cell>
          <cell r="C6384" t="str">
            <v>TUBO FOFO C/FG PN-16/JE D=200MM;L=1000MM (55KG)</v>
          </cell>
          <cell r="D6384" t="str">
            <v>UN</v>
          </cell>
          <cell r="E6384">
            <v>0</v>
          </cell>
        </row>
        <row r="6385">
          <cell r="B6385" t="str">
            <v>527034</v>
          </cell>
          <cell r="C6385" t="str">
            <v>TUBO FOFO C/FG PN-16/JE D=200MM;L=1500MM (72KG)</v>
          </cell>
          <cell r="D6385" t="str">
            <v>UN</v>
          </cell>
          <cell r="E6385">
            <v>0</v>
          </cell>
        </row>
        <row r="6386">
          <cell r="B6386" t="str">
            <v>527035</v>
          </cell>
          <cell r="C6386" t="str">
            <v>TUBO FOFO C/FG PN-16/JE D=200MM;L=2000MM (90KG)</v>
          </cell>
          <cell r="D6386" t="str">
            <v>UN</v>
          </cell>
          <cell r="E6386">
            <v>0</v>
          </cell>
        </row>
        <row r="6387">
          <cell r="B6387" t="str">
            <v>527036</v>
          </cell>
          <cell r="C6387" t="str">
            <v>TUBO FOFO C/FG PN-16/JE D=200MM;L=2500MM (107KG)</v>
          </cell>
          <cell r="D6387" t="str">
            <v>UN</v>
          </cell>
          <cell r="E6387">
            <v>0</v>
          </cell>
        </row>
        <row r="6388">
          <cell r="B6388" t="str">
            <v>527037</v>
          </cell>
          <cell r="C6388" t="str">
            <v>TUBO FOFO C/FG PN-16/JE D=200MM;L=3000MM (124KG)</v>
          </cell>
          <cell r="D6388" t="str">
            <v>UN</v>
          </cell>
          <cell r="E6388">
            <v>0</v>
          </cell>
        </row>
        <row r="6389">
          <cell r="B6389" t="str">
            <v>527038</v>
          </cell>
          <cell r="C6389" t="str">
            <v>TUBO FOFO C/FG PN-16/JE D=200MM;L=3500MM (142KG)</v>
          </cell>
          <cell r="D6389" t="str">
            <v>UN</v>
          </cell>
          <cell r="E6389">
            <v>0</v>
          </cell>
        </row>
        <row r="6390">
          <cell r="B6390" t="str">
            <v>527039</v>
          </cell>
          <cell r="C6390" t="str">
            <v>TUBO FOFO C/FG PN-16/JE D=200MM;L=4000MM (159KG)</v>
          </cell>
          <cell r="D6390" t="str">
            <v>UN</v>
          </cell>
          <cell r="E6390">
            <v>0</v>
          </cell>
        </row>
        <row r="6391">
          <cell r="B6391" t="str">
            <v>527040</v>
          </cell>
          <cell r="C6391" t="str">
            <v>TUBO FOFO C/FG PN-16/JE D=200MM;L=4500MM (177KG)</v>
          </cell>
          <cell r="D6391" t="str">
            <v>UN</v>
          </cell>
          <cell r="E6391">
            <v>0</v>
          </cell>
        </row>
        <row r="6392">
          <cell r="B6392" t="str">
            <v>527041</v>
          </cell>
          <cell r="C6392" t="str">
            <v>TUBO FOFO C/FG PN-16/JE D=200MM;L=5000MM (194KG)</v>
          </cell>
          <cell r="D6392" t="str">
            <v>UN</v>
          </cell>
          <cell r="E6392">
            <v>0</v>
          </cell>
        </row>
        <row r="6393">
          <cell r="B6393" t="str">
            <v>527042</v>
          </cell>
          <cell r="C6393" t="str">
            <v>TUBO FOFO C/FG PN-16/JE D=200MM;L=5500MM (211KG)</v>
          </cell>
          <cell r="D6393" t="str">
            <v>UN</v>
          </cell>
          <cell r="E6393">
            <v>0</v>
          </cell>
        </row>
        <row r="6394">
          <cell r="B6394" t="str">
            <v>527043</v>
          </cell>
          <cell r="C6394" t="str">
            <v>TUBO FOFO C/FG PN-16/JE D=200MM;L=5800MM (222KG)</v>
          </cell>
          <cell r="D6394" t="str">
            <v>UN</v>
          </cell>
          <cell r="E6394">
            <v>0</v>
          </cell>
        </row>
        <row r="6395">
          <cell r="B6395" t="str">
            <v>527044</v>
          </cell>
          <cell r="C6395" t="str">
            <v>TUBO FOFO C/FG PN-16/JE D=250MM;L=1000MM (74KG)</v>
          </cell>
          <cell r="D6395" t="str">
            <v>UN</v>
          </cell>
          <cell r="E6395">
            <v>0</v>
          </cell>
        </row>
        <row r="6396">
          <cell r="B6396" t="str">
            <v>527045</v>
          </cell>
          <cell r="C6396" t="str">
            <v>TUBO FOFO C/FG PN-16/JE D=250MM;L=1500MM (97KG)</v>
          </cell>
          <cell r="D6396" t="str">
            <v>UN</v>
          </cell>
          <cell r="E6396">
            <v>0</v>
          </cell>
        </row>
        <row r="6397">
          <cell r="B6397" t="str">
            <v>527046</v>
          </cell>
          <cell r="C6397" t="str">
            <v>TUBO FOFO C/FG PN-16/JE D=250MM;L=2000MM (120KG)</v>
          </cell>
          <cell r="D6397" t="str">
            <v>UN</v>
          </cell>
          <cell r="E6397">
            <v>0</v>
          </cell>
        </row>
        <row r="6398">
          <cell r="B6398" t="str">
            <v>527047</v>
          </cell>
          <cell r="C6398" t="str">
            <v>TUBO FOFO C/FG PN-16/JE D=250MM;L=2500MM (142KG)</v>
          </cell>
          <cell r="D6398" t="str">
            <v>UN</v>
          </cell>
          <cell r="E6398">
            <v>0</v>
          </cell>
        </row>
        <row r="6399">
          <cell r="B6399" t="str">
            <v>527048</v>
          </cell>
          <cell r="C6399" t="str">
            <v>TUBO FOFO C/FG PN-16/JE D=250MM;L=3000MM (165KG)</v>
          </cell>
          <cell r="D6399" t="str">
            <v>UN</v>
          </cell>
          <cell r="E6399">
            <v>0</v>
          </cell>
        </row>
        <row r="6400">
          <cell r="B6400" t="str">
            <v>527049</v>
          </cell>
          <cell r="C6400" t="str">
            <v>TUBO FOFO C/FG PN-16/JE D=250MM;L=3500MM (187KG)</v>
          </cell>
          <cell r="D6400" t="str">
            <v>UN</v>
          </cell>
          <cell r="E6400">
            <v>0</v>
          </cell>
        </row>
        <row r="6401">
          <cell r="B6401" t="str">
            <v>527050</v>
          </cell>
          <cell r="C6401" t="str">
            <v>TUBO FOFO C/FG PN-16/JE D=250MM;L=4000MM (210KG)</v>
          </cell>
          <cell r="D6401" t="str">
            <v>UN</v>
          </cell>
          <cell r="E6401">
            <v>0</v>
          </cell>
        </row>
        <row r="6402">
          <cell r="B6402" t="str">
            <v>527051</v>
          </cell>
          <cell r="C6402" t="str">
            <v>TUBO FOFO C/FG PN-16/JE D=250MM;L=4500MM (233KG)</v>
          </cell>
          <cell r="D6402" t="str">
            <v>UN</v>
          </cell>
          <cell r="E6402">
            <v>0</v>
          </cell>
        </row>
        <row r="6403">
          <cell r="B6403" t="str">
            <v>527052</v>
          </cell>
          <cell r="C6403" t="str">
            <v>TUBO FOFO C/FG PN-16/JE D=250MM;L=5000MM (256KG)</v>
          </cell>
          <cell r="D6403" t="str">
            <v>UN</v>
          </cell>
          <cell r="E6403">
            <v>0</v>
          </cell>
        </row>
        <row r="6404">
          <cell r="B6404" t="str">
            <v>527053</v>
          </cell>
          <cell r="C6404" t="str">
            <v>TUBO FOFO C/FG PN-16/JE D=250MM;L=5500MM (278KG)</v>
          </cell>
          <cell r="D6404" t="str">
            <v>UN</v>
          </cell>
          <cell r="E6404">
            <v>0</v>
          </cell>
        </row>
        <row r="6405">
          <cell r="B6405" t="str">
            <v>527054</v>
          </cell>
          <cell r="C6405" t="str">
            <v>TUBO FOFO C/FG PN-16/JE D=250MM;L=5800MM (292KG)</v>
          </cell>
          <cell r="D6405" t="str">
            <v>UN</v>
          </cell>
          <cell r="E6405">
            <v>0</v>
          </cell>
        </row>
        <row r="6406">
          <cell r="B6406" t="str">
            <v>527055</v>
          </cell>
          <cell r="C6406" t="str">
            <v>TUBO FOFO C/FG PN-16/JE D=300MM;L=1000MM (94KG)</v>
          </cell>
          <cell r="D6406" t="str">
            <v>UN</v>
          </cell>
          <cell r="E6406">
            <v>0</v>
          </cell>
        </row>
        <row r="6407">
          <cell r="B6407" t="str">
            <v>527056</v>
          </cell>
          <cell r="C6407" t="str">
            <v>TUBO FOFO C/FG PN-16/JE D=300MM;L=1500MM (122KG)</v>
          </cell>
          <cell r="D6407" t="str">
            <v>UN</v>
          </cell>
          <cell r="E6407">
            <v>0</v>
          </cell>
        </row>
        <row r="6408">
          <cell r="B6408" t="str">
            <v>527057</v>
          </cell>
          <cell r="C6408" t="str">
            <v>TUBO FOFO C/FG PN-16/JE D=300MM;L=2000MM (151KG)</v>
          </cell>
          <cell r="D6408" t="str">
            <v>UN</v>
          </cell>
          <cell r="E6408">
            <v>0</v>
          </cell>
        </row>
        <row r="6409">
          <cell r="B6409" t="str">
            <v>527058</v>
          </cell>
          <cell r="C6409" t="str">
            <v>TUBO FOFO C/FG PN-16/JE D=300MM;L=2500MM (179KG)</v>
          </cell>
          <cell r="D6409" t="str">
            <v>UN</v>
          </cell>
          <cell r="E6409">
            <v>0</v>
          </cell>
        </row>
        <row r="6410">
          <cell r="B6410" t="str">
            <v>527059</v>
          </cell>
          <cell r="C6410" t="str">
            <v>TUBO FOFO C/FG PN-16/JE D=300MM;L=3000MM (208KG)</v>
          </cell>
          <cell r="D6410" t="str">
            <v>UN</v>
          </cell>
          <cell r="E6410">
            <v>0</v>
          </cell>
        </row>
        <row r="6411">
          <cell r="B6411" t="str">
            <v>527060</v>
          </cell>
          <cell r="C6411" t="str">
            <v>TUBO FOFO C/FG PN-16/JE D=300MM;L=3500MM (236KG)</v>
          </cell>
          <cell r="D6411" t="str">
            <v>UN</v>
          </cell>
          <cell r="E6411">
            <v>0</v>
          </cell>
        </row>
        <row r="6412">
          <cell r="B6412" t="str">
            <v>527061</v>
          </cell>
          <cell r="C6412" t="str">
            <v>TUBO FOFO C/FG PN-16/JE D=300MM;L=4000MM (265KG)</v>
          </cell>
          <cell r="D6412" t="str">
            <v>UN</v>
          </cell>
          <cell r="E6412">
            <v>0</v>
          </cell>
        </row>
        <row r="6413">
          <cell r="B6413" t="str">
            <v>527062</v>
          </cell>
          <cell r="C6413" t="str">
            <v>TUBO FOFO C/FG PN-16/JE D=300MM;L=4500MM (294KG)</v>
          </cell>
          <cell r="D6413" t="str">
            <v>UN</v>
          </cell>
          <cell r="E6413">
            <v>0</v>
          </cell>
        </row>
        <row r="6414">
          <cell r="B6414" t="str">
            <v>527063</v>
          </cell>
          <cell r="C6414" t="str">
            <v>TUBO FOFO C/FG PN-16/JE D=300MM;L=5000MM (322KG)</v>
          </cell>
          <cell r="D6414" t="str">
            <v>UN</v>
          </cell>
          <cell r="E6414">
            <v>0</v>
          </cell>
        </row>
        <row r="6415">
          <cell r="B6415" t="str">
            <v>527064</v>
          </cell>
          <cell r="C6415" t="str">
            <v>TUBO FOFO C/FG PN-16/JE D=300MM;L=5500MM (351KG)</v>
          </cell>
          <cell r="D6415" t="str">
            <v>UN</v>
          </cell>
          <cell r="E6415">
            <v>0</v>
          </cell>
        </row>
        <row r="6416">
          <cell r="B6416" t="str">
            <v>527065</v>
          </cell>
          <cell r="C6416" t="str">
            <v>TUBO FOFO C/FG PN-16/JE D=300MM;L=5800MM (368KG)</v>
          </cell>
          <cell r="D6416" t="str">
            <v>UN</v>
          </cell>
          <cell r="E6416">
            <v>0</v>
          </cell>
        </row>
        <row r="6417">
          <cell r="B6417" t="str">
            <v>527066</v>
          </cell>
          <cell r="C6417" t="str">
            <v>TUBO FOFO C/FG PN-16/JE D=350MM;L=1000MM (121KG)</v>
          </cell>
          <cell r="D6417" t="str">
            <v>UN</v>
          </cell>
          <cell r="E6417">
            <v>0</v>
          </cell>
        </row>
        <row r="6418">
          <cell r="B6418" t="str">
            <v>527067</v>
          </cell>
          <cell r="C6418" t="str">
            <v>TUBO FOFO C/FG PN-16/JE D=350MM;L=1500MM (158KG)</v>
          </cell>
          <cell r="D6418" t="str">
            <v>UN</v>
          </cell>
          <cell r="E6418">
            <v>0</v>
          </cell>
        </row>
        <row r="6419">
          <cell r="B6419" t="str">
            <v>527068</v>
          </cell>
          <cell r="C6419" t="str">
            <v>TUBO FOFO C/FG PN-16/JE D=350MM;L=2000MM (196KG)</v>
          </cell>
          <cell r="D6419" t="str">
            <v>UN</v>
          </cell>
          <cell r="E6419">
            <v>0</v>
          </cell>
        </row>
        <row r="6420">
          <cell r="B6420" t="str">
            <v>527069</v>
          </cell>
          <cell r="C6420" t="str">
            <v>TUBO FOFO C/FG PN-16/JE D=350MM;L=2500MM (234KG)</v>
          </cell>
          <cell r="D6420" t="str">
            <v>UN</v>
          </cell>
          <cell r="E6420">
            <v>0</v>
          </cell>
        </row>
        <row r="6421">
          <cell r="B6421" t="str">
            <v>527070</v>
          </cell>
          <cell r="C6421" t="str">
            <v>TUBO FOFO C/FG PN-16/JE D=350MM;L=3000MM (272KG)</v>
          </cell>
          <cell r="D6421" t="str">
            <v>UN</v>
          </cell>
          <cell r="E6421">
            <v>0</v>
          </cell>
        </row>
        <row r="6422">
          <cell r="B6422" t="str">
            <v>527071</v>
          </cell>
          <cell r="C6422" t="str">
            <v>TUBO FOFO C/FG PN-16/JE D=350MM;L=3500MM (309KG)</v>
          </cell>
          <cell r="D6422" t="str">
            <v>UN</v>
          </cell>
          <cell r="E6422">
            <v>0</v>
          </cell>
        </row>
        <row r="6423">
          <cell r="B6423" t="str">
            <v>527072</v>
          </cell>
          <cell r="C6423" t="str">
            <v>TUBO FOFO C/FG PN-16/JE D=350MM;L=4000MM (347KG)</v>
          </cell>
          <cell r="D6423" t="str">
            <v>UN</v>
          </cell>
          <cell r="E6423">
            <v>0</v>
          </cell>
        </row>
        <row r="6424">
          <cell r="B6424" t="str">
            <v>527073</v>
          </cell>
          <cell r="C6424" t="str">
            <v>TUBO FOFO C/FG PN-16/JE D=350MM;L=4500MM (385KG)</v>
          </cell>
          <cell r="D6424" t="str">
            <v>UN</v>
          </cell>
          <cell r="E6424">
            <v>0</v>
          </cell>
        </row>
        <row r="6425">
          <cell r="B6425" t="str">
            <v>527074</v>
          </cell>
          <cell r="C6425" t="str">
            <v>TUBO FOFO C/FG PN-16/JE D=350MM;L=5000MM (423KG)</v>
          </cell>
          <cell r="D6425" t="str">
            <v>UN</v>
          </cell>
          <cell r="E6425">
            <v>0</v>
          </cell>
        </row>
        <row r="6426">
          <cell r="B6426" t="str">
            <v>527075</v>
          </cell>
          <cell r="C6426" t="str">
            <v>TUBO FOFO C/FG PN-16/JE D=350MM;L=5500MM (460KG)</v>
          </cell>
          <cell r="D6426" t="str">
            <v>UN</v>
          </cell>
          <cell r="E6426">
            <v>0</v>
          </cell>
        </row>
        <row r="6427">
          <cell r="B6427" t="str">
            <v>527076</v>
          </cell>
          <cell r="C6427" t="str">
            <v>TUBO FOFO C/FG PN-16/JE D=350MM;L=5800MM (483KG)</v>
          </cell>
          <cell r="D6427" t="str">
            <v>UN</v>
          </cell>
          <cell r="E6427">
            <v>0</v>
          </cell>
        </row>
        <row r="6428">
          <cell r="B6428" t="str">
            <v>527077</v>
          </cell>
          <cell r="C6428" t="str">
            <v>TUBO FOFO C/FG PN-16/JE D=400MM;L=1000MM (147KG)</v>
          </cell>
          <cell r="D6428" t="str">
            <v>UN</v>
          </cell>
          <cell r="E6428">
            <v>0</v>
          </cell>
        </row>
        <row r="6429">
          <cell r="B6429" t="str">
            <v>527078</v>
          </cell>
          <cell r="C6429" t="str">
            <v>TUBO FOFO C/FG PN-16/JE D=400MM;L=1500MM (191KG)</v>
          </cell>
          <cell r="D6429" t="str">
            <v>UN</v>
          </cell>
          <cell r="E6429">
            <v>0</v>
          </cell>
        </row>
        <row r="6430">
          <cell r="B6430" t="str">
            <v>527079</v>
          </cell>
          <cell r="C6430" t="str">
            <v>TUBO FOFO C/FG PN-16/JE D=400MM;L=2000MM (236KG)</v>
          </cell>
          <cell r="D6430" t="str">
            <v>UN</v>
          </cell>
          <cell r="E6430">
            <v>0</v>
          </cell>
        </row>
        <row r="6431">
          <cell r="B6431" t="str">
            <v>527080</v>
          </cell>
          <cell r="C6431" t="str">
            <v>TUBO FOFO C/FG PN-16/JE D=400MM;L=2500MM (281KG)</v>
          </cell>
          <cell r="D6431" t="str">
            <v>UN</v>
          </cell>
          <cell r="E6431">
            <v>0</v>
          </cell>
        </row>
        <row r="6432">
          <cell r="B6432" t="str">
            <v>527081</v>
          </cell>
          <cell r="C6432" t="str">
            <v>TUBO FOFO C/FG PN-16/JE D=400MM;L=3000MM (326KG)</v>
          </cell>
          <cell r="D6432" t="str">
            <v>UN</v>
          </cell>
          <cell r="E6432">
            <v>0</v>
          </cell>
        </row>
        <row r="6433">
          <cell r="B6433" t="str">
            <v>527082</v>
          </cell>
          <cell r="C6433" t="str">
            <v>TUBO FOFO C/FG PN-16/JE D=400MM;L=3500MM (370KG)</v>
          </cell>
          <cell r="D6433" t="str">
            <v>UN</v>
          </cell>
          <cell r="E6433">
            <v>0</v>
          </cell>
        </row>
        <row r="6434">
          <cell r="B6434" t="str">
            <v>527083</v>
          </cell>
          <cell r="C6434" t="str">
            <v>TUBO FOFO C/FG PN-16/JE D=400MM;L=4000MM (415KG)</v>
          </cell>
          <cell r="D6434" t="str">
            <v>UN</v>
          </cell>
          <cell r="E6434">
            <v>0</v>
          </cell>
        </row>
        <row r="6435">
          <cell r="B6435" t="str">
            <v>527084</v>
          </cell>
          <cell r="C6435" t="str">
            <v>TUBO FOFO C/FG PN-16/JE D=400MM;L=4500MM (460KG)</v>
          </cell>
          <cell r="D6435" t="str">
            <v>UN</v>
          </cell>
          <cell r="E6435">
            <v>0</v>
          </cell>
        </row>
        <row r="6436">
          <cell r="B6436" t="str">
            <v>527085</v>
          </cell>
          <cell r="C6436" t="str">
            <v>TUBO FOFO C/FG PN-16/JE D=400MM;L=5000MM (505KG)</v>
          </cell>
          <cell r="D6436" t="str">
            <v>UN</v>
          </cell>
          <cell r="E6436">
            <v>0</v>
          </cell>
        </row>
        <row r="6437">
          <cell r="B6437" t="str">
            <v>527086</v>
          </cell>
          <cell r="C6437" t="str">
            <v>TUBO FOFO C/FG PN-16/JE D=400MM;L=5500MM (549KG)</v>
          </cell>
          <cell r="D6437" t="str">
            <v>UN</v>
          </cell>
          <cell r="E6437">
            <v>0</v>
          </cell>
        </row>
        <row r="6438">
          <cell r="B6438" t="str">
            <v>527087</v>
          </cell>
          <cell r="C6438" t="str">
            <v>TUBO FOFO C/FG PN-16/JE D=400MM;L=5800MM (576KG)</v>
          </cell>
          <cell r="D6438" t="str">
            <v>UN</v>
          </cell>
          <cell r="E6438">
            <v>0</v>
          </cell>
        </row>
        <row r="6439">
          <cell r="B6439" t="str">
            <v>527088</v>
          </cell>
          <cell r="C6439" t="str">
            <v>TUBO FOFO C/FG PN-16/JE D=450MM;L=1000MM (175KG)</v>
          </cell>
          <cell r="D6439" t="str">
            <v>UN</v>
          </cell>
          <cell r="E6439">
            <v>0</v>
          </cell>
        </row>
        <row r="6440">
          <cell r="B6440" t="str">
            <v>527089</v>
          </cell>
          <cell r="C6440" t="str">
            <v>TUBO FOFO C/FG PN-16/JE D=450MM;L=1500MM (228KG)</v>
          </cell>
          <cell r="D6440" t="str">
            <v>UN</v>
          </cell>
          <cell r="E6440">
            <v>0</v>
          </cell>
        </row>
        <row r="6441">
          <cell r="B6441" t="str">
            <v>527090</v>
          </cell>
          <cell r="C6441" t="str">
            <v>TUBO FOFO C/FG PN-16/JE D=450MM;L=2000MM (280KG)</v>
          </cell>
          <cell r="D6441" t="str">
            <v>UN</v>
          </cell>
          <cell r="E6441">
            <v>0</v>
          </cell>
        </row>
        <row r="6442">
          <cell r="B6442" t="str">
            <v>527091</v>
          </cell>
          <cell r="C6442" t="str">
            <v>TUBO FOFO C/FG PN-16/JE D=450MM;L=2500MM (333KG)</v>
          </cell>
          <cell r="D6442" t="str">
            <v>UN</v>
          </cell>
          <cell r="E6442">
            <v>0</v>
          </cell>
        </row>
        <row r="6443">
          <cell r="B6443" t="str">
            <v>527092</v>
          </cell>
          <cell r="C6443" t="str">
            <v>TUBO FOFO C/FG PN-16/JE D=450MM;L=3000MM (385KG)</v>
          </cell>
          <cell r="D6443" t="str">
            <v>UN</v>
          </cell>
          <cell r="E6443">
            <v>0</v>
          </cell>
        </row>
        <row r="6444">
          <cell r="B6444" t="str">
            <v>527093</v>
          </cell>
          <cell r="C6444" t="str">
            <v>TUBO FOFO C/FG PN-16/JE D=450MM;L=3500MM (438KG)</v>
          </cell>
          <cell r="D6444" t="str">
            <v>UN</v>
          </cell>
          <cell r="E6444">
            <v>0</v>
          </cell>
        </row>
        <row r="6445">
          <cell r="B6445" t="str">
            <v>527094</v>
          </cell>
          <cell r="C6445" t="str">
            <v>TUBO FOFO C/FG PN-16/JE D=450MM;L=4000MM (490KG)</v>
          </cell>
          <cell r="D6445" t="str">
            <v>UN</v>
          </cell>
          <cell r="E6445">
            <v>0</v>
          </cell>
        </row>
        <row r="6446">
          <cell r="B6446" t="str">
            <v>527095</v>
          </cell>
          <cell r="C6446" t="str">
            <v>TUBO FOFO C/FG PN-16/JE D=450MM;L=4500MM (543KG)</v>
          </cell>
          <cell r="D6446" t="str">
            <v>UN</v>
          </cell>
          <cell r="E6446">
            <v>0</v>
          </cell>
        </row>
        <row r="6447">
          <cell r="B6447" t="str">
            <v>527096</v>
          </cell>
          <cell r="C6447" t="str">
            <v>TUBO FOFO C/FG PN-16/JE D=450MM;L=5000MM (596KG)</v>
          </cell>
          <cell r="D6447" t="str">
            <v>UN</v>
          </cell>
          <cell r="E6447">
            <v>0</v>
          </cell>
        </row>
        <row r="6448">
          <cell r="B6448" t="str">
            <v>527097</v>
          </cell>
          <cell r="C6448" t="str">
            <v>TUBO FOFO C/FG PN-16/JE D=450MM;L=5500MM (648KG)</v>
          </cell>
          <cell r="D6448" t="str">
            <v>UN</v>
          </cell>
          <cell r="E6448">
            <v>0</v>
          </cell>
        </row>
        <row r="6449">
          <cell r="B6449" t="str">
            <v>527098</v>
          </cell>
          <cell r="C6449" t="str">
            <v>TUBO FOFO C/FG PN-16/JE D=450MM;L=5800MM (680KG)</v>
          </cell>
          <cell r="D6449" t="str">
            <v>UN</v>
          </cell>
          <cell r="E6449">
            <v>0</v>
          </cell>
        </row>
        <row r="6450">
          <cell r="B6450" t="str">
            <v>527099</v>
          </cell>
          <cell r="C6450" t="str">
            <v>TUBO FOFO C/FG PN-16/JE D=500MM;L=1000MM (208KG)</v>
          </cell>
          <cell r="D6450" t="str">
            <v>UN</v>
          </cell>
          <cell r="E6450">
            <v>0</v>
          </cell>
        </row>
        <row r="6451">
          <cell r="B6451" t="str">
            <v>527101</v>
          </cell>
          <cell r="C6451" t="str">
            <v>TUBO FOFO C/FG PN-16/JE D=500MM;L=1500MM (269KG)</v>
          </cell>
          <cell r="D6451" t="str">
            <v>UN</v>
          </cell>
          <cell r="E6451">
            <v>0</v>
          </cell>
        </row>
        <row r="6452">
          <cell r="B6452" t="str">
            <v>527102</v>
          </cell>
          <cell r="C6452" t="str">
            <v>TUBO FOFO C/FG PN-16/JE D=500MM;L=2000MM (330KG)</v>
          </cell>
          <cell r="D6452" t="str">
            <v>UN</v>
          </cell>
          <cell r="E6452">
            <v>0</v>
          </cell>
        </row>
        <row r="6453">
          <cell r="B6453" t="str">
            <v>527103</v>
          </cell>
          <cell r="C6453" t="str">
            <v>TUBO FOFO C/FG PN-16/JE D=500MM;L=2500MM (391KG)</v>
          </cell>
          <cell r="D6453" t="str">
            <v>UN</v>
          </cell>
          <cell r="E6453">
            <v>0</v>
          </cell>
        </row>
        <row r="6454">
          <cell r="B6454" t="str">
            <v>527104</v>
          </cell>
          <cell r="C6454" t="str">
            <v>TUBO FOFO C/FG PN-16/JE D=500MM;L=3000MM (451KG)</v>
          </cell>
          <cell r="D6454" t="str">
            <v>UN</v>
          </cell>
          <cell r="E6454">
            <v>0</v>
          </cell>
        </row>
        <row r="6455">
          <cell r="B6455" t="str">
            <v>527105</v>
          </cell>
          <cell r="C6455" t="str">
            <v>TUBO FOFO C/FG PN-16/JE D=500MM;L=3500MM (512KG)</v>
          </cell>
          <cell r="D6455" t="str">
            <v>UN</v>
          </cell>
          <cell r="E6455">
            <v>0</v>
          </cell>
        </row>
        <row r="6456">
          <cell r="B6456" t="str">
            <v>527106</v>
          </cell>
          <cell r="C6456" t="str">
            <v>TUBO FOFO C/FG PN-16/JE D=500MM;L=4000MM (573KG)</v>
          </cell>
          <cell r="D6456" t="str">
            <v>UN</v>
          </cell>
          <cell r="E6456">
            <v>0</v>
          </cell>
        </row>
        <row r="6457">
          <cell r="B6457" t="str">
            <v>527107</v>
          </cell>
          <cell r="C6457" t="str">
            <v>TUBO FOFO C/FG PN-16/JE D=500MM;L=4500MM (634KG)</v>
          </cell>
          <cell r="D6457" t="str">
            <v>UN</v>
          </cell>
          <cell r="E6457">
            <v>0</v>
          </cell>
        </row>
        <row r="6458">
          <cell r="B6458" t="str">
            <v>527108</v>
          </cell>
          <cell r="C6458" t="str">
            <v>TUBO FOFO C/FG PN-16/JE D=500MM;L=5000MM (695KG)</v>
          </cell>
          <cell r="D6458" t="str">
            <v>UN</v>
          </cell>
          <cell r="E6458">
            <v>0</v>
          </cell>
        </row>
        <row r="6459">
          <cell r="B6459" t="str">
            <v>527109</v>
          </cell>
          <cell r="C6459" t="str">
            <v>TUBO FOFO C/FG PN-16/JE D=500MM;L=5500MM (756KG)</v>
          </cell>
          <cell r="D6459" t="str">
            <v>UN</v>
          </cell>
          <cell r="E6459">
            <v>0</v>
          </cell>
        </row>
        <row r="6460">
          <cell r="B6460" t="str">
            <v>527110</v>
          </cell>
          <cell r="C6460" t="str">
            <v>TUBO FOFO C/FG PN-16/JE D=500MM;L=5800MM (792KG)</v>
          </cell>
          <cell r="D6460" t="str">
            <v>UN</v>
          </cell>
          <cell r="E6460">
            <v>0</v>
          </cell>
        </row>
        <row r="6461">
          <cell r="B6461" t="str">
            <v>527111</v>
          </cell>
          <cell r="C6461" t="str">
            <v>TUBO FOFO C/FG PN-16/JE D=600MM;L=1000MM (282KG)</v>
          </cell>
          <cell r="D6461" t="str">
            <v>UN</v>
          </cell>
          <cell r="E6461">
            <v>0</v>
          </cell>
        </row>
        <row r="6462">
          <cell r="B6462" t="str">
            <v>527112</v>
          </cell>
          <cell r="C6462" t="str">
            <v>TUBO FOFO C/FG PN-16/JE D=600MM;L=1500MM (361KG)</v>
          </cell>
          <cell r="D6462" t="str">
            <v>UN</v>
          </cell>
          <cell r="E6462">
            <v>0</v>
          </cell>
        </row>
        <row r="6463">
          <cell r="B6463" t="str">
            <v>527113</v>
          </cell>
          <cell r="C6463" t="str">
            <v>TUBO FOFO C/FG PN-16/JE D=600MM;L=2000MM (440KG)</v>
          </cell>
          <cell r="D6463" t="str">
            <v>UN</v>
          </cell>
          <cell r="E6463">
            <v>0</v>
          </cell>
        </row>
        <row r="6464">
          <cell r="B6464" t="str">
            <v>527114</v>
          </cell>
          <cell r="C6464" t="str">
            <v>TUBO FOFO C/FG PN-16/JE D=600MM;L=2500MM (519KG)</v>
          </cell>
          <cell r="D6464" t="str">
            <v>UN</v>
          </cell>
          <cell r="E6464">
            <v>0</v>
          </cell>
        </row>
        <row r="6465">
          <cell r="B6465" t="str">
            <v>527115</v>
          </cell>
          <cell r="C6465" t="str">
            <v>TUBO FOFO C/FG PN-16/JE D=600MM;L=3000MM (598KG)</v>
          </cell>
          <cell r="D6465" t="str">
            <v>UN</v>
          </cell>
          <cell r="E6465">
            <v>0</v>
          </cell>
        </row>
        <row r="6466">
          <cell r="B6466" t="str">
            <v>527116</v>
          </cell>
          <cell r="C6466" t="str">
            <v>TUBO FOFO C/FG PN-16/JE D=600MM;L=3500MM (677KG)</v>
          </cell>
          <cell r="D6466" t="str">
            <v>UN</v>
          </cell>
          <cell r="E6466">
            <v>0</v>
          </cell>
        </row>
        <row r="6467">
          <cell r="B6467" t="str">
            <v>527117</v>
          </cell>
          <cell r="C6467" t="str">
            <v>TUBO FOFO C/FG PN-16/JE D=600MM;L=4000MM (756KG)</v>
          </cell>
          <cell r="D6467" t="str">
            <v>UN</v>
          </cell>
          <cell r="E6467">
            <v>0</v>
          </cell>
        </row>
        <row r="6468">
          <cell r="B6468" t="str">
            <v>527118</v>
          </cell>
          <cell r="C6468" t="str">
            <v>TUBO FOFO C/FG PN-16/JE D=600MM;L=4500MM (835KG)</v>
          </cell>
          <cell r="D6468" t="str">
            <v>UN</v>
          </cell>
          <cell r="E6468">
            <v>0</v>
          </cell>
        </row>
        <row r="6469">
          <cell r="B6469" t="str">
            <v>527119</v>
          </cell>
          <cell r="C6469" t="str">
            <v>TUBO FOFO C/FG PN-16/JE D=600MM;L=5000MM (914KG)</v>
          </cell>
          <cell r="D6469" t="str">
            <v>UN</v>
          </cell>
          <cell r="E6469">
            <v>0</v>
          </cell>
        </row>
        <row r="6470">
          <cell r="B6470" t="str">
            <v>527120</v>
          </cell>
          <cell r="C6470" t="str">
            <v>TUBO FOFO C/FG PN-16/JE D=600MM;L=5500MM (993KG)</v>
          </cell>
          <cell r="D6470" t="str">
            <v>UN</v>
          </cell>
          <cell r="E6470">
            <v>0</v>
          </cell>
        </row>
        <row r="6471">
          <cell r="B6471" t="str">
            <v>527121</v>
          </cell>
          <cell r="C6471" t="str">
            <v>TUBO FOFO C/FG PN-16/JE D=600MM;L=5800MM (1040KG)</v>
          </cell>
          <cell r="D6471" t="str">
            <v>UN</v>
          </cell>
          <cell r="E6471">
            <v>0</v>
          </cell>
        </row>
        <row r="6472">
          <cell r="B6472" t="str">
            <v>527122</v>
          </cell>
          <cell r="C6472" t="str">
            <v>TUBO FOFO C/FG PN-16/JE D=700MM;L=1000MM (362KG)</v>
          </cell>
          <cell r="D6472" t="str">
            <v>UN</v>
          </cell>
          <cell r="E6472">
            <v>0</v>
          </cell>
        </row>
        <row r="6473">
          <cell r="B6473" t="str">
            <v>527123</v>
          </cell>
          <cell r="C6473" t="str">
            <v>TUBO FOFO C/FG PN-16/JE D=700MM;L=1500MM (492KG)</v>
          </cell>
          <cell r="D6473" t="str">
            <v>UN</v>
          </cell>
          <cell r="E6473">
            <v>0</v>
          </cell>
        </row>
        <row r="6474">
          <cell r="B6474" t="str">
            <v>527124</v>
          </cell>
          <cell r="C6474" t="str">
            <v>TUBO FOFO C/FG PN-16/JE D=700MM;L=2000MM (623KG)</v>
          </cell>
          <cell r="D6474" t="str">
            <v>UN</v>
          </cell>
          <cell r="E6474">
            <v>0</v>
          </cell>
        </row>
        <row r="6475">
          <cell r="B6475" t="str">
            <v>527125</v>
          </cell>
          <cell r="C6475" t="str">
            <v>TUBO FOFO C/FG PN-16/JE D=700MM;L=2500MM (753KG)</v>
          </cell>
          <cell r="D6475" t="str">
            <v>UN</v>
          </cell>
          <cell r="E6475">
            <v>0</v>
          </cell>
        </row>
        <row r="6476">
          <cell r="B6476" t="str">
            <v>527126</v>
          </cell>
          <cell r="C6476" t="str">
            <v>TUBO FOFO C/FG PN-16/JE D=700MM;L=3000MM (883KG)</v>
          </cell>
          <cell r="D6476" t="str">
            <v>UN</v>
          </cell>
          <cell r="E6476">
            <v>0</v>
          </cell>
        </row>
        <row r="6477">
          <cell r="B6477" t="str">
            <v>527127</v>
          </cell>
          <cell r="C6477" t="str">
            <v>TUBO FOFO C/FG PN-16/JE D=700MM;L=3500MM (1013KG)</v>
          </cell>
          <cell r="D6477" t="str">
            <v>UN</v>
          </cell>
          <cell r="E6477">
            <v>0</v>
          </cell>
        </row>
        <row r="6478">
          <cell r="B6478" t="str">
            <v>527128</v>
          </cell>
          <cell r="C6478" t="str">
            <v>TUBO FOFO C/FG PN-16/JE D=700MM;L=4000MM (1143KG)</v>
          </cell>
          <cell r="D6478" t="str">
            <v>UN</v>
          </cell>
          <cell r="E6478">
            <v>0</v>
          </cell>
        </row>
        <row r="6479">
          <cell r="B6479" t="str">
            <v>527129</v>
          </cell>
          <cell r="C6479" t="str">
            <v>TUBO FOFO C/FG PN-16/JE D=700MM;L=4500MM (1273KG)</v>
          </cell>
          <cell r="D6479" t="str">
            <v>UN</v>
          </cell>
          <cell r="E6479">
            <v>0</v>
          </cell>
        </row>
        <row r="6480">
          <cell r="B6480" t="str">
            <v>527130</v>
          </cell>
          <cell r="C6480" t="str">
            <v>TUBO FOFO C/FG PN-16/JE D=700MM;L=5000MM (1403KG)</v>
          </cell>
          <cell r="D6480" t="str">
            <v>UN</v>
          </cell>
          <cell r="E6480">
            <v>0</v>
          </cell>
        </row>
        <row r="6481">
          <cell r="B6481" t="str">
            <v>527131</v>
          </cell>
          <cell r="C6481" t="str">
            <v>TUBO FOFO C/FG PN-16/JE D=700MM;L=5500MM (1533KG)</v>
          </cell>
          <cell r="D6481" t="str">
            <v>UN</v>
          </cell>
          <cell r="E6481">
            <v>0</v>
          </cell>
        </row>
        <row r="6482">
          <cell r="B6482" t="str">
            <v>527132</v>
          </cell>
          <cell r="C6482" t="str">
            <v>TUBO FOFO C/FG PN-16/JE D=700MM;L=6000MM (1663KG)</v>
          </cell>
          <cell r="D6482" t="str">
            <v>UN</v>
          </cell>
          <cell r="E6482">
            <v>0</v>
          </cell>
        </row>
        <row r="6483">
          <cell r="B6483" t="str">
            <v>527133</v>
          </cell>
          <cell r="C6483" t="str">
            <v>TUBO FOFO C/FG PN-16/JE D=700MM;L=6500MM (1793KG)</v>
          </cell>
          <cell r="D6483" t="str">
            <v>UN</v>
          </cell>
          <cell r="E6483">
            <v>0</v>
          </cell>
        </row>
        <row r="6484">
          <cell r="B6484" t="str">
            <v>527134</v>
          </cell>
          <cell r="C6484" t="str">
            <v>TUBO FOFO C/FG PN-16/JE D=700MM;L=6800MM (1871KG)</v>
          </cell>
          <cell r="D6484" t="str">
            <v>UN</v>
          </cell>
          <cell r="E6484">
            <v>0</v>
          </cell>
        </row>
        <row r="6486">
          <cell r="B6486" t="str">
            <v>527200</v>
          </cell>
          <cell r="C6486" t="str">
            <v>TUBO FOFO C/FG PN-16/PT (C31 - METALURGICA 100%)</v>
          </cell>
        </row>
        <row r="6487">
          <cell r="B6487" t="str">
            <v>527201</v>
          </cell>
          <cell r="C6487" t="str">
            <v>TUBO FOFO C/FG PN-16/PT D=80MM;L=1000MM (17KG)</v>
          </cell>
          <cell r="D6487" t="str">
            <v>UN</v>
          </cell>
          <cell r="E6487">
            <v>0</v>
          </cell>
        </row>
        <row r="6488">
          <cell r="B6488" t="str">
            <v>527202</v>
          </cell>
          <cell r="C6488" t="str">
            <v>TUBO FOFO C/FG PN-16/PT D=80MM;L=1500MM (23KG)</v>
          </cell>
          <cell r="D6488" t="str">
            <v>UN</v>
          </cell>
          <cell r="E6488">
            <v>0</v>
          </cell>
        </row>
        <row r="6489">
          <cell r="B6489" t="str">
            <v>527203</v>
          </cell>
          <cell r="C6489" t="str">
            <v>TUBO FOFO C/FG PN-16/PT D=80MM;L=2000MM (30KG)</v>
          </cell>
          <cell r="D6489" t="str">
            <v>UN</v>
          </cell>
          <cell r="E6489">
            <v>0</v>
          </cell>
        </row>
        <row r="6490">
          <cell r="B6490" t="str">
            <v>527204</v>
          </cell>
          <cell r="C6490" t="str">
            <v>TUBO FOFO C/FG PN-16/PT D=80MM;L=2500MM (36KG)</v>
          </cell>
          <cell r="D6490" t="str">
            <v>UN</v>
          </cell>
          <cell r="E6490">
            <v>0</v>
          </cell>
        </row>
        <row r="6491">
          <cell r="B6491" t="str">
            <v>527205</v>
          </cell>
          <cell r="C6491" t="str">
            <v>TUBO FOFO C/FG PN-16/PT D=80MM;L=3000MM (43KG)</v>
          </cell>
          <cell r="D6491" t="str">
            <v>UN</v>
          </cell>
          <cell r="E6491">
            <v>0</v>
          </cell>
        </row>
        <row r="6492">
          <cell r="B6492" t="str">
            <v>527206</v>
          </cell>
          <cell r="C6492" t="str">
            <v>TUBO FOFO C/FG PN-16/PT D=80MM;L=3500MM (49KG)</v>
          </cell>
          <cell r="D6492" t="str">
            <v>UN</v>
          </cell>
          <cell r="E6492">
            <v>0</v>
          </cell>
        </row>
        <row r="6493">
          <cell r="B6493" t="str">
            <v>527207</v>
          </cell>
          <cell r="C6493" t="str">
            <v>TUBO FOFO C/FG PN-16/PT D=80MM;L=4000MM (56KG)</v>
          </cell>
          <cell r="D6493" t="str">
            <v>UN</v>
          </cell>
          <cell r="E6493">
            <v>0</v>
          </cell>
        </row>
        <row r="6494">
          <cell r="B6494" t="str">
            <v>527208</v>
          </cell>
          <cell r="C6494" t="str">
            <v>TUBO FOFO C/FG PN-16/PT D=80MM;L=4500MM (62KG)</v>
          </cell>
          <cell r="D6494" t="str">
            <v>UN</v>
          </cell>
          <cell r="E6494">
            <v>0</v>
          </cell>
        </row>
        <row r="6495">
          <cell r="B6495" t="str">
            <v>527209</v>
          </cell>
          <cell r="C6495" t="str">
            <v>TUBO FOFO C/FG PN-16/PT D=80MM;L=5000MM (69KG)</v>
          </cell>
          <cell r="D6495" t="str">
            <v>UN</v>
          </cell>
          <cell r="E6495">
            <v>0</v>
          </cell>
        </row>
        <row r="6496">
          <cell r="B6496" t="str">
            <v>527210</v>
          </cell>
          <cell r="C6496" t="str">
            <v>TUBO FOFO C/FG PN-16/PT D=80MM;L=5500MM (75KG)</v>
          </cell>
          <cell r="D6496" t="str">
            <v>UN</v>
          </cell>
          <cell r="E6496">
            <v>0</v>
          </cell>
        </row>
        <row r="6497">
          <cell r="B6497" t="str">
            <v>527211</v>
          </cell>
          <cell r="C6497" t="str">
            <v>TUBO FOFO C/FG PN-16/PT D=80MM;L=5800MM (79KG)</v>
          </cell>
          <cell r="D6497" t="str">
            <v>UN</v>
          </cell>
          <cell r="E6497">
            <v>0</v>
          </cell>
        </row>
        <row r="6498">
          <cell r="B6498" t="str">
            <v>527212</v>
          </cell>
          <cell r="C6498" t="str">
            <v>TUBO FOFO C/FG PN-16/PT D=100MM;L=1000MM (22KG)</v>
          </cell>
          <cell r="D6498" t="str">
            <v>UN</v>
          </cell>
          <cell r="E6498">
            <v>0</v>
          </cell>
        </row>
        <row r="6499">
          <cell r="B6499" t="str">
            <v>527213</v>
          </cell>
          <cell r="C6499" t="str">
            <v>TUBO FOFO C/FG PN-16/PT D=100MM;L=1500MM (30KG)</v>
          </cell>
          <cell r="D6499" t="str">
            <v>UN</v>
          </cell>
          <cell r="E6499">
            <v>0</v>
          </cell>
        </row>
        <row r="6500">
          <cell r="B6500" t="str">
            <v>527214</v>
          </cell>
          <cell r="C6500" t="str">
            <v>TUBO FOFO C/FG PN-16/PT D=100MM;L=2000MM (39KG)</v>
          </cell>
          <cell r="D6500" t="str">
            <v>UN</v>
          </cell>
          <cell r="E6500">
            <v>0</v>
          </cell>
        </row>
        <row r="6501">
          <cell r="B6501" t="str">
            <v>527215</v>
          </cell>
          <cell r="C6501" t="str">
            <v>TUBO FOFO C/FG PN-16/PT D=100MM;L=2500MM (48KG)</v>
          </cell>
          <cell r="D6501" t="str">
            <v>UN</v>
          </cell>
          <cell r="E6501">
            <v>0</v>
          </cell>
        </row>
        <row r="6502">
          <cell r="B6502" t="str">
            <v>527216</v>
          </cell>
          <cell r="C6502" t="str">
            <v>TUBO FOFO C/FG PN-16/PT D=100MM;L=3000MM (56KG)</v>
          </cell>
          <cell r="D6502" t="str">
            <v>UN</v>
          </cell>
          <cell r="E6502">
            <v>0</v>
          </cell>
        </row>
        <row r="6503">
          <cell r="B6503" t="str">
            <v>527217</v>
          </cell>
          <cell r="C6503" t="str">
            <v>TUBO FOFO C/FG PN-16/PT D=100MM;L=3500MM (65KG)</v>
          </cell>
          <cell r="D6503" t="str">
            <v>UN</v>
          </cell>
          <cell r="E6503">
            <v>0</v>
          </cell>
        </row>
        <row r="6504">
          <cell r="B6504" t="str">
            <v>527218</v>
          </cell>
          <cell r="C6504" t="str">
            <v>TUBO FOFO C/FG PN-16/PT D=100MM;L=4000MM (73KG)</v>
          </cell>
          <cell r="D6504" t="str">
            <v>UN</v>
          </cell>
          <cell r="E6504">
            <v>0</v>
          </cell>
        </row>
        <row r="6505">
          <cell r="B6505" t="str">
            <v>527219</v>
          </cell>
          <cell r="C6505" t="str">
            <v>TUBO FOFO C/FG PN-16/PT D=100MM;L=4500MM (82KG)</v>
          </cell>
          <cell r="D6505" t="str">
            <v>UN</v>
          </cell>
          <cell r="E6505">
            <v>0</v>
          </cell>
        </row>
        <row r="6506">
          <cell r="B6506" t="str">
            <v>527220</v>
          </cell>
          <cell r="C6506" t="str">
            <v>TUBO FOFO C/FG PN-16/PT D=100MM;L=5000MM (91KG)</v>
          </cell>
          <cell r="D6506" t="str">
            <v>UN</v>
          </cell>
          <cell r="E6506">
            <v>0</v>
          </cell>
        </row>
        <row r="6507">
          <cell r="B6507" t="str">
            <v>527221</v>
          </cell>
          <cell r="C6507" t="str">
            <v>TUBO FOFO C/FG PN-16/PT D=100MM;L=5500MM (99KG)</v>
          </cell>
          <cell r="D6507" t="str">
            <v>UN</v>
          </cell>
          <cell r="E6507">
            <v>0</v>
          </cell>
        </row>
        <row r="6508">
          <cell r="B6508" t="str">
            <v>527222</v>
          </cell>
          <cell r="C6508" t="str">
            <v>TUBO FOFO C/FG PN-16/PT D=100MM;L=5800MM (104KG)</v>
          </cell>
          <cell r="D6508" t="str">
            <v>UN</v>
          </cell>
          <cell r="E6508">
            <v>0</v>
          </cell>
        </row>
        <row r="6509">
          <cell r="B6509" t="str">
            <v>527223</v>
          </cell>
          <cell r="C6509" t="str">
            <v>TUBO FOFO C/FG PN-16/PT D=150MM;L=1000MM (34KG)</v>
          </cell>
          <cell r="D6509" t="str">
            <v>UN</v>
          </cell>
          <cell r="E6509">
            <v>0</v>
          </cell>
        </row>
        <row r="6510">
          <cell r="B6510" t="str">
            <v>527224</v>
          </cell>
          <cell r="C6510" t="str">
            <v>TUBO FOFO C/FG PN-16/PT D=150MM;L=1500MM (47KG)</v>
          </cell>
          <cell r="D6510" t="str">
            <v>UN</v>
          </cell>
          <cell r="E6510">
            <v>0</v>
          </cell>
        </row>
        <row r="6511">
          <cell r="B6511" t="str">
            <v>527225</v>
          </cell>
          <cell r="C6511" t="str">
            <v>TUBO FOFO C/FG PN-16/PT D=150MM;L=2000MM (60KG)</v>
          </cell>
          <cell r="D6511" t="str">
            <v>UN</v>
          </cell>
          <cell r="E6511">
            <v>0</v>
          </cell>
        </row>
        <row r="6512">
          <cell r="B6512" t="str">
            <v>527226</v>
          </cell>
          <cell r="C6512" t="str">
            <v>TUBO FOFO C/FG PN-16/PT D=150MM;L=2500MM (73KG)</v>
          </cell>
          <cell r="D6512" t="str">
            <v>UN</v>
          </cell>
          <cell r="E6512">
            <v>0</v>
          </cell>
        </row>
        <row r="6513">
          <cell r="B6513" t="str">
            <v>527227</v>
          </cell>
          <cell r="C6513" t="str">
            <v>TUBO FOFO C/FG PN-16/PT D=150MM;L=3000MM (86KG)</v>
          </cell>
          <cell r="D6513" t="str">
            <v>UN</v>
          </cell>
          <cell r="E6513">
            <v>0</v>
          </cell>
        </row>
        <row r="6514">
          <cell r="B6514" t="str">
            <v>527228</v>
          </cell>
          <cell r="C6514" t="str">
            <v>TUBO FOFO C/FG PN-16/PT D=150MM;L=3500MM (99KG)</v>
          </cell>
          <cell r="D6514" t="str">
            <v>UN</v>
          </cell>
          <cell r="E6514">
            <v>0</v>
          </cell>
        </row>
        <row r="6515">
          <cell r="B6515" t="str">
            <v>527229</v>
          </cell>
          <cell r="C6515" t="str">
            <v>TUBO FOFO C/FG PN-16/PT D=150MM;L=4000MM (112KG)</v>
          </cell>
          <cell r="D6515" t="str">
            <v>UN</v>
          </cell>
          <cell r="E6515">
            <v>0</v>
          </cell>
        </row>
        <row r="6516">
          <cell r="B6516" t="str">
            <v>527230</v>
          </cell>
          <cell r="C6516" t="str">
            <v>TUBO FOFO C/FG PN-16/PT D=150MM;L=4500MM (125KG)</v>
          </cell>
          <cell r="D6516" t="str">
            <v>UN</v>
          </cell>
          <cell r="E6516">
            <v>0</v>
          </cell>
        </row>
        <row r="6517">
          <cell r="B6517" t="str">
            <v>527231</v>
          </cell>
          <cell r="C6517" t="str">
            <v>TUBO FOFO C/FG PN-16/PT D=150MM;L=5000MM (138KG)</v>
          </cell>
          <cell r="D6517" t="str">
            <v>UN</v>
          </cell>
          <cell r="E6517">
            <v>0</v>
          </cell>
        </row>
        <row r="6518">
          <cell r="B6518" t="str">
            <v>527232</v>
          </cell>
          <cell r="C6518" t="str">
            <v>TUBO FOFO C/FG PN-16/PT D=150MM;L=5500MM (151KG)</v>
          </cell>
          <cell r="D6518" t="str">
            <v>UN</v>
          </cell>
          <cell r="E6518">
            <v>0</v>
          </cell>
        </row>
        <row r="6519">
          <cell r="B6519" t="str">
            <v>527233</v>
          </cell>
          <cell r="C6519" t="str">
            <v>TUBO FOFO C/FG PN-16/PT D=150MM;L=5800MM (159KG)</v>
          </cell>
          <cell r="D6519" t="str">
            <v>UN</v>
          </cell>
          <cell r="E6519">
            <v>0</v>
          </cell>
        </row>
        <row r="6520">
          <cell r="B6520" t="str">
            <v>527234</v>
          </cell>
          <cell r="C6520" t="str">
            <v>TUBO FOFO C/FG PN-16/PT D=200MM;L=1000MM (45KG)</v>
          </cell>
          <cell r="D6520" t="str">
            <v>UN</v>
          </cell>
          <cell r="E6520">
            <v>0</v>
          </cell>
        </row>
        <row r="6521">
          <cell r="B6521" t="str">
            <v>527235</v>
          </cell>
          <cell r="C6521" t="str">
            <v>TUBO FOFO C/FG PN-16/PT D=200MM;L=1500MM (62KG)</v>
          </cell>
          <cell r="D6521" t="str">
            <v>UN</v>
          </cell>
          <cell r="E6521">
            <v>0</v>
          </cell>
        </row>
        <row r="6522">
          <cell r="B6522" t="str">
            <v>527236</v>
          </cell>
          <cell r="C6522" t="str">
            <v>TUBO FOFO C/FG PN-16/PT D=200MM;L=2000MM (80KG)</v>
          </cell>
          <cell r="D6522" t="str">
            <v>UN</v>
          </cell>
          <cell r="E6522">
            <v>0</v>
          </cell>
        </row>
        <row r="6523">
          <cell r="B6523" t="str">
            <v>527237</v>
          </cell>
          <cell r="C6523" t="str">
            <v>TUBO FOFO C/FG PN-16/PT D=200MM;L=2500MM (97KG)</v>
          </cell>
          <cell r="D6523" t="str">
            <v>UN</v>
          </cell>
          <cell r="E6523">
            <v>0</v>
          </cell>
        </row>
        <row r="6524">
          <cell r="B6524" t="str">
            <v>527238</v>
          </cell>
          <cell r="C6524" t="str">
            <v>TUBO FOFO C/FG PN-16/PT D=200MM;L=3000MM (114KG)</v>
          </cell>
          <cell r="D6524" t="str">
            <v>UN</v>
          </cell>
          <cell r="E6524">
            <v>0</v>
          </cell>
        </row>
        <row r="6525">
          <cell r="B6525" t="str">
            <v>527239</v>
          </cell>
          <cell r="C6525" t="str">
            <v>TUBO FOFO C/FG PN-16/PT D=200MM;L=3500MM (132KG)</v>
          </cell>
          <cell r="D6525" t="str">
            <v>UN</v>
          </cell>
          <cell r="E6525">
            <v>0</v>
          </cell>
        </row>
        <row r="6526">
          <cell r="B6526" t="str">
            <v>527240</v>
          </cell>
          <cell r="C6526" t="str">
            <v>TUBO FOFO C/FG PN-16/PT D=200MM;L=4000MM (149KG)</v>
          </cell>
          <cell r="D6526" t="str">
            <v>UN</v>
          </cell>
          <cell r="E6526">
            <v>0</v>
          </cell>
        </row>
        <row r="6527">
          <cell r="B6527" t="str">
            <v>527241</v>
          </cell>
          <cell r="C6527" t="str">
            <v>TUBO FOFO C/FG PN-16/PT D=200MM;L=4500MM (167KG)</v>
          </cell>
          <cell r="D6527" t="str">
            <v>UN</v>
          </cell>
          <cell r="E6527">
            <v>0</v>
          </cell>
        </row>
        <row r="6528">
          <cell r="B6528" t="str">
            <v>527242</v>
          </cell>
          <cell r="C6528" t="str">
            <v>TUBO FOFO C/FG PN-16/PT D=200MM;L=5000MM (184KG)</v>
          </cell>
          <cell r="D6528" t="str">
            <v>UN</v>
          </cell>
          <cell r="E6528">
            <v>0</v>
          </cell>
        </row>
        <row r="6529">
          <cell r="B6529" t="str">
            <v>527243</v>
          </cell>
          <cell r="C6529" t="str">
            <v>TUBO FOFO C/FG PN-16/PT D=200MM;L=5500MM (201KG)</v>
          </cell>
          <cell r="D6529" t="str">
            <v>UN</v>
          </cell>
          <cell r="E6529">
            <v>0</v>
          </cell>
        </row>
        <row r="6530">
          <cell r="B6530" t="str">
            <v>527244</v>
          </cell>
          <cell r="C6530" t="str">
            <v>TUBO FOFO C/FG PN-16/PT D=200MM;L=5800MM (212KG)</v>
          </cell>
          <cell r="D6530" t="str">
            <v>UN</v>
          </cell>
          <cell r="E6530">
            <v>0</v>
          </cell>
        </row>
        <row r="6531">
          <cell r="B6531" t="str">
            <v>527245</v>
          </cell>
          <cell r="C6531" t="str">
            <v>TUBO FOFO C/FG PN-16/PT D=250MM;L=1000MM (60KG)</v>
          </cell>
          <cell r="D6531" t="str">
            <v>UN</v>
          </cell>
          <cell r="E6531">
            <v>0</v>
          </cell>
        </row>
        <row r="6532">
          <cell r="B6532" t="str">
            <v>527246</v>
          </cell>
          <cell r="C6532" t="str">
            <v>TUBO FOFO C/FG PN-16/PT D=250MM;L=1500MM (83KG)</v>
          </cell>
          <cell r="D6532" t="str">
            <v>UN</v>
          </cell>
          <cell r="E6532">
            <v>0</v>
          </cell>
        </row>
        <row r="6533">
          <cell r="B6533" t="str">
            <v>527247</v>
          </cell>
          <cell r="C6533" t="str">
            <v>TUBO FOFO C/FG PN-16/PT D=250MM;L=2000MM (105KG)</v>
          </cell>
          <cell r="D6533" t="str">
            <v>UN</v>
          </cell>
          <cell r="E6533">
            <v>0</v>
          </cell>
        </row>
        <row r="6534">
          <cell r="B6534" t="str">
            <v>527248</v>
          </cell>
          <cell r="C6534" t="str">
            <v>TUBO FOFO C/FG PN-16/PT D=250MM;L=2500MM (128KG)</v>
          </cell>
          <cell r="D6534" t="str">
            <v>UN</v>
          </cell>
          <cell r="E6534">
            <v>0</v>
          </cell>
        </row>
        <row r="6535">
          <cell r="B6535" t="str">
            <v>527249</v>
          </cell>
          <cell r="C6535" t="str">
            <v>TUBO FOFO C/FG PN-16/PT D=250MM;L=3000MM (151KG)</v>
          </cell>
          <cell r="D6535" t="str">
            <v>UN</v>
          </cell>
          <cell r="E6535">
            <v>0</v>
          </cell>
        </row>
        <row r="6536">
          <cell r="B6536" t="str">
            <v>527250</v>
          </cell>
          <cell r="C6536" t="str">
            <v>TUBO FOFO C/FG PN-16/PT D=250MM;L=3500MM (173KG)</v>
          </cell>
          <cell r="D6536" t="str">
            <v>UN</v>
          </cell>
          <cell r="E6536">
            <v>0</v>
          </cell>
        </row>
        <row r="6537">
          <cell r="B6537" t="str">
            <v>527251</v>
          </cell>
          <cell r="C6537" t="str">
            <v>TUBO FOFO C/FG PN-16/PT D=250MM;L=4000MM (196KG)</v>
          </cell>
          <cell r="D6537" t="str">
            <v>UN</v>
          </cell>
          <cell r="E6537">
            <v>0</v>
          </cell>
        </row>
        <row r="6538">
          <cell r="B6538" t="str">
            <v>527252</v>
          </cell>
          <cell r="C6538" t="str">
            <v>TUBO FOFO C/FG PN-16/PT D=250MM;L=4500MM (219KG)</v>
          </cell>
          <cell r="D6538" t="str">
            <v>UN</v>
          </cell>
          <cell r="E6538">
            <v>0</v>
          </cell>
        </row>
        <row r="6539">
          <cell r="B6539" t="str">
            <v>527253</v>
          </cell>
          <cell r="C6539" t="str">
            <v>TUBO FOFO C/FG PN-16/PT D=250MM;L=5000MM (242KG)</v>
          </cell>
          <cell r="D6539" t="str">
            <v>UN</v>
          </cell>
          <cell r="E6539">
            <v>0</v>
          </cell>
        </row>
        <row r="6540">
          <cell r="B6540" t="str">
            <v>527254</v>
          </cell>
          <cell r="C6540" t="str">
            <v>TUBO FOFO C/FG PN-16/PT D=250MM;L=5500MM (264KG)</v>
          </cell>
          <cell r="D6540" t="str">
            <v>UN</v>
          </cell>
          <cell r="E6540">
            <v>0</v>
          </cell>
        </row>
        <row r="6541">
          <cell r="B6541" t="str">
            <v>527255</v>
          </cell>
          <cell r="C6541" t="str">
            <v>TUBO FOFO C/FG PN-16/PT D=250MM;L=5800MM (278KG)</v>
          </cell>
          <cell r="D6541" t="str">
            <v>UN</v>
          </cell>
          <cell r="E6541">
            <v>0</v>
          </cell>
        </row>
        <row r="6542">
          <cell r="B6542" t="str">
            <v>527256</v>
          </cell>
          <cell r="C6542" t="str">
            <v>TUBO FOFO C/FG PN-16/PT D=300MM;L=1000MM (75KG)</v>
          </cell>
          <cell r="D6542" t="str">
            <v>UN</v>
          </cell>
          <cell r="E6542">
            <v>0</v>
          </cell>
        </row>
        <row r="6543">
          <cell r="B6543" t="str">
            <v>527257</v>
          </cell>
          <cell r="C6543" t="str">
            <v>TUBO FOFO C/FG PN-16/PT D=300MM;L=1500MM (104KG)</v>
          </cell>
          <cell r="D6543" t="str">
            <v>UN</v>
          </cell>
          <cell r="E6543">
            <v>0</v>
          </cell>
        </row>
        <row r="6544">
          <cell r="B6544" t="str">
            <v>527258</v>
          </cell>
          <cell r="C6544" t="str">
            <v>TUBO FOFO C/FG PN-16/PT D=300MM;L=2000MM (132KG)</v>
          </cell>
          <cell r="D6544" t="str">
            <v>UN</v>
          </cell>
          <cell r="E6544">
            <v>0</v>
          </cell>
        </row>
        <row r="6545">
          <cell r="B6545" t="str">
            <v>527259</v>
          </cell>
          <cell r="C6545" t="str">
            <v>TUBO FOFO C/FG PN-16/PT D=300MM;L=2500MM (161KG)</v>
          </cell>
          <cell r="D6545" t="str">
            <v>UN</v>
          </cell>
          <cell r="E6545">
            <v>0</v>
          </cell>
        </row>
        <row r="6546">
          <cell r="B6546" t="str">
            <v>527260</v>
          </cell>
          <cell r="C6546" t="str">
            <v>TUBO FOFO C/FG PN-16/PT D=300MM;L=3000MM (189KG)</v>
          </cell>
          <cell r="D6546" t="str">
            <v>UN</v>
          </cell>
          <cell r="E6546">
            <v>0</v>
          </cell>
        </row>
        <row r="6547">
          <cell r="B6547" t="str">
            <v>527261</v>
          </cell>
          <cell r="C6547" t="str">
            <v>TUBO FOFO C/FG PN-16/PT D=300MM;L=3500MM (218KG)</v>
          </cell>
          <cell r="D6547" t="str">
            <v>UN</v>
          </cell>
          <cell r="E6547">
            <v>0</v>
          </cell>
        </row>
        <row r="6548">
          <cell r="B6548" t="str">
            <v>527262</v>
          </cell>
          <cell r="C6548" t="str">
            <v>TUBO FOFO C/FG PN-16/PT D=300MM;L=4000MM (246KG)</v>
          </cell>
          <cell r="D6548" t="str">
            <v>UN</v>
          </cell>
          <cell r="E6548">
            <v>0</v>
          </cell>
        </row>
        <row r="6549">
          <cell r="B6549" t="str">
            <v>527263</v>
          </cell>
          <cell r="C6549" t="str">
            <v>TUBO FOFO C/FG PN-16/PT D=300MM;L=4500MM (275KG)</v>
          </cell>
          <cell r="D6549" t="str">
            <v>UN</v>
          </cell>
          <cell r="E6549">
            <v>0</v>
          </cell>
        </row>
        <row r="6550">
          <cell r="B6550" t="str">
            <v>527264</v>
          </cell>
          <cell r="C6550" t="str">
            <v>TUBO FOFO C/FG PN-16/PT D=300MM;L=5000MM (304KG)</v>
          </cell>
          <cell r="D6550" t="str">
            <v>UN</v>
          </cell>
          <cell r="E6550">
            <v>0</v>
          </cell>
        </row>
        <row r="6551">
          <cell r="B6551" t="str">
            <v>527265</v>
          </cell>
          <cell r="C6551" t="str">
            <v>TUBO FOFO C/FG PN-16/PT D=300MM;L=5500MM (332KG)</v>
          </cell>
          <cell r="D6551" t="str">
            <v>UN</v>
          </cell>
          <cell r="E6551">
            <v>0</v>
          </cell>
        </row>
        <row r="6552">
          <cell r="B6552" t="str">
            <v>527266</v>
          </cell>
          <cell r="C6552" t="str">
            <v>TUBO FOFO C/FG PN-16/PT D=300MM;L=5800MM (349KG)</v>
          </cell>
          <cell r="D6552" t="str">
            <v>UN</v>
          </cell>
          <cell r="E6552">
            <v>0</v>
          </cell>
        </row>
        <row r="6553">
          <cell r="B6553" t="str">
            <v>527267</v>
          </cell>
          <cell r="C6553" t="str">
            <v>TUBO FOFO C/FG PN-16/PT D=350MM;L=1000MM (102KG)</v>
          </cell>
          <cell r="D6553" t="str">
            <v>UN</v>
          </cell>
          <cell r="E6553">
            <v>0</v>
          </cell>
        </row>
        <row r="6554">
          <cell r="B6554" t="str">
            <v>527268</v>
          </cell>
          <cell r="C6554" t="str">
            <v>TUBO FOFO C/FG PN-16/PT D=350MM;L=1500MM (139KG)</v>
          </cell>
          <cell r="D6554" t="str">
            <v>UN</v>
          </cell>
          <cell r="E6554">
            <v>0</v>
          </cell>
        </row>
        <row r="6555">
          <cell r="B6555" t="str">
            <v>527269</v>
          </cell>
          <cell r="C6555" t="str">
            <v>TUBO FOFO C/FG PN-16/PT D=350MM;L=2000MM (177KG)</v>
          </cell>
          <cell r="D6555" t="str">
            <v>UN</v>
          </cell>
          <cell r="E6555">
            <v>0</v>
          </cell>
        </row>
        <row r="6556">
          <cell r="B6556" t="str">
            <v>527270</v>
          </cell>
          <cell r="C6556" t="str">
            <v>TUBO FOFO C/FG PN-16/PT D=350MM;L=2500MM (215KG)</v>
          </cell>
          <cell r="D6556" t="str">
            <v>UN</v>
          </cell>
          <cell r="E6556">
            <v>0</v>
          </cell>
        </row>
        <row r="6557">
          <cell r="B6557" t="str">
            <v>527271</v>
          </cell>
          <cell r="C6557" t="str">
            <v>TUBO FOFO C/FG PN-16/PT D=350MM;L=3000MM (253KG)</v>
          </cell>
          <cell r="D6557" t="str">
            <v>UN</v>
          </cell>
          <cell r="E6557">
            <v>0</v>
          </cell>
        </row>
        <row r="6558">
          <cell r="B6558" t="str">
            <v>527272</v>
          </cell>
          <cell r="C6558" t="str">
            <v>TUBO FOFO C/FG PN-16/PT D=350MM;L=3500MM (290KG)</v>
          </cell>
          <cell r="D6558" t="str">
            <v>UN</v>
          </cell>
          <cell r="E6558">
            <v>0</v>
          </cell>
        </row>
        <row r="6559">
          <cell r="B6559" t="str">
            <v>527273</v>
          </cell>
          <cell r="C6559" t="str">
            <v>TUBO FOFO C/FG PN-16/PT D=350MM;L=4000MM (328KG)</v>
          </cell>
          <cell r="D6559" t="str">
            <v>UN</v>
          </cell>
          <cell r="E6559">
            <v>0</v>
          </cell>
        </row>
        <row r="6560">
          <cell r="B6560" t="str">
            <v>527274</v>
          </cell>
          <cell r="C6560" t="str">
            <v>TUBO FOFO C/FG PN-16/PT D=350MM;L=4500MM (366KG)</v>
          </cell>
          <cell r="D6560" t="str">
            <v>UN</v>
          </cell>
          <cell r="E6560">
            <v>0</v>
          </cell>
        </row>
        <row r="6561">
          <cell r="B6561" t="str">
            <v>527275</v>
          </cell>
          <cell r="C6561" t="str">
            <v>TUBO FOFO C/FG PN-16/PT D=350MM;L=5000MM (404KG)</v>
          </cell>
          <cell r="D6561" t="str">
            <v>UN</v>
          </cell>
          <cell r="E6561">
            <v>0</v>
          </cell>
        </row>
        <row r="6562">
          <cell r="B6562" t="str">
            <v>527276</v>
          </cell>
          <cell r="C6562" t="str">
            <v>TUBO FOFO C/FG PN-16/PT D=350MM;L=5500MM (441KG)</v>
          </cell>
          <cell r="D6562" t="str">
            <v>UN</v>
          </cell>
          <cell r="E6562">
            <v>0</v>
          </cell>
        </row>
        <row r="6563">
          <cell r="B6563" t="str">
            <v>527277</v>
          </cell>
          <cell r="C6563" t="str">
            <v>TUBO FOFO C/FG PN-16/PT D=350MM;L=5800MM (464KG)</v>
          </cell>
          <cell r="D6563" t="str">
            <v>UN</v>
          </cell>
          <cell r="E6563">
            <v>0</v>
          </cell>
        </row>
        <row r="6564">
          <cell r="B6564" t="str">
            <v>527278</v>
          </cell>
          <cell r="C6564" t="str">
            <v>TUBO FOFO C/FG PN-16/PT D=400MM;L=1000MM (124KG)</v>
          </cell>
          <cell r="D6564" t="str">
            <v>UN</v>
          </cell>
          <cell r="E6564">
            <v>0</v>
          </cell>
        </row>
        <row r="6565">
          <cell r="B6565" t="str">
            <v>527279</v>
          </cell>
          <cell r="C6565" t="str">
            <v>TUBO FOFO C/FG PN-16/PT D=400MM;L=1500MM (168KG)</v>
          </cell>
          <cell r="D6565" t="str">
            <v>UN</v>
          </cell>
          <cell r="E6565">
            <v>0</v>
          </cell>
        </row>
        <row r="6566">
          <cell r="B6566" t="str">
            <v>527280</v>
          </cell>
          <cell r="C6566" t="str">
            <v>TUBO FOFO C/FG PN-16/PT D=400MM;L=2000MM (213KG)</v>
          </cell>
          <cell r="D6566" t="str">
            <v>UN</v>
          </cell>
          <cell r="E6566">
            <v>0</v>
          </cell>
        </row>
        <row r="6567">
          <cell r="B6567" t="str">
            <v>527281</v>
          </cell>
          <cell r="C6567" t="str">
            <v>TUBO FOFO C/FG PN-16/PT D=400MM;L=2500MM (258KG)</v>
          </cell>
          <cell r="D6567" t="str">
            <v>UN</v>
          </cell>
          <cell r="E6567">
            <v>0</v>
          </cell>
        </row>
        <row r="6568">
          <cell r="B6568" t="str">
            <v>527282</v>
          </cell>
          <cell r="C6568" t="str">
            <v>TUBO FOFO C/FG PN-16/PT D=400MM;L=3000MM (303KG)</v>
          </cell>
          <cell r="D6568" t="str">
            <v>UN</v>
          </cell>
          <cell r="E6568">
            <v>0</v>
          </cell>
        </row>
        <row r="6569">
          <cell r="B6569" t="str">
            <v>527283</v>
          </cell>
          <cell r="C6569" t="str">
            <v>TUBO FOFO C/FG PN-16/PT D=400MM;L=3500MM (347KG)</v>
          </cell>
          <cell r="D6569" t="str">
            <v>UN</v>
          </cell>
          <cell r="E6569">
            <v>0</v>
          </cell>
        </row>
        <row r="6570">
          <cell r="B6570" t="str">
            <v>527284</v>
          </cell>
          <cell r="C6570" t="str">
            <v>TUBO FOFO C/FG PN-16/PT D=400MM;L=4000MM (392KG)</v>
          </cell>
          <cell r="D6570" t="str">
            <v>UN</v>
          </cell>
          <cell r="E6570">
            <v>0</v>
          </cell>
        </row>
        <row r="6571">
          <cell r="B6571" t="str">
            <v>527285</v>
          </cell>
          <cell r="C6571" t="str">
            <v>TUBO FOFO C/FG PN-16/PT D=400MM;L=4500MM (437KG)</v>
          </cell>
          <cell r="D6571" t="str">
            <v>UN</v>
          </cell>
          <cell r="E6571">
            <v>0</v>
          </cell>
        </row>
        <row r="6572">
          <cell r="B6572" t="str">
            <v>527286</v>
          </cell>
          <cell r="C6572" t="str">
            <v>TUBO FOFO C/FG PN-16/PT D=400MM;L=5000MM (482KG)</v>
          </cell>
          <cell r="D6572" t="str">
            <v>UN</v>
          </cell>
          <cell r="E6572">
            <v>0</v>
          </cell>
        </row>
        <row r="6573">
          <cell r="B6573" t="str">
            <v>527287</v>
          </cell>
          <cell r="C6573" t="str">
            <v>TUBO FOFO C/FG PN-16/PT D=400MM;L=5500MM (526KG)</v>
          </cell>
          <cell r="D6573" t="str">
            <v>UN</v>
          </cell>
          <cell r="E6573">
            <v>0</v>
          </cell>
        </row>
        <row r="6574">
          <cell r="B6574" t="str">
            <v>527288</v>
          </cell>
          <cell r="C6574" t="str">
            <v>TUBO FOFO C/FG PN-16/PT D=400MM;L=5800MM (553KG)</v>
          </cell>
          <cell r="D6574" t="str">
            <v>UN</v>
          </cell>
          <cell r="E6574">
            <v>0</v>
          </cell>
        </row>
        <row r="6575">
          <cell r="B6575" t="str">
            <v>527289</v>
          </cell>
          <cell r="C6575" t="str">
            <v>TUBO FOFO C/FG PN-16/PT D=450MM;L=1000MM (147KG)</v>
          </cell>
          <cell r="D6575" t="str">
            <v>UN</v>
          </cell>
          <cell r="E6575">
            <v>0</v>
          </cell>
        </row>
        <row r="6576">
          <cell r="B6576" t="str">
            <v>527290</v>
          </cell>
          <cell r="C6576" t="str">
            <v>TUBO FOFO C/FG PN-16/PT D=450MM;L=1500MM (200KG)</v>
          </cell>
          <cell r="D6576" t="str">
            <v>UN</v>
          </cell>
          <cell r="E6576">
            <v>0</v>
          </cell>
        </row>
        <row r="6577">
          <cell r="B6577" t="str">
            <v>527291</v>
          </cell>
          <cell r="C6577" t="str">
            <v>TUBO FOFO C/FG PN-16/PT D=450MM;L=2000MM (252KG)</v>
          </cell>
          <cell r="D6577" t="str">
            <v>UN</v>
          </cell>
          <cell r="E6577">
            <v>0</v>
          </cell>
        </row>
        <row r="6578">
          <cell r="B6578" t="str">
            <v>527292</v>
          </cell>
          <cell r="C6578" t="str">
            <v>TUBO FOFO C/FG PN-16/PT D=450MM;L=2500MM (305KG)</v>
          </cell>
          <cell r="D6578" t="str">
            <v>UN</v>
          </cell>
          <cell r="E6578">
            <v>0</v>
          </cell>
        </row>
        <row r="6579">
          <cell r="B6579" t="str">
            <v>527293</v>
          </cell>
          <cell r="C6579" t="str">
            <v>TUBO FOFO C/FG PN-16/PT D=450MM;L=3000MM (357KG)</v>
          </cell>
          <cell r="D6579" t="str">
            <v>UN</v>
          </cell>
          <cell r="E6579">
            <v>0</v>
          </cell>
        </row>
        <row r="6580">
          <cell r="B6580" t="str">
            <v>527294</v>
          </cell>
          <cell r="C6580" t="str">
            <v>TUBO FOFO C/FG PN-16/PT D=450MM;L=3500MM (410KG)</v>
          </cell>
          <cell r="D6580" t="str">
            <v>UN</v>
          </cell>
          <cell r="E6580">
            <v>0</v>
          </cell>
        </row>
        <row r="6581">
          <cell r="B6581" t="str">
            <v>527295</v>
          </cell>
          <cell r="C6581" t="str">
            <v>TUBO FOFO C/FG PN-16/PT D=450MM;L=4000MM (462KG)</v>
          </cell>
          <cell r="D6581" t="str">
            <v>UN</v>
          </cell>
          <cell r="E6581">
            <v>0</v>
          </cell>
        </row>
        <row r="6582">
          <cell r="B6582" t="str">
            <v>527296</v>
          </cell>
          <cell r="C6582" t="str">
            <v>TUBO FOFO C/FG PN-16/PT D=450MM;L=4500MM (515KG)</v>
          </cell>
          <cell r="D6582" t="str">
            <v>UN</v>
          </cell>
          <cell r="E6582">
            <v>0</v>
          </cell>
        </row>
        <row r="6583">
          <cell r="B6583" t="str">
            <v>527297</v>
          </cell>
          <cell r="C6583" t="str">
            <v>TUBO FOFO C/FG PN-16/PT D=450MM;L=5000MM (568KG)</v>
          </cell>
          <cell r="D6583" t="str">
            <v>UN</v>
          </cell>
          <cell r="E6583">
            <v>0</v>
          </cell>
        </row>
        <row r="6584">
          <cell r="B6584" t="str">
            <v>527298</v>
          </cell>
          <cell r="C6584" t="str">
            <v>TUBO FOFO C/FG PN-16/PT D=450MM;L=5500MM (620KG)</v>
          </cell>
          <cell r="D6584" t="str">
            <v>UN</v>
          </cell>
          <cell r="E6584">
            <v>0</v>
          </cell>
        </row>
        <row r="6585">
          <cell r="B6585" t="str">
            <v>527299</v>
          </cell>
          <cell r="C6585" t="str">
            <v>TUBO FOFO C/FG PN-16/PT D=450MM;L=5800MM (652KG)</v>
          </cell>
          <cell r="D6585" t="str">
            <v>UN</v>
          </cell>
          <cell r="E6585">
            <v>0</v>
          </cell>
        </row>
        <row r="6586">
          <cell r="B6586" t="str">
            <v>527301</v>
          </cell>
          <cell r="C6586" t="str">
            <v>TUBO FOFO C/FG PN-16/PT D=500MM;L=1000MM (175KG)</v>
          </cell>
          <cell r="D6586" t="str">
            <v>UN</v>
          </cell>
          <cell r="E6586">
            <v>0</v>
          </cell>
        </row>
        <row r="6587">
          <cell r="B6587" t="str">
            <v>527302</v>
          </cell>
          <cell r="C6587" t="str">
            <v>TUBO FOFO C/FG PN-16/PT D=500MM;L=1500MM (236KG)</v>
          </cell>
          <cell r="D6587" t="str">
            <v>UN</v>
          </cell>
          <cell r="E6587">
            <v>0</v>
          </cell>
        </row>
        <row r="6588">
          <cell r="B6588" t="str">
            <v>527303</v>
          </cell>
          <cell r="C6588" t="str">
            <v>TUBO FOFO C/FG PN-16/PT D=500MM;L=2000MM (297KG)</v>
          </cell>
          <cell r="D6588" t="str">
            <v>UN</v>
          </cell>
          <cell r="E6588">
            <v>0</v>
          </cell>
        </row>
        <row r="6589">
          <cell r="B6589" t="str">
            <v>527304</v>
          </cell>
          <cell r="C6589" t="str">
            <v>TUBO FOFO C/FG PN-16/PT D=500MM;L=2500MM (358KG)</v>
          </cell>
          <cell r="D6589" t="str">
            <v>UN</v>
          </cell>
          <cell r="E6589">
            <v>0</v>
          </cell>
        </row>
        <row r="6590">
          <cell r="B6590" t="str">
            <v>527305</v>
          </cell>
          <cell r="C6590" t="str">
            <v>TUBO FOFO C/FG PN-16/PT D=500MM;L=3000MM (418KG)</v>
          </cell>
          <cell r="D6590" t="str">
            <v>UN</v>
          </cell>
          <cell r="E6590">
            <v>0</v>
          </cell>
        </row>
        <row r="6591">
          <cell r="B6591" t="str">
            <v>527306</v>
          </cell>
          <cell r="C6591" t="str">
            <v>TUBO FOFO C/FG PN-16/PT D=500MM;L=3500MM (479KG)</v>
          </cell>
          <cell r="D6591" t="str">
            <v>UN</v>
          </cell>
          <cell r="E6591">
            <v>0</v>
          </cell>
        </row>
        <row r="6592">
          <cell r="B6592" t="str">
            <v>527307</v>
          </cell>
          <cell r="C6592" t="str">
            <v>TUBO FOFO C/FG PN-16/PT D=500MM;L=4000MM (540KG)</v>
          </cell>
          <cell r="D6592" t="str">
            <v>UN</v>
          </cell>
          <cell r="E6592">
            <v>0</v>
          </cell>
        </row>
        <row r="6593">
          <cell r="B6593" t="str">
            <v>527308</v>
          </cell>
          <cell r="C6593" t="str">
            <v>TUBO FOFO C/FG PN-16/PT D=500MM;L=4500MM (601KG)</v>
          </cell>
          <cell r="D6593" t="str">
            <v>UN</v>
          </cell>
          <cell r="E6593">
            <v>0</v>
          </cell>
        </row>
        <row r="6594">
          <cell r="B6594" t="str">
            <v>527309</v>
          </cell>
          <cell r="C6594" t="str">
            <v>TUBO FOFO C/FG PN-16/PT D=500MM;L=5000MM (662KG)</v>
          </cell>
          <cell r="D6594" t="str">
            <v>UN</v>
          </cell>
          <cell r="E6594">
            <v>0</v>
          </cell>
        </row>
        <row r="6595">
          <cell r="B6595" t="str">
            <v>527310</v>
          </cell>
          <cell r="C6595" t="str">
            <v>TUBO FOFO C/FG PN-16/PT D=500MM;L=5500MM (723KG)</v>
          </cell>
          <cell r="D6595" t="str">
            <v>UN</v>
          </cell>
          <cell r="E6595">
            <v>0</v>
          </cell>
        </row>
        <row r="6596">
          <cell r="B6596" t="str">
            <v>527311</v>
          </cell>
          <cell r="C6596" t="str">
            <v>TUBO FOFO C/FG PN-16/PT D=500MM;L=5800MM (759KG)</v>
          </cell>
          <cell r="D6596" t="str">
            <v>UN</v>
          </cell>
          <cell r="E6596">
            <v>0</v>
          </cell>
        </row>
        <row r="6597">
          <cell r="B6597" t="str">
            <v>527312</v>
          </cell>
          <cell r="C6597" t="str">
            <v>TUBO FOFO C/FG PN-16/PT D=600MM;L=1000MM (240KG)</v>
          </cell>
          <cell r="D6597" t="str">
            <v>UN</v>
          </cell>
          <cell r="E6597">
            <v>0</v>
          </cell>
        </row>
        <row r="6598">
          <cell r="B6598" t="str">
            <v>527313</v>
          </cell>
          <cell r="C6598" t="str">
            <v>TUBO FOFO C/FG PN-16/PT D=600MM;L=1500MM (319KG)</v>
          </cell>
          <cell r="D6598" t="str">
            <v>UN</v>
          </cell>
          <cell r="E6598">
            <v>0</v>
          </cell>
        </row>
        <row r="6599">
          <cell r="B6599" t="str">
            <v>527314</v>
          </cell>
          <cell r="C6599" t="str">
            <v>TUBO FOFO C/FG PN-16/PT D=600MM;L=2000MM (398KG)</v>
          </cell>
          <cell r="D6599" t="str">
            <v>UN</v>
          </cell>
          <cell r="E6599">
            <v>0</v>
          </cell>
        </row>
        <row r="6600">
          <cell r="B6600" t="str">
            <v>527315</v>
          </cell>
          <cell r="C6600" t="str">
            <v>TUBO FOFO C/FG PN-16/PT D=600MM;L=2500MM (477KG)</v>
          </cell>
          <cell r="D6600" t="str">
            <v>UN</v>
          </cell>
          <cell r="E6600">
            <v>0</v>
          </cell>
        </row>
        <row r="6601">
          <cell r="B6601" t="str">
            <v>527316</v>
          </cell>
          <cell r="C6601" t="str">
            <v>TUBO FOFO C/FG PN-16/PT D=600MM;L=3000MM (556KG)</v>
          </cell>
          <cell r="D6601" t="str">
            <v>UN</v>
          </cell>
          <cell r="E6601">
            <v>0</v>
          </cell>
        </row>
        <row r="6602">
          <cell r="B6602" t="str">
            <v>527317</v>
          </cell>
          <cell r="C6602" t="str">
            <v>TUBO FOFO C/FG PN-16/PT D=600MM;L=3500MM (635KG)</v>
          </cell>
          <cell r="D6602" t="str">
            <v>UN</v>
          </cell>
          <cell r="E6602">
            <v>0</v>
          </cell>
        </row>
        <row r="6603">
          <cell r="B6603" t="str">
            <v>527318</v>
          </cell>
          <cell r="C6603" t="str">
            <v>TUBO FOFO C/FG PN-16/PT D=600MM;L=4000MM (714KG)</v>
          </cell>
          <cell r="D6603" t="str">
            <v>UN</v>
          </cell>
          <cell r="E6603">
            <v>0</v>
          </cell>
        </row>
        <row r="6604">
          <cell r="B6604" t="str">
            <v>527319</v>
          </cell>
          <cell r="C6604" t="str">
            <v>TUBO FOFO C/FG PN-16/PT D=600MM;L=4500MM (793KG)</v>
          </cell>
          <cell r="D6604" t="str">
            <v>UN</v>
          </cell>
          <cell r="E6604">
            <v>0</v>
          </cell>
        </row>
        <row r="6605">
          <cell r="B6605" t="str">
            <v>527320</v>
          </cell>
          <cell r="C6605" t="str">
            <v>TUBO FOFO C/FG PN-16/PT D=600MM;L=5000MM (872KG)</v>
          </cell>
          <cell r="D6605" t="str">
            <v>UN</v>
          </cell>
          <cell r="E6605">
            <v>0</v>
          </cell>
        </row>
        <row r="6606">
          <cell r="B6606" t="str">
            <v>527321</v>
          </cell>
          <cell r="C6606" t="str">
            <v>TUBO FOFO C/FG PN-16/PT D=600MM;L=5500MM (951KG)</v>
          </cell>
          <cell r="D6606" t="str">
            <v>UN</v>
          </cell>
          <cell r="E6606">
            <v>0</v>
          </cell>
        </row>
        <row r="6607">
          <cell r="B6607" t="str">
            <v>527322</v>
          </cell>
          <cell r="C6607" t="str">
            <v>TUBO FOFO C/FG PN-16/PT D=600MM;L=5800MM (998KG)</v>
          </cell>
          <cell r="D6607" t="str">
            <v>UN</v>
          </cell>
          <cell r="E6607">
            <v>0</v>
          </cell>
        </row>
        <row r="6608">
          <cell r="B6608" t="str">
            <v>527323</v>
          </cell>
          <cell r="C6608" t="str">
            <v>TUBO FOFO C/FG PN-16/PT D=700MM;L=1000MM (351KG)</v>
          </cell>
          <cell r="D6608" t="str">
            <v>UN</v>
          </cell>
          <cell r="E6608">
            <v>0</v>
          </cell>
        </row>
        <row r="6609">
          <cell r="B6609" t="str">
            <v>527324</v>
          </cell>
          <cell r="C6609" t="str">
            <v>TUBO FOFO C/FG PN-16/PT D=700MM;L=1500MM (481KG)</v>
          </cell>
          <cell r="D6609" t="str">
            <v>UN</v>
          </cell>
          <cell r="E6609">
            <v>0</v>
          </cell>
        </row>
        <row r="6610">
          <cell r="B6610" t="str">
            <v>527325</v>
          </cell>
          <cell r="C6610" t="str">
            <v>TUBO FOFO C/FG PN-16/PT D=700MM;L=2000MM (611KG)</v>
          </cell>
          <cell r="D6610" t="str">
            <v>UN</v>
          </cell>
          <cell r="E6610">
            <v>0</v>
          </cell>
        </row>
        <row r="6611">
          <cell r="B6611" t="str">
            <v>527326</v>
          </cell>
          <cell r="C6611" t="str">
            <v>TUBO FOFO C/FG PN-16/PT D=700MM;L=2500MM (741KG)</v>
          </cell>
          <cell r="D6611" t="str">
            <v>UN</v>
          </cell>
          <cell r="E6611">
            <v>0</v>
          </cell>
        </row>
        <row r="6612">
          <cell r="B6612" t="str">
            <v>527327</v>
          </cell>
          <cell r="C6612" t="str">
            <v>TUBO FOFO C/FG PN-16/PT D=700MM;L=3000MM (871KG)</v>
          </cell>
          <cell r="D6612" t="str">
            <v>UN</v>
          </cell>
          <cell r="E6612">
            <v>0</v>
          </cell>
        </row>
        <row r="6613">
          <cell r="B6613" t="str">
            <v>527328</v>
          </cell>
          <cell r="C6613" t="str">
            <v>TUBO FOFO C/FG PN-16/PT D=700MM;L=3500MM (1001KG)</v>
          </cell>
          <cell r="D6613" t="str">
            <v>UN</v>
          </cell>
          <cell r="E6613">
            <v>0</v>
          </cell>
        </row>
        <row r="6614">
          <cell r="B6614" t="str">
            <v>527329</v>
          </cell>
          <cell r="C6614" t="str">
            <v>TUBO FOFO C/FG PN-16/PT D=700MM;L=4000MM (1131KG)</v>
          </cell>
          <cell r="D6614" t="str">
            <v>UN</v>
          </cell>
          <cell r="E6614">
            <v>0</v>
          </cell>
        </row>
        <row r="6615">
          <cell r="B6615" t="str">
            <v>527330</v>
          </cell>
          <cell r="C6615" t="str">
            <v>TUBO FOFO C/FG PN-16/PT D=700MM;L=4500MM (1256KG)</v>
          </cell>
          <cell r="D6615" t="str">
            <v>UN</v>
          </cell>
          <cell r="E6615">
            <v>0</v>
          </cell>
        </row>
        <row r="6616">
          <cell r="B6616" t="str">
            <v>527331</v>
          </cell>
          <cell r="C6616" t="str">
            <v>TUBO FOFO C/FG PN-16/PT D=700MM;L=5000MM (1392KG)</v>
          </cell>
          <cell r="D6616" t="str">
            <v>UN</v>
          </cell>
          <cell r="E6616">
            <v>0</v>
          </cell>
        </row>
        <row r="6617">
          <cell r="B6617" t="str">
            <v>527332</v>
          </cell>
          <cell r="C6617" t="str">
            <v>TUBO FOFO C/FG PN-16/PT D=700MM;L=5500MM (1521KG)</v>
          </cell>
          <cell r="D6617" t="str">
            <v>UN</v>
          </cell>
          <cell r="E6617">
            <v>0</v>
          </cell>
        </row>
        <row r="6618">
          <cell r="B6618" t="str">
            <v>527333</v>
          </cell>
          <cell r="C6618" t="str">
            <v>TUBO FOFO C/FG PN-16/PT D=700MM;L=6000MM (1652KG)</v>
          </cell>
          <cell r="D6618" t="str">
            <v>UN</v>
          </cell>
          <cell r="E6618">
            <v>0</v>
          </cell>
        </row>
        <row r="6619">
          <cell r="B6619" t="str">
            <v>527334</v>
          </cell>
          <cell r="C6619" t="str">
            <v>TUBO FOFO C/FG PN-16/PT D=700MM;L=6500MM (1782KG)</v>
          </cell>
          <cell r="D6619" t="str">
            <v>UN</v>
          </cell>
          <cell r="E6619">
            <v>0</v>
          </cell>
        </row>
        <row r="6620">
          <cell r="B6620" t="str">
            <v>527335</v>
          </cell>
          <cell r="C6620" t="str">
            <v>TUBO FOFO C/FG PN-16/PT D=700MM;L=6800MM (1860KG)</v>
          </cell>
          <cell r="D6620" t="str">
            <v>UN</v>
          </cell>
          <cell r="E6620">
            <v>0</v>
          </cell>
        </row>
        <row r="6622">
          <cell r="B6622" t="str">
            <v>527400</v>
          </cell>
          <cell r="C6622" t="str">
            <v>TUBO FOFO C/FG PN-25 (C31 - METALURGICA 100%)</v>
          </cell>
        </row>
        <row r="6623">
          <cell r="B6623" t="str">
            <v>527401</v>
          </cell>
          <cell r="C6623" t="str">
            <v>TUBO FOFO C/FG PN-25 D=80MM;L=1000MM (20KG)</v>
          </cell>
          <cell r="D6623" t="str">
            <v>UN</v>
          </cell>
          <cell r="E6623">
            <v>0</v>
          </cell>
        </row>
        <row r="6624">
          <cell r="B6624" t="str">
            <v>527402</v>
          </cell>
          <cell r="C6624" t="str">
            <v>TUBO FOFO C/FG PN-25 D=80MM;L=1500MM (27KG)</v>
          </cell>
          <cell r="D6624" t="str">
            <v>UN</v>
          </cell>
          <cell r="E6624">
            <v>0</v>
          </cell>
        </row>
        <row r="6625">
          <cell r="B6625" t="str">
            <v>527403</v>
          </cell>
          <cell r="C6625" t="str">
            <v>TUBO FOFO C/FG PN-25 D=80MM;L=2000MM (33KG)</v>
          </cell>
          <cell r="D6625" t="str">
            <v>UN</v>
          </cell>
          <cell r="E6625">
            <v>0</v>
          </cell>
        </row>
        <row r="6626">
          <cell r="B6626" t="str">
            <v>527404</v>
          </cell>
          <cell r="C6626" t="str">
            <v>TUBO FOFO C/FG PN-25 D=80MM;L=2500MM (40KG)</v>
          </cell>
          <cell r="D6626" t="str">
            <v>UN</v>
          </cell>
          <cell r="E6626">
            <v>0</v>
          </cell>
        </row>
        <row r="6627">
          <cell r="B6627" t="str">
            <v>527405</v>
          </cell>
          <cell r="C6627" t="str">
            <v>TUBO FOFO C/FG PN-25 D=80MM;L=3000MM (46KG)</v>
          </cell>
          <cell r="D6627" t="str">
            <v>UN</v>
          </cell>
          <cell r="E6627">
            <v>0</v>
          </cell>
        </row>
        <row r="6628">
          <cell r="B6628" t="str">
            <v>527406</v>
          </cell>
          <cell r="C6628" t="str">
            <v>TUBO FOFO C/FG PN-25 D=80MM;L=3500MM (53KG)</v>
          </cell>
          <cell r="D6628" t="str">
            <v>UN</v>
          </cell>
          <cell r="E6628">
            <v>0</v>
          </cell>
        </row>
        <row r="6629">
          <cell r="B6629" t="str">
            <v>527407</v>
          </cell>
          <cell r="C6629" t="str">
            <v>TUBO FOFO C/FG PN-25 D=80MM;L=4000MM (59KG)</v>
          </cell>
          <cell r="D6629" t="str">
            <v>UN</v>
          </cell>
          <cell r="E6629">
            <v>0</v>
          </cell>
        </row>
        <row r="6630">
          <cell r="B6630" t="str">
            <v>527408</v>
          </cell>
          <cell r="C6630" t="str">
            <v>TUBO FOFO C/FG PN-25 D=80MM;L=4500MM (66KG)</v>
          </cell>
          <cell r="D6630" t="str">
            <v>UN</v>
          </cell>
          <cell r="E6630">
            <v>0</v>
          </cell>
        </row>
        <row r="6631">
          <cell r="B6631" t="str">
            <v>527409</v>
          </cell>
          <cell r="C6631" t="str">
            <v>TUBO FOFO C/FG PN-25 D=80MM;L=5000MM (72KG)</v>
          </cell>
          <cell r="D6631" t="str">
            <v>UN</v>
          </cell>
          <cell r="E6631">
            <v>0</v>
          </cell>
        </row>
        <row r="6632">
          <cell r="B6632" t="str">
            <v>527410</v>
          </cell>
          <cell r="C6632" t="str">
            <v>TUBO FOFO C/FG PN-25 D=80MM;L=5500MM (79KG)</v>
          </cell>
          <cell r="D6632" t="str">
            <v>UN</v>
          </cell>
          <cell r="E6632">
            <v>0</v>
          </cell>
        </row>
        <row r="6633">
          <cell r="B6633" t="str">
            <v>527411</v>
          </cell>
          <cell r="C6633" t="str">
            <v>TUBO FOFO C/FG PN-25 D=80MM;L=5800MM (82KG)</v>
          </cell>
          <cell r="D6633" t="str">
            <v>UN</v>
          </cell>
          <cell r="E6633">
            <v>0</v>
          </cell>
        </row>
        <row r="6634">
          <cell r="B6634" t="str">
            <v>527412</v>
          </cell>
          <cell r="C6634" t="str">
            <v>TUBO FOFO C/FG PN-25 D=100MM;L=1000MM (27KG)</v>
          </cell>
          <cell r="D6634" t="str">
            <v>UN</v>
          </cell>
          <cell r="E6634">
            <v>0</v>
          </cell>
        </row>
        <row r="6635">
          <cell r="B6635" t="str">
            <v>527413</v>
          </cell>
          <cell r="C6635" t="str">
            <v>TUBO FOFO C/FG PN-25 D=100MM;L=1500MM (36KG)</v>
          </cell>
          <cell r="D6635" t="str">
            <v>UN</v>
          </cell>
          <cell r="E6635">
            <v>0</v>
          </cell>
        </row>
        <row r="6636">
          <cell r="B6636" t="str">
            <v>527414</v>
          </cell>
          <cell r="C6636" t="str">
            <v>TUBO FOFO C/FG PN-25 D=100MM;L=2000MM (44KG)</v>
          </cell>
          <cell r="D6636" t="str">
            <v>UN</v>
          </cell>
          <cell r="E6636">
            <v>0</v>
          </cell>
        </row>
        <row r="6637">
          <cell r="B6637" t="str">
            <v>527415</v>
          </cell>
          <cell r="C6637" t="str">
            <v>TUBO FOFO C/FG PN-25 D=100MM;L=2500MM (53KG)</v>
          </cell>
          <cell r="D6637" t="str">
            <v>UN</v>
          </cell>
          <cell r="E6637">
            <v>0</v>
          </cell>
        </row>
        <row r="6638">
          <cell r="B6638" t="str">
            <v>527416</v>
          </cell>
          <cell r="C6638" t="str">
            <v>TUBO FOFO C/FG PN-25 D=100MM;L=3000MM (62KG)</v>
          </cell>
          <cell r="D6638" t="str">
            <v>UN</v>
          </cell>
          <cell r="E6638">
            <v>0</v>
          </cell>
        </row>
        <row r="6639">
          <cell r="B6639" t="str">
            <v>527417</v>
          </cell>
          <cell r="C6639" t="str">
            <v>TUBO FOFO C/FG PN-25 D=100MM;L=3500MM (70KG)</v>
          </cell>
          <cell r="D6639" t="str">
            <v>UN</v>
          </cell>
          <cell r="E6639">
            <v>0</v>
          </cell>
        </row>
        <row r="6640">
          <cell r="B6640" t="str">
            <v>527418</v>
          </cell>
          <cell r="C6640" t="str">
            <v>TUBO FOFO C/FG PN-25 D=100MM;L=4000MM (79KG)</v>
          </cell>
          <cell r="D6640" t="str">
            <v>UN</v>
          </cell>
          <cell r="E6640">
            <v>0</v>
          </cell>
        </row>
        <row r="6641">
          <cell r="B6641" t="str">
            <v>527419</v>
          </cell>
          <cell r="C6641" t="str">
            <v>TUBO FOFO C/FG PN-25 D=100MM;L=4500MM (87KG)</v>
          </cell>
          <cell r="D6641" t="str">
            <v>UN</v>
          </cell>
          <cell r="E6641">
            <v>0</v>
          </cell>
        </row>
        <row r="6642">
          <cell r="B6642" t="str">
            <v>527420</v>
          </cell>
          <cell r="C6642" t="str">
            <v>TUBO FOFO C/FG PN-25 D=100MM;L=5000MM (96KG)</v>
          </cell>
          <cell r="D6642" t="str">
            <v>UN</v>
          </cell>
          <cell r="E6642">
            <v>0</v>
          </cell>
        </row>
        <row r="6643">
          <cell r="B6643" t="str">
            <v>527421</v>
          </cell>
          <cell r="C6643" t="str">
            <v>TUBO FOFO C/FG PN-25 D=100MM;L=5500MM (105KG)</v>
          </cell>
          <cell r="D6643" t="str">
            <v>UN</v>
          </cell>
          <cell r="E6643">
            <v>0</v>
          </cell>
        </row>
        <row r="6644">
          <cell r="B6644" t="str">
            <v>527422</v>
          </cell>
          <cell r="C6644" t="str">
            <v>TUBO FOFO C/FG PN-25 D=100MM;L=5800MM (110KG)</v>
          </cell>
          <cell r="D6644" t="str">
            <v>UN</v>
          </cell>
          <cell r="E6644">
            <v>0</v>
          </cell>
        </row>
        <row r="6645">
          <cell r="B6645" t="str">
            <v>527423</v>
          </cell>
          <cell r="C6645" t="str">
            <v>TUBO FOFO C/FG PN-25 D=150MM;L=1000MM (44KG)</v>
          </cell>
          <cell r="D6645" t="str">
            <v>UN</v>
          </cell>
          <cell r="E6645">
            <v>0</v>
          </cell>
        </row>
        <row r="6646">
          <cell r="B6646" t="str">
            <v>527424</v>
          </cell>
          <cell r="C6646" t="str">
            <v>TUBO FOFO C/FG PN-25 D=150MM;L=1500MM (57KG)</v>
          </cell>
          <cell r="D6646" t="str">
            <v>UN</v>
          </cell>
          <cell r="E6646">
            <v>0</v>
          </cell>
        </row>
        <row r="6647">
          <cell r="B6647" t="str">
            <v>527425</v>
          </cell>
          <cell r="C6647" t="str">
            <v>TUBO FOFO C/FG PN-25 D=150MM;L=2000MM (70KG)</v>
          </cell>
          <cell r="D6647" t="str">
            <v>UN</v>
          </cell>
          <cell r="E6647">
            <v>0</v>
          </cell>
        </row>
        <row r="6648">
          <cell r="B6648" t="str">
            <v>527426</v>
          </cell>
          <cell r="C6648" t="str">
            <v>TUBO FOFO C/FG PN-25 D=150MM;L=2500MM (83KG)</v>
          </cell>
          <cell r="D6648" t="str">
            <v>UN</v>
          </cell>
          <cell r="E6648">
            <v>0</v>
          </cell>
        </row>
        <row r="6649">
          <cell r="B6649" t="str">
            <v>527427</v>
          </cell>
          <cell r="C6649" t="str">
            <v>TUBO FOFO C/FG PN-25 D=150MM;L=3000MM (96KG)</v>
          </cell>
          <cell r="D6649" t="str">
            <v>UN</v>
          </cell>
          <cell r="E6649">
            <v>0</v>
          </cell>
        </row>
        <row r="6650">
          <cell r="B6650" t="str">
            <v>527428</v>
          </cell>
          <cell r="C6650" t="str">
            <v>TUBO FOFO C/FG PN-25 D=150MM;L=3500MM (109KG)</v>
          </cell>
          <cell r="D6650" t="str">
            <v>UN</v>
          </cell>
          <cell r="E6650">
            <v>0</v>
          </cell>
        </row>
        <row r="6651">
          <cell r="B6651" t="str">
            <v>527429</v>
          </cell>
          <cell r="C6651" t="str">
            <v>TUBO FOFO C/FG PN-25 D=150MM;L=4000MM (122KG)</v>
          </cell>
          <cell r="D6651" t="str">
            <v>UN</v>
          </cell>
          <cell r="E6651">
            <v>0</v>
          </cell>
        </row>
        <row r="6652">
          <cell r="B6652" t="str">
            <v>527430</v>
          </cell>
          <cell r="C6652" t="str">
            <v>TUBO FOFO C/FG PN-25 D=150MM;L=4500MM (135KG)</v>
          </cell>
          <cell r="D6652" t="str">
            <v>UN</v>
          </cell>
          <cell r="E6652">
            <v>0</v>
          </cell>
        </row>
        <row r="6653">
          <cell r="B6653" t="str">
            <v>527431</v>
          </cell>
          <cell r="C6653" t="str">
            <v>TUBO FOFO C/FG PN-25 D=150MM;L=5000MM (148KG)</v>
          </cell>
          <cell r="D6653" t="str">
            <v>UN</v>
          </cell>
          <cell r="E6653">
            <v>0</v>
          </cell>
        </row>
        <row r="6654">
          <cell r="B6654" t="str">
            <v>527432</v>
          </cell>
          <cell r="C6654" t="str">
            <v>TUBO FOFO C/FG PN-25 D=150MM;L=5500MM (161KG)</v>
          </cell>
          <cell r="D6654" t="str">
            <v>UN</v>
          </cell>
          <cell r="E6654">
            <v>0</v>
          </cell>
        </row>
        <row r="6655">
          <cell r="B6655" t="str">
            <v>527433</v>
          </cell>
          <cell r="C6655" t="str">
            <v>TUBO FOFO C/FG PN-25 D=150MM;L=5800MM (168KG)</v>
          </cell>
          <cell r="D6655" t="str">
            <v>UN</v>
          </cell>
          <cell r="E6655">
            <v>0</v>
          </cell>
        </row>
        <row r="6656">
          <cell r="B6656" t="str">
            <v>527434</v>
          </cell>
          <cell r="C6656" t="str">
            <v>TUBO FOFO C/FG PN-25 D=200MM;L=1000MM (59KG)</v>
          </cell>
          <cell r="D6656" t="str">
            <v>UN</v>
          </cell>
          <cell r="E6656">
            <v>0</v>
          </cell>
        </row>
        <row r="6657">
          <cell r="B6657" t="str">
            <v>527435</v>
          </cell>
          <cell r="C6657" t="str">
            <v>TUBO FOFO C/FG PN-25 D=200MM;L=1500MM (76KG)</v>
          </cell>
          <cell r="D6657" t="str">
            <v>UN</v>
          </cell>
          <cell r="E6657">
            <v>0</v>
          </cell>
        </row>
        <row r="6658">
          <cell r="B6658" t="str">
            <v>527436</v>
          </cell>
          <cell r="C6658" t="str">
            <v>TUBO FOFO C/FG PN-25 D=200MM;L=2000MM (94KG)</v>
          </cell>
          <cell r="D6658" t="str">
            <v>UN</v>
          </cell>
          <cell r="E6658">
            <v>0</v>
          </cell>
        </row>
        <row r="6659">
          <cell r="B6659" t="str">
            <v>527437</v>
          </cell>
          <cell r="C6659" t="str">
            <v>TUBO FOFO C/FG PN-25 D=200MM;L=2500MM (111KG)</v>
          </cell>
          <cell r="D6659" t="str">
            <v>UN</v>
          </cell>
          <cell r="E6659">
            <v>0</v>
          </cell>
        </row>
        <row r="6660">
          <cell r="B6660" t="str">
            <v>527438</v>
          </cell>
          <cell r="C6660" t="str">
            <v>TUBO FOFO C/FG PN-25 D=200MM;L=3000MM (128KG)</v>
          </cell>
          <cell r="D6660" t="str">
            <v>UN</v>
          </cell>
          <cell r="E6660">
            <v>0</v>
          </cell>
        </row>
        <row r="6661">
          <cell r="B6661" t="str">
            <v>527439</v>
          </cell>
          <cell r="C6661" t="str">
            <v>TUBO FOFO C/FG PN-25 D=200MM;L=3500MM (146KG)</v>
          </cell>
          <cell r="D6661" t="str">
            <v>UN</v>
          </cell>
          <cell r="E6661">
            <v>0</v>
          </cell>
        </row>
        <row r="6662">
          <cell r="B6662" t="str">
            <v>527440</v>
          </cell>
          <cell r="C6662" t="str">
            <v>TUBO FOFO C/FG PN-25 D=200MM;L=4000MM (163KG)</v>
          </cell>
          <cell r="D6662" t="str">
            <v>UN</v>
          </cell>
          <cell r="E6662">
            <v>0</v>
          </cell>
        </row>
        <row r="6663">
          <cell r="B6663" t="str">
            <v>527441</v>
          </cell>
          <cell r="C6663" t="str">
            <v>TUBO FOFO C/FG PN-25 D=200MM;L=4500MM (181KG)</v>
          </cell>
          <cell r="D6663" t="str">
            <v>UN</v>
          </cell>
          <cell r="E6663">
            <v>0</v>
          </cell>
        </row>
        <row r="6664">
          <cell r="B6664" t="str">
            <v>527442</v>
          </cell>
          <cell r="C6664" t="str">
            <v>TUBO FOFO C/FG PN-25 D=200MM;L=5000MM (198KG)</v>
          </cell>
          <cell r="D6664" t="str">
            <v>UN</v>
          </cell>
          <cell r="E6664">
            <v>0</v>
          </cell>
        </row>
        <row r="6665">
          <cell r="B6665" t="str">
            <v>527443</v>
          </cell>
          <cell r="C6665" t="str">
            <v>TUBO FOFO C/FG PN-25 D=200MM;L=5500MM (215KG)</v>
          </cell>
          <cell r="D6665" t="str">
            <v>UN</v>
          </cell>
          <cell r="E6665">
            <v>0</v>
          </cell>
        </row>
        <row r="6666">
          <cell r="B6666" t="str">
            <v>527444</v>
          </cell>
          <cell r="C6666" t="str">
            <v>TUBO FOFO C/FG PN-25 D=200MM;L=5800MM (226KG)</v>
          </cell>
          <cell r="D6666" t="str">
            <v>UN</v>
          </cell>
          <cell r="E6666">
            <v>0</v>
          </cell>
        </row>
        <row r="6667">
          <cell r="B6667" t="str">
            <v>527445</v>
          </cell>
          <cell r="C6667" t="str">
            <v>TUBO FOFO C/FG PN-25 D=250MM;L=1000MM (80KG)</v>
          </cell>
          <cell r="D6667" t="str">
            <v>UN</v>
          </cell>
          <cell r="E6667">
            <v>0</v>
          </cell>
        </row>
        <row r="6668">
          <cell r="B6668" t="str">
            <v>527446</v>
          </cell>
          <cell r="C6668" t="str">
            <v>TUBO FOFO C/FG PN-25 D=250MM;L=1500MM (103KG)</v>
          </cell>
          <cell r="D6668" t="str">
            <v>UN</v>
          </cell>
          <cell r="E6668">
            <v>0</v>
          </cell>
        </row>
        <row r="6669">
          <cell r="B6669" t="str">
            <v>527447</v>
          </cell>
          <cell r="C6669" t="str">
            <v>TUBO FOFO C/FG PN-25 D=250MM;L=2000MM (126KG)</v>
          </cell>
          <cell r="D6669" t="str">
            <v>UN</v>
          </cell>
          <cell r="E6669">
            <v>0</v>
          </cell>
        </row>
        <row r="6670">
          <cell r="B6670" t="str">
            <v>527448</v>
          </cell>
          <cell r="C6670" t="str">
            <v>TUBO FOFO C/FG PN-25 D=250MM;L=2500MM (149KG)</v>
          </cell>
          <cell r="D6670" t="str">
            <v>UN</v>
          </cell>
          <cell r="E6670">
            <v>0</v>
          </cell>
        </row>
        <row r="6671">
          <cell r="B6671" t="str">
            <v>527449</v>
          </cell>
          <cell r="C6671" t="str">
            <v>TUBO FOFO C/FG PN-25 D=250MM;L=3000MM (171KG)</v>
          </cell>
          <cell r="D6671" t="str">
            <v>UN</v>
          </cell>
          <cell r="E6671">
            <v>0</v>
          </cell>
        </row>
        <row r="6672">
          <cell r="B6672" t="str">
            <v>527450</v>
          </cell>
          <cell r="C6672" t="str">
            <v>TUBO FOFO C/FG PN-25 D=250MM;L=3500MM (194KG)</v>
          </cell>
          <cell r="D6672" t="str">
            <v>UN</v>
          </cell>
          <cell r="E6672">
            <v>0</v>
          </cell>
        </row>
        <row r="6673">
          <cell r="B6673" t="str">
            <v>527451</v>
          </cell>
          <cell r="C6673" t="str">
            <v>TUBO FOFO C/FG PN-25 D=250MM;L=4000MM (217KG)</v>
          </cell>
          <cell r="D6673" t="str">
            <v>UN</v>
          </cell>
          <cell r="E6673">
            <v>0</v>
          </cell>
        </row>
        <row r="6674">
          <cell r="B6674" t="str">
            <v>527452</v>
          </cell>
          <cell r="C6674" t="str">
            <v>TUBO FOFO C/FG PN-25 D=250MM;L=4500MM (239KG)</v>
          </cell>
          <cell r="D6674" t="str">
            <v>UN</v>
          </cell>
          <cell r="E6674">
            <v>0</v>
          </cell>
        </row>
        <row r="6675">
          <cell r="B6675" t="str">
            <v>527453</v>
          </cell>
          <cell r="C6675" t="str">
            <v>TUBO FOFO C/FG PN-25 D=250MM;L=5000MM (262KG)</v>
          </cell>
          <cell r="D6675" t="str">
            <v>UN</v>
          </cell>
          <cell r="E6675">
            <v>0</v>
          </cell>
        </row>
        <row r="6676">
          <cell r="B6676" t="str">
            <v>527454</v>
          </cell>
          <cell r="C6676" t="str">
            <v>TUBO FOFO C/FG PN-25 D=250MM;L=5500MM (285KG)</v>
          </cell>
          <cell r="D6676" t="str">
            <v>UN</v>
          </cell>
          <cell r="E6676">
            <v>0</v>
          </cell>
        </row>
        <row r="6677">
          <cell r="B6677" t="str">
            <v>527455</v>
          </cell>
          <cell r="C6677" t="str">
            <v>TUBO FOFO C/FG PN-25 D=250MM;L=5800MM (298KG)</v>
          </cell>
          <cell r="D6677" t="str">
            <v>UN</v>
          </cell>
          <cell r="E6677">
            <v>0</v>
          </cell>
        </row>
        <row r="6678">
          <cell r="B6678" t="str">
            <v>527456</v>
          </cell>
          <cell r="C6678" t="str">
            <v>TUBO FOFO C/FG PN-25 D=300MM;L=1000MM (103KG)</v>
          </cell>
          <cell r="D6678" t="str">
            <v>UN</v>
          </cell>
          <cell r="E6678">
            <v>0</v>
          </cell>
        </row>
        <row r="6679">
          <cell r="B6679" t="str">
            <v>527457</v>
          </cell>
          <cell r="C6679" t="str">
            <v>TUBO FOFO C/FG PN-25 D=300MM;L=1500MM (132KG)</v>
          </cell>
          <cell r="D6679" t="str">
            <v>UN</v>
          </cell>
          <cell r="E6679">
            <v>0</v>
          </cell>
        </row>
        <row r="6680">
          <cell r="B6680" t="str">
            <v>527458</v>
          </cell>
          <cell r="C6680" t="str">
            <v>TUBO FOFO C/FG PN-25 D=300MM;L=2000MM (160KG)</v>
          </cell>
          <cell r="D6680" t="str">
            <v>UN</v>
          </cell>
          <cell r="E6680">
            <v>0</v>
          </cell>
        </row>
        <row r="6681">
          <cell r="B6681" t="str">
            <v>527459</v>
          </cell>
          <cell r="C6681" t="str">
            <v>TUBO FOFO C/FG PN-25 D=300MM;L=2500MM (189KG)</v>
          </cell>
          <cell r="D6681" t="str">
            <v>UN</v>
          </cell>
          <cell r="E6681">
            <v>0</v>
          </cell>
        </row>
        <row r="6682">
          <cell r="B6682" t="str">
            <v>527460</v>
          </cell>
          <cell r="C6682" t="str">
            <v>TUBO FOFO C/FG PN-25 D=300MM;L=3000MM (217KG)</v>
          </cell>
          <cell r="D6682" t="str">
            <v>UN</v>
          </cell>
          <cell r="E6682">
            <v>0</v>
          </cell>
        </row>
        <row r="6683">
          <cell r="B6683" t="str">
            <v>527461</v>
          </cell>
          <cell r="C6683" t="str">
            <v>TUBO FOFO C/FG PN-25 D=300MM;L=3500MM (246KG)</v>
          </cell>
          <cell r="D6683" t="str">
            <v>UN</v>
          </cell>
          <cell r="E6683">
            <v>0</v>
          </cell>
        </row>
        <row r="6684">
          <cell r="B6684" t="str">
            <v>527462</v>
          </cell>
          <cell r="C6684" t="str">
            <v>TUBO FOFO C/FG PN-25 D=300MM;L=4000MM (274KG)</v>
          </cell>
          <cell r="D6684" t="str">
            <v>UN</v>
          </cell>
          <cell r="E6684">
            <v>0</v>
          </cell>
        </row>
        <row r="6685">
          <cell r="B6685" t="str">
            <v>527463</v>
          </cell>
          <cell r="C6685" t="str">
            <v>TUBO FOFO C/FG PN-25 D=300MM;L=4500MM (303KG)</v>
          </cell>
          <cell r="D6685" t="str">
            <v>UN</v>
          </cell>
          <cell r="E6685">
            <v>0</v>
          </cell>
        </row>
        <row r="6686">
          <cell r="B6686" t="str">
            <v>527464</v>
          </cell>
          <cell r="C6686" t="str">
            <v>TUBO FOFO C/FG PN-25 D=300MM;L=5000MM (332KG)</v>
          </cell>
          <cell r="D6686" t="str">
            <v>UN</v>
          </cell>
          <cell r="E6686">
            <v>0</v>
          </cell>
        </row>
        <row r="6687">
          <cell r="B6687" t="str">
            <v>527465</v>
          </cell>
          <cell r="C6687" t="str">
            <v>TUBO FOFO C/FG PN-25 D=300MM;L=5500MM (360KG)</v>
          </cell>
          <cell r="D6687" t="str">
            <v>UN</v>
          </cell>
          <cell r="E6687">
            <v>0</v>
          </cell>
        </row>
        <row r="6688">
          <cell r="B6688" t="str">
            <v>527466</v>
          </cell>
          <cell r="C6688" t="str">
            <v>TUBO FOFO C/FG PN-25 D=300MM;L=5800MM (377KG)</v>
          </cell>
          <cell r="D6688" t="str">
            <v>UN</v>
          </cell>
          <cell r="E6688">
            <v>0</v>
          </cell>
        </row>
        <row r="6689">
          <cell r="B6689" t="str">
            <v>527467</v>
          </cell>
          <cell r="C6689" t="str">
            <v>TUBO FOFO C/FG PN-25 D=350MM;L=1000MM (144KG)</v>
          </cell>
          <cell r="D6689" t="str">
            <v>UN</v>
          </cell>
          <cell r="E6689">
            <v>0</v>
          </cell>
        </row>
        <row r="6690">
          <cell r="B6690" t="str">
            <v>527468</v>
          </cell>
          <cell r="C6690" t="str">
            <v>TUBO FOFO C/FG PN-25 D=350MM;L=1500MM (181KG)</v>
          </cell>
          <cell r="D6690" t="str">
            <v>UN</v>
          </cell>
          <cell r="E6690">
            <v>0</v>
          </cell>
        </row>
        <row r="6691">
          <cell r="B6691" t="str">
            <v>527469</v>
          </cell>
          <cell r="C6691" t="str">
            <v>TUBO FOFO C/FG PN-25 D=350MM;L=2000MM (219KG)</v>
          </cell>
          <cell r="D6691" t="str">
            <v>UN</v>
          </cell>
          <cell r="E6691">
            <v>0</v>
          </cell>
        </row>
        <row r="6692">
          <cell r="B6692" t="str">
            <v>527470</v>
          </cell>
          <cell r="C6692" t="str">
            <v>TUBO FOFO C/FG PN-25 D=350MM;L=2500MM (257KG)</v>
          </cell>
          <cell r="D6692" t="str">
            <v>UN</v>
          </cell>
          <cell r="E6692">
            <v>0</v>
          </cell>
        </row>
        <row r="6693">
          <cell r="B6693" t="str">
            <v>527471</v>
          </cell>
          <cell r="C6693" t="str">
            <v>TUBO FOFO C/FG PN-25 D=350MM;L=3000MM (295KG)</v>
          </cell>
          <cell r="D6693" t="str">
            <v>UN</v>
          </cell>
          <cell r="E6693">
            <v>0</v>
          </cell>
        </row>
        <row r="6694">
          <cell r="B6694" t="str">
            <v>527472</v>
          </cell>
          <cell r="C6694" t="str">
            <v>TUBO FOFO C/FG PN-25 D=350MM;L=3500MM (332KG)</v>
          </cell>
          <cell r="D6694" t="str">
            <v>UN</v>
          </cell>
          <cell r="E6694">
            <v>0</v>
          </cell>
        </row>
        <row r="6695">
          <cell r="B6695" t="str">
            <v>527473</v>
          </cell>
          <cell r="C6695" t="str">
            <v>TUBO FOFO C/FG PN-25 D=350MM;L=4000MM (370KG)</v>
          </cell>
          <cell r="D6695" t="str">
            <v>UN</v>
          </cell>
          <cell r="E6695">
            <v>0</v>
          </cell>
        </row>
        <row r="6696">
          <cell r="B6696" t="str">
            <v>527474</v>
          </cell>
          <cell r="C6696" t="str">
            <v>TUBO FOFO C/FG PN-25 D=350MM;L=4500MM (408KG)</v>
          </cell>
          <cell r="D6696" t="str">
            <v>UN</v>
          </cell>
          <cell r="E6696">
            <v>0</v>
          </cell>
        </row>
        <row r="6697">
          <cell r="B6697" t="str">
            <v>527475</v>
          </cell>
          <cell r="C6697" t="str">
            <v>TUBO FOFO C/FG PN-25 D=350MM;L=5000MM (446KG)</v>
          </cell>
          <cell r="D6697" t="str">
            <v>UN</v>
          </cell>
          <cell r="E6697">
            <v>0</v>
          </cell>
        </row>
        <row r="6698">
          <cell r="B6698" t="str">
            <v>527476</v>
          </cell>
          <cell r="C6698" t="str">
            <v>TUBO FOFO C/FG PN-25 D=350MM;L=5500MM (483KG)</v>
          </cell>
          <cell r="D6698" t="str">
            <v>UN</v>
          </cell>
          <cell r="E6698">
            <v>0</v>
          </cell>
        </row>
        <row r="6699">
          <cell r="B6699" t="str">
            <v>527477</v>
          </cell>
          <cell r="C6699" t="str">
            <v>TUBO FOFO C/FG PN-25 D=350MM;L=5800MM (506KG)</v>
          </cell>
          <cell r="D6699" t="str">
            <v>UN</v>
          </cell>
          <cell r="E6699">
            <v>0</v>
          </cell>
        </row>
        <row r="6700">
          <cell r="B6700" t="str">
            <v>527478</v>
          </cell>
          <cell r="C6700" t="str">
            <v>TUBO FOFO C/FG PN-25 D=400MM;L=1000MM (180KG)</v>
          </cell>
          <cell r="D6700" t="str">
            <v>UN</v>
          </cell>
          <cell r="E6700">
            <v>0</v>
          </cell>
        </row>
        <row r="6701">
          <cell r="B6701" t="str">
            <v>527479</v>
          </cell>
          <cell r="C6701" t="str">
            <v>TUBO FOFO C/FG PN-25 D=400MM;L=1500MM (224KG)</v>
          </cell>
          <cell r="D6701" t="str">
            <v>UN</v>
          </cell>
          <cell r="E6701">
            <v>0</v>
          </cell>
        </row>
        <row r="6702">
          <cell r="B6702" t="str">
            <v>527480</v>
          </cell>
          <cell r="C6702" t="str">
            <v>TUBO FOFO C/FG PN-25 D=400MM;L=2000MM (269KG)</v>
          </cell>
          <cell r="D6702" t="str">
            <v>UN</v>
          </cell>
          <cell r="E6702">
            <v>0</v>
          </cell>
        </row>
        <row r="6703">
          <cell r="B6703" t="str">
            <v>527481</v>
          </cell>
          <cell r="C6703" t="str">
            <v>TUBO FOFO C/FG PN-25 D=400MM;L=2500MM (314KG)</v>
          </cell>
          <cell r="D6703" t="str">
            <v>UN</v>
          </cell>
          <cell r="E6703">
            <v>0</v>
          </cell>
        </row>
        <row r="6704">
          <cell r="B6704" t="str">
            <v>527482</v>
          </cell>
          <cell r="C6704" t="str">
            <v>TUBO FOFO C/FG PN-25 D=400MM;L=3000MM (359KG)</v>
          </cell>
          <cell r="D6704" t="str">
            <v>UN</v>
          </cell>
          <cell r="E6704">
            <v>0</v>
          </cell>
        </row>
        <row r="6705">
          <cell r="B6705" t="str">
            <v>527483</v>
          </cell>
          <cell r="C6705" t="str">
            <v>TUBO FOFO C/FG PN-25 D=400MM;L=3500MM (403KG)</v>
          </cell>
          <cell r="D6705" t="str">
            <v>UN</v>
          </cell>
          <cell r="E6705">
            <v>0</v>
          </cell>
        </row>
        <row r="6706">
          <cell r="B6706" t="str">
            <v>527484</v>
          </cell>
          <cell r="C6706" t="str">
            <v>TUBO FOFO C/FG PN-25 D=400MM;L=4000MM (448KG)</v>
          </cell>
          <cell r="D6706" t="str">
            <v>UN</v>
          </cell>
          <cell r="E6706">
            <v>0</v>
          </cell>
        </row>
        <row r="6707">
          <cell r="B6707" t="str">
            <v>527485</v>
          </cell>
          <cell r="C6707" t="str">
            <v>TUBO FOFO C/FG PN-25 D=400MM;L=4500MM (493KG)</v>
          </cell>
          <cell r="D6707" t="str">
            <v>UN</v>
          </cell>
          <cell r="E6707">
            <v>0</v>
          </cell>
        </row>
        <row r="6708">
          <cell r="B6708" t="str">
            <v>527486</v>
          </cell>
          <cell r="C6708" t="str">
            <v>TUBO FOFO C/FG PN-25 D=400MM;L=5000MM (538KG)</v>
          </cell>
          <cell r="D6708" t="str">
            <v>UN</v>
          </cell>
          <cell r="E6708">
            <v>0</v>
          </cell>
        </row>
        <row r="6709">
          <cell r="B6709" t="str">
            <v>527487</v>
          </cell>
          <cell r="C6709" t="str">
            <v>TUBO FOFO C/FG PN-25 D=400MM;L=5500MM (582KG)</v>
          </cell>
          <cell r="D6709" t="str">
            <v>UN</v>
          </cell>
          <cell r="E6709">
            <v>0</v>
          </cell>
        </row>
        <row r="6710">
          <cell r="B6710" t="str">
            <v>527488</v>
          </cell>
          <cell r="C6710" t="str">
            <v>TUBO FOFO C/FG PN-25 D=400MM;L=5800MM (609KG)</v>
          </cell>
          <cell r="D6710" t="str">
            <v>UN</v>
          </cell>
          <cell r="E6710">
            <v>0</v>
          </cell>
        </row>
        <row r="6711">
          <cell r="B6711" t="str">
            <v>527489</v>
          </cell>
          <cell r="C6711" t="str">
            <v>TUBO FOFO C/FG PN-25 D=450MM;L=1000MM (212KG)</v>
          </cell>
          <cell r="D6711" t="str">
            <v>UN</v>
          </cell>
          <cell r="E6711">
            <v>0</v>
          </cell>
        </row>
        <row r="6712">
          <cell r="B6712" t="str">
            <v>527490</v>
          </cell>
          <cell r="C6712" t="str">
            <v>TUBO FOFO C/FG PN-25 D=450MM;L=1500MM (265KG)</v>
          </cell>
          <cell r="D6712" t="str">
            <v>UN</v>
          </cell>
          <cell r="E6712">
            <v>0</v>
          </cell>
        </row>
        <row r="6713">
          <cell r="B6713" t="str">
            <v>527491</v>
          </cell>
          <cell r="C6713" t="str">
            <v>TUBO FOFO C/FG PN-25 D=450MM;L=2000MM (317KG)</v>
          </cell>
          <cell r="D6713" t="str">
            <v>UN</v>
          </cell>
          <cell r="E6713">
            <v>0</v>
          </cell>
        </row>
        <row r="6714">
          <cell r="B6714" t="str">
            <v>527492</v>
          </cell>
          <cell r="C6714" t="str">
            <v>TUBO FOFO C/FG PN-25 D=450MM;L=2500MM (370KG)</v>
          </cell>
          <cell r="D6714" t="str">
            <v>UN</v>
          </cell>
          <cell r="E6714">
            <v>0</v>
          </cell>
        </row>
        <row r="6715">
          <cell r="B6715" t="str">
            <v>527493</v>
          </cell>
          <cell r="C6715" t="str">
            <v>TUBO FOFO C/FG PN-25 D=450MM;L=3000MM (422KG)</v>
          </cell>
          <cell r="D6715" t="str">
            <v>UN</v>
          </cell>
          <cell r="E6715">
            <v>0</v>
          </cell>
        </row>
        <row r="6716">
          <cell r="B6716" t="str">
            <v>527494</v>
          </cell>
          <cell r="C6716" t="str">
            <v>TUBO FOFO C/FG PN-25 D=450MM;L=3500MM (475KG)</v>
          </cell>
          <cell r="D6716" t="str">
            <v>UN</v>
          </cell>
          <cell r="E6716">
            <v>0</v>
          </cell>
        </row>
        <row r="6717">
          <cell r="B6717" t="str">
            <v>527495</v>
          </cell>
          <cell r="C6717" t="str">
            <v>TUBO FOFO C/FG PN-25 D=450MM;L=4000MM (527KG)</v>
          </cell>
          <cell r="D6717" t="str">
            <v>UN</v>
          </cell>
          <cell r="E6717">
            <v>0</v>
          </cell>
        </row>
        <row r="6718">
          <cell r="B6718" t="str">
            <v>527496</v>
          </cell>
          <cell r="C6718" t="str">
            <v>TUBO FOFO C/FG PN-25 D=450MM;L=4500MM (580KG)</v>
          </cell>
          <cell r="D6718" t="str">
            <v>UN</v>
          </cell>
          <cell r="E6718">
            <v>0</v>
          </cell>
        </row>
        <row r="6719">
          <cell r="B6719" t="str">
            <v>527497</v>
          </cell>
          <cell r="C6719" t="str">
            <v>TUBO FOFO C/FG PN-25 D=450MM;L=5000MM (633KG)</v>
          </cell>
          <cell r="D6719" t="str">
            <v>UN</v>
          </cell>
          <cell r="E6719">
            <v>0</v>
          </cell>
        </row>
        <row r="6720">
          <cell r="B6720" t="str">
            <v>527498</v>
          </cell>
          <cell r="C6720" t="str">
            <v>TUBO FOFO C/FG PN-25 D=450MM;L=5500MM (685KG)</v>
          </cell>
          <cell r="D6720" t="str">
            <v>UN</v>
          </cell>
          <cell r="E6720">
            <v>0</v>
          </cell>
        </row>
        <row r="6721">
          <cell r="B6721" t="str">
            <v>527499</v>
          </cell>
          <cell r="C6721" t="str">
            <v>TUBO FOFO C/FG PN-25 D=450MM;L=5800MM (717KG)</v>
          </cell>
          <cell r="D6721" t="str">
            <v>UN</v>
          </cell>
          <cell r="E6721">
            <v>0</v>
          </cell>
        </row>
        <row r="6722">
          <cell r="B6722" t="str">
            <v>527501</v>
          </cell>
          <cell r="C6722" t="str">
            <v>TUBO FOFO C/FG PN-25 D=500MM;L=1000MM (252KG)</v>
          </cell>
          <cell r="D6722" t="str">
            <v>UN</v>
          </cell>
          <cell r="E6722">
            <v>0</v>
          </cell>
        </row>
        <row r="6723">
          <cell r="B6723" t="str">
            <v>527502</v>
          </cell>
          <cell r="C6723" t="str">
            <v>TUBO FOFO C/FG PN-25 D=500MM;L=1500MM (313KG)</v>
          </cell>
          <cell r="D6723" t="str">
            <v>UN</v>
          </cell>
          <cell r="E6723">
            <v>0</v>
          </cell>
        </row>
        <row r="6724">
          <cell r="B6724" t="str">
            <v>527503</v>
          </cell>
          <cell r="C6724" t="str">
            <v>TUBO FOFO C/FG PN-25 D=500MM;L=2000MM (374KG)</v>
          </cell>
          <cell r="D6724" t="str">
            <v>UN</v>
          </cell>
          <cell r="E6724">
            <v>0</v>
          </cell>
        </row>
        <row r="6725">
          <cell r="B6725" t="str">
            <v>527504</v>
          </cell>
          <cell r="C6725" t="str">
            <v>TUBO FOFO C/FG PN-25 D=500MM;L=2500MM (435KG)</v>
          </cell>
          <cell r="D6725" t="str">
            <v>UN</v>
          </cell>
          <cell r="E6725">
            <v>0</v>
          </cell>
        </row>
        <row r="6726">
          <cell r="B6726" t="str">
            <v>527505</v>
          </cell>
          <cell r="C6726" t="str">
            <v>TUBO FOFO C/FG PN-25 D=500MM;L=3000MM (495KG)</v>
          </cell>
          <cell r="D6726" t="str">
            <v>UN</v>
          </cell>
          <cell r="E6726">
            <v>0</v>
          </cell>
        </row>
        <row r="6727">
          <cell r="B6727" t="str">
            <v>527506</v>
          </cell>
          <cell r="C6727" t="str">
            <v>TUBO FOFO C/FG PN-25 D=500MM;L=3500MM (556KG)</v>
          </cell>
          <cell r="D6727" t="str">
            <v>UN</v>
          </cell>
          <cell r="E6727">
            <v>0</v>
          </cell>
        </row>
        <row r="6728">
          <cell r="B6728" t="str">
            <v>527507</v>
          </cell>
          <cell r="C6728" t="str">
            <v>TUBO FOFO C/FG PN-25 D=500MM;L=4000MM (617KG)</v>
          </cell>
          <cell r="D6728" t="str">
            <v>UN</v>
          </cell>
          <cell r="E6728">
            <v>0</v>
          </cell>
        </row>
        <row r="6729">
          <cell r="B6729" t="str">
            <v>527508</v>
          </cell>
          <cell r="C6729" t="str">
            <v>TUBO FOFO C/FG PN-25 D=500MM;L=4500MM (678KG)</v>
          </cell>
          <cell r="D6729" t="str">
            <v>UN</v>
          </cell>
          <cell r="E6729">
            <v>0</v>
          </cell>
        </row>
        <row r="6730">
          <cell r="B6730" t="str">
            <v>527509</v>
          </cell>
          <cell r="C6730" t="str">
            <v>TUBO FOFO C/FG PN-25 D=500MM;L=5000MM (739KG)</v>
          </cell>
          <cell r="D6730" t="str">
            <v>UN</v>
          </cell>
          <cell r="E6730">
            <v>0</v>
          </cell>
        </row>
        <row r="6731">
          <cell r="B6731" t="str">
            <v>527510</v>
          </cell>
          <cell r="C6731" t="str">
            <v>TUBO FOFO C/FG PN-25 D=500MM;L=5500MM (800KG)</v>
          </cell>
          <cell r="D6731" t="str">
            <v>UN</v>
          </cell>
          <cell r="E6731">
            <v>0</v>
          </cell>
        </row>
        <row r="6732">
          <cell r="B6732" t="str">
            <v>527511</v>
          </cell>
          <cell r="C6732" t="str">
            <v>TUBO FOFO C/FG PN-25 D=500MM;L=5800MM (836KG)</v>
          </cell>
          <cell r="D6732" t="str">
            <v>UN</v>
          </cell>
          <cell r="E6732">
            <v>0</v>
          </cell>
        </row>
        <row r="6733">
          <cell r="B6733" t="str">
            <v>527512</v>
          </cell>
          <cell r="C6733" t="str">
            <v>TUBO FOFO C/FG PN-25 D=600MM;L=1000MM (350KG)</v>
          </cell>
          <cell r="D6733" t="str">
            <v>UN</v>
          </cell>
          <cell r="E6733">
            <v>0</v>
          </cell>
        </row>
        <row r="6734">
          <cell r="B6734" t="str">
            <v>527513</v>
          </cell>
          <cell r="C6734" t="str">
            <v>TUBO FOFO C/FG PN-25 D=600MM;L=1500MM (429KG)</v>
          </cell>
          <cell r="D6734" t="str">
            <v>UN</v>
          </cell>
          <cell r="E6734">
            <v>0</v>
          </cell>
        </row>
        <row r="6735">
          <cell r="B6735" t="str">
            <v>527514</v>
          </cell>
          <cell r="C6735" t="str">
            <v>TUBO FOFO C/FG PN-25 D=600MM;L=2000MM (508KG)</v>
          </cell>
          <cell r="D6735" t="str">
            <v>UN</v>
          </cell>
          <cell r="E6735">
            <v>0</v>
          </cell>
        </row>
        <row r="6736">
          <cell r="B6736" t="str">
            <v>527515</v>
          </cell>
          <cell r="C6736" t="str">
            <v>TUBO FOFO C/FG PN-25 D=600MM;L=2500MM (587KG)</v>
          </cell>
          <cell r="D6736" t="str">
            <v>UN</v>
          </cell>
          <cell r="E6736">
            <v>0</v>
          </cell>
        </row>
        <row r="6737">
          <cell r="B6737" t="str">
            <v>527516</v>
          </cell>
          <cell r="C6737" t="str">
            <v>TUBO FOFO C/FG PN-25 D=600MM;L=3000MM (666KG)</v>
          </cell>
          <cell r="D6737" t="str">
            <v>UN</v>
          </cell>
          <cell r="E6737">
            <v>0</v>
          </cell>
        </row>
        <row r="6738">
          <cell r="B6738" t="str">
            <v>527517</v>
          </cell>
          <cell r="C6738" t="str">
            <v>TUBO FOFO C/FG PN-25 D=600MM;L=3500MM (745KG)</v>
          </cell>
          <cell r="D6738" t="str">
            <v>UN</v>
          </cell>
          <cell r="E6738">
            <v>0</v>
          </cell>
        </row>
        <row r="6739">
          <cell r="B6739" t="str">
            <v>527518</v>
          </cell>
          <cell r="C6739" t="str">
            <v>TUBO FOFO C/FG PN-25 D=600MM;L=4000MM (824KG)</v>
          </cell>
          <cell r="D6739" t="str">
            <v>UN</v>
          </cell>
          <cell r="E6739">
            <v>0</v>
          </cell>
        </row>
        <row r="6740">
          <cell r="B6740" t="str">
            <v>527519</v>
          </cell>
          <cell r="C6740" t="str">
            <v>TUBO FOFO C/FG PN-25 D=600MM;L=4500MM (903KG)</v>
          </cell>
          <cell r="D6740" t="str">
            <v>UN</v>
          </cell>
          <cell r="E6740">
            <v>0</v>
          </cell>
        </row>
        <row r="6741">
          <cell r="B6741" t="str">
            <v>527520</v>
          </cell>
          <cell r="C6741" t="str">
            <v>TUBO FOFO C/FG PN-25 D=600MM;L=5000MM (982KG)</v>
          </cell>
          <cell r="D6741" t="str">
            <v>UN</v>
          </cell>
          <cell r="E6741">
            <v>0</v>
          </cell>
        </row>
        <row r="6742">
          <cell r="B6742" t="str">
            <v>527521</v>
          </cell>
          <cell r="C6742" t="str">
            <v>TUBO FOFO C/FG PN-25 D=600MM;L=5500MM (1061KG)</v>
          </cell>
          <cell r="D6742" t="str">
            <v>UN</v>
          </cell>
          <cell r="E6742">
            <v>0</v>
          </cell>
        </row>
        <row r="6743">
          <cell r="B6743" t="str">
            <v>527522</v>
          </cell>
          <cell r="C6743" t="str">
            <v>TUBO FOFO C/FG PN-25 D=600MM;L=5800MM (1108KG)</v>
          </cell>
          <cell r="D6743" t="str">
            <v>UN</v>
          </cell>
          <cell r="E6743">
            <v>0</v>
          </cell>
        </row>
        <row r="6744">
          <cell r="B6744" t="str">
            <v>527523</v>
          </cell>
          <cell r="C6744" t="str">
            <v>TUBO FOFO C/FG PN-25 D=700MM;L=1000MM (512KG)</v>
          </cell>
          <cell r="D6744" t="str">
            <v>UN</v>
          </cell>
          <cell r="E6744">
            <v>0</v>
          </cell>
        </row>
        <row r="6745">
          <cell r="B6745" t="str">
            <v>527524</v>
          </cell>
          <cell r="C6745" t="str">
            <v>TUBO FOFO C/FG PN-25 D=700MM;L=1500MM (642KG)</v>
          </cell>
          <cell r="D6745" t="str">
            <v>UN</v>
          </cell>
          <cell r="E6745">
            <v>0</v>
          </cell>
        </row>
        <row r="6746">
          <cell r="B6746" t="str">
            <v>527525</v>
          </cell>
          <cell r="C6746" t="str">
            <v>TUBO FOFO C/FG PN-25 D=700MM;L=2000MM (772KG)</v>
          </cell>
          <cell r="D6746" t="str">
            <v>UN</v>
          </cell>
          <cell r="E6746">
            <v>0</v>
          </cell>
        </row>
        <row r="6747">
          <cell r="B6747" t="str">
            <v>527526</v>
          </cell>
          <cell r="C6747" t="str">
            <v>TUBO FOFO C/FG PN-25 D=700MM;L=2500MM (902KG)</v>
          </cell>
          <cell r="D6747" t="str">
            <v>UN</v>
          </cell>
          <cell r="E6747">
            <v>0</v>
          </cell>
        </row>
        <row r="6748">
          <cell r="B6748" t="str">
            <v>527527</v>
          </cell>
          <cell r="C6748" t="str">
            <v>TUBO FOFO C/FG PN-25 D=700MM;L=3000MM (1032KG)</v>
          </cell>
          <cell r="D6748" t="str">
            <v>UN</v>
          </cell>
          <cell r="E6748">
            <v>0</v>
          </cell>
        </row>
        <row r="6749">
          <cell r="B6749" t="str">
            <v>527528</v>
          </cell>
          <cell r="C6749" t="str">
            <v>TUBO FOFO C/FG PN-25 D=700MM;L=3500MM (1162KG)</v>
          </cell>
          <cell r="D6749" t="str">
            <v>UN</v>
          </cell>
          <cell r="E6749">
            <v>0</v>
          </cell>
        </row>
        <row r="6750">
          <cell r="B6750" t="str">
            <v>527529</v>
          </cell>
          <cell r="C6750" t="str">
            <v>TUBO FOFO C/FG PN-25 D=700MM;L=4000MM (1292KG)</v>
          </cell>
          <cell r="D6750" t="str">
            <v>UN</v>
          </cell>
          <cell r="E6750">
            <v>0</v>
          </cell>
        </row>
        <row r="6751">
          <cell r="B6751" t="str">
            <v>527530</v>
          </cell>
          <cell r="C6751" t="str">
            <v>TUBO FOFO C/FG PN-25 D=700MM;L=4500MM (1422KG)</v>
          </cell>
          <cell r="D6751" t="str">
            <v>UN</v>
          </cell>
          <cell r="E6751">
            <v>0</v>
          </cell>
        </row>
        <row r="6752">
          <cell r="B6752" t="str">
            <v>527531</v>
          </cell>
          <cell r="C6752" t="str">
            <v>TUBO FOFO C/FG PN-25 D=700MM;L=5000MM (1553KG)</v>
          </cell>
          <cell r="D6752" t="str">
            <v>UN</v>
          </cell>
          <cell r="E6752">
            <v>0</v>
          </cell>
        </row>
        <row r="6753">
          <cell r="B6753" t="str">
            <v>527532</v>
          </cell>
          <cell r="C6753" t="str">
            <v>TUBO FOFO C/FG PN-25 D=700MM;L=5500MM (1683KG)</v>
          </cell>
          <cell r="D6753" t="str">
            <v>UN</v>
          </cell>
          <cell r="E6753">
            <v>0</v>
          </cell>
        </row>
        <row r="6754">
          <cell r="B6754" t="str">
            <v>527533</v>
          </cell>
          <cell r="C6754" t="str">
            <v>TUBO FOFO C/FG PN-25 D=700MM;L=6000MM (1813KG)</v>
          </cell>
          <cell r="D6754" t="str">
            <v>UN</v>
          </cell>
          <cell r="E6754">
            <v>0</v>
          </cell>
        </row>
        <row r="6755">
          <cell r="B6755" t="str">
            <v>527534</v>
          </cell>
          <cell r="C6755" t="str">
            <v>TUBO FOFO C/FG PN-25 D=700MM;L=6500MM (1943KG)</v>
          </cell>
          <cell r="D6755" t="str">
            <v>UN</v>
          </cell>
          <cell r="E6755">
            <v>0</v>
          </cell>
        </row>
        <row r="6756">
          <cell r="B6756" t="str">
            <v>527535</v>
          </cell>
          <cell r="C6756" t="str">
            <v>TUBO FOFO C/FG PN-25 D=700MM;L=6800MM (2021KG)</v>
          </cell>
          <cell r="D6756" t="str">
            <v>UN</v>
          </cell>
          <cell r="E6756">
            <v>0</v>
          </cell>
        </row>
        <row r="6758">
          <cell r="B6758" t="str">
            <v>527600</v>
          </cell>
          <cell r="C6758" t="str">
            <v>TUBO FOFO C/FG PN-25/JE (C31 - METALURGICA 100%)</v>
          </cell>
        </row>
        <row r="6759">
          <cell r="B6759" t="str">
            <v>527601</v>
          </cell>
          <cell r="C6759" t="str">
            <v>TUBO FOFO C/FG PN-25/JE D=80MM;L=1000MM (20KG)</v>
          </cell>
          <cell r="D6759" t="str">
            <v>UN</v>
          </cell>
          <cell r="E6759">
            <v>0</v>
          </cell>
        </row>
        <row r="6760">
          <cell r="B6760" t="str">
            <v>527602</v>
          </cell>
          <cell r="C6760" t="str">
            <v>TUBO FOFO C/FG PN-25/JE D=80MM;L=1500MM (26KG)</v>
          </cell>
          <cell r="D6760" t="str">
            <v>UN</v>
          </cell>
          <cell r="E6760">
            <v>0</v>
          </cell>
        </row>
        <row r="6761">
          <cell r="B6761" t="str">
            <v>527603</v>
          </cell>
          <cell r="C6761" t="str">
            <v>TUBO FOFO C/FG PN-25/JE D=80MM;L=2000MM (33KG)</v>
          </cell>
          <cell r="D6761" t="str">
            <v>UN</v>
          </cell>
          <cell r="E6761">
            <v>0</v>
          </cell>
        </row>
        <row r="6762">
          <cell r="B6762" t="str">
            <v>527604</v>
          </cell>
          <cell r="C6762" t="str">
            <v>TUBO FOFO C/FG PN-25/JE D=80MM;L=2500MM (39KG)</v>
          </cell>
          <cell r="D6762" t="str">
            <v>UN</v>
          </cell>
          <cell r="E6762">
            <v>0</v>
          </cell>
        </row>
        <row r="6763">
          <cell r="B6763" t="str">
            <v>527605</v>
          </cell>
          <cell r="C6763" t="str">
            <v>TUBO FOFO C/FG PN-25/JE D=80MM;L=3000MM (46KG)</v>
          </cell>
          <cell r="D6763" t="str">
            <v>UN</v>
          </cell>
          <cell r="E6763">
            <v>0</v>
          </cell>
        </row>
        <row r="6764">
          <cell r="B6764" t="str">
            <v>527606</v>
          </cell>
          <cell r="C6764" t="str">
            <v>TUBO FOFO C/FG PN-25/JE D=80MM;L=3500MM (52KG)</v>
          </cell>
          <cell r="D6764" t="str">
            <v>UN</v>
          </cell>
          <cell r="E6764">
            <v>0</v>
          </cell>
        </row>
        <row r="6765">
          <cell r="B6765" t="str">
            <v>527607</v>
          </cell>
          <cell r="C6765" t="str">
            <v>TUBO FOFO C/FG PN-25/JE D=80MM;L=4000MM (59KG)</v>
          </cell>
          <cell r="D6765" t="str">
            <v>UN</v>
          </cell>
          <cell r="E6765">
            <v>0</v>
          </cell>
        </row>
        <row r="6766">
          <cell r="B6766" t="str">
            <v>527608</v>
          </cell>
          <cell r="C6766" t="str">
            <v>TUBO FOFO C/FG PN-25/JE D=80MM;L=4500MM (65KG)</v>
          </cell>
          <cell r="D6766" t="str">
            <v>UN</v>
          </cell>
          <cell r="E6766">
            <v>0</v>
          </cell>
        </row>
        <row r="6767">
          <cell r="B6767" t="str">
            <v>527609</v>
          </cell>
          <cell r="C6767" t="str">
            <v>TUBO FOFO C/FG PN-25/JE D=80MM;L=5000MM (72KG)</v>
          </cell>
          <cell r="D6767" t="str">
            <v>UN</v>
          </cell>
          <cell r="E6767">
            <v>0</v>
          </cell>
        </row>
        <row r="6768">
          <cell r="B6768" t="str">
            <v>527610</v>
          </cell>
          <cell r="C6768" t="str">
            <v>TUBO FOFO C/FG PN-25/JE D=80MM;L=5500MM (78KG)</v>
          </cell>
          <cell r="D6768" t="str">
            <v>UN</v>
          </cell>
          <cell r="E6768">
            <v>0</v>
          </cell>
        </row>
        <row r="6769">
          <cell r="B6769" t="str">
            <v>527611</v>
          </cell>
          <cell r="C6769" t="str">
            <v>TUBO FOFO C/FG PN-25/JE D=80MM;L=5800MM (82KG)</v>
          </cell>
          <cell r="D6769" t="str">
            <v>UN</v>
          </cell>
          <cell r="E6769">
            <v>0</v>
          </cell>
        </row>
        <row r="6770">
          <cell r="B6770" t="str">
            <v>527612</v>
          </cell>
          <cell r="C6770" t="str">
            <v>TUBO FOFO C/FG PN-25/JE D=100MM;L=1000MM (26KG)</v>
          </cell>
          <cell r="D6770" t="str">
            <v>UN</v>
          </cell>
          <cell r="E6770">
            <v>0</v>
          </cell>
        </row>
        <row r="6771">
          <cell r="B6771" t="str">
            <v>527613</v>
          </cell>
          <cell r="C6771" t="str">
            <v>TUBO FOFO C/FG PN-25/JE D=100MM;L=1500MM (35KG)</v>
          </cell>
          <cell r="D6771" t="str">
            <v>UN</v>
          </cell>
          <cell r="E6771">
            <v>0</v>
          </cell>
        </row>
        <row r="6772">
          <cell r="B6772" t="str">
            <v>527614</v>
          </cell>
          <cell r="C6772" t="str">
            <v>TUBO FOFO C/FG PN-25/JE D=100MM;L=2000MM (43KG)</v>
          </cell>
          <cell r="D6772" t="str">
            <v>UN</v>
          </cell>
          <cell r="E6772">
            <v>0</v>
          </cell>
        </row>
        <row r="6773">
          <cell r="B6773" t="str">
            <v>527615</v>
          </cell>
          <cell r="C6773" t="str">
            <v>TUBO FOFO C/FG PN-25/JE D=100MM;L=2500MM (52KG)</v>
          </cell>
          <cell r="D6773" t="str">
            <v>UN</v>
          </cell>
          <cell r="E6773">
            <v>0</v>
          </cell>
        </row>
        <row r="6774">
          <cell r="B6774" t="str">
            <v>527616</v>
          </cell>
          <cell r="C6774" t="str">
            <v>TUBO FOFO C/FG PN-25/JE D=100MM;L=3000MM (61KG)</v>
          </cell>
          <cell r="D6774" t="str">
            <v>UN</v>
          </cell>
          <cell r="E6774">
            <v>0</v>
          </cell>
        </row>
        <row r="6775">
          <cell r="B6775" t="str">
            <v>527617</v>
          </cell>
          <cell r="C6775" t="str">
            <v>TUBO FOFO C/FG PN-25/JE D=100MM;L=3500MM (69KG)</v>
          </cell>
          <cell r="D6775" t="str">
            <v>UN</v>
          </cell>
          <cell r="E6775">
            <v>0</v>
          </cell>
        </row>
        <row r="6776">
          <cell r="B6776" t="str">
            <v>527618</v>
          </cell>
          <cell r="C6776" t="str">
            <v>TUBO FOFO C/FG PN-25/JE D=100MM;L=4000MM (78KG)</v>
          </cell>
          <cell r="D6776" t="str">
            <v>UN</v>
          </cell>
          <cell r="E6776">
            <v>0</v>
          </cell>
        </row>
        <row r="6777">
          <cell r="B6777" t="str">
            <v>527619</v>
          </cell>
          <cell r="C6777" t="str">
            <v>TUBO FOFO C/FG PN-25/JE D=100MM;L=4500MM (86KG)</v>
          </cell>
          <cell r="D6777" t="str">
            <v>UN</v>
          </cell>
          <cell r="E6777">
            <v>0</v>
          </cell>
        </row>
        <row r="6778">
          <cell r="B6778" t="str">
            <v>527620</v>
          </cell>
          <cell r="C6778" t="str">
            <v>TUBO FOFO C/FG PN-25/JE D=100MM;L=5000MM (95KG)</v>
          </cell>
          <cell r="D6778" t="str">
            <v>UN</v>
          </cell>
          <cell r="E6778">
            <v>0</v>
          </cell>
        </row>
        <row r="6779">
          <cell r="B6779" t="str">
            <v>527621</v>
          </cell>
          <cell r="C6779" t="str">
            <v>TUBO FOFO C/FG PN-25/JE D=100MM;L=5500MM (104KG)</v>
          </cell>
          <cell r="D6779" t="str">
            <v>UN</v>
          </cell>
          <cell r="E6779">
            <v>0</v>
          </cell>
        </row>
        <row r="6780">
          <cell r="B6780" t="str">
            <v>527622</v>
          </cell>
          <cell r="C6780" t="str">
            <v>TUBO FOFO C/FG PN-25/JE D=100MM;L=5800MM (109KG)</v>
          </cell>
          <cell r="D6780" t="str">
            <v>UN</v>
          </cell>
          <cell r="E6780">
            <v>0</v>
          </cell>
        </row>
        <row r="6781">
          <cell r="B6781" t="str">
            <v>527623</v>
          </cell>
          <cell r="C6781" t="str">
            <v>TUBO FOFO C/FG PN-25/JE D=150MM;L=1000MM (42KG)</v>
          </cell>
          <cell r="D6781" t="str">
            <v>UN</v>
          </cell>
          <cell r="E6781">
            <v>0</v>
          </cell>
        </row>
        <row r="6782">
          <cell r="B6782" t="str">
            <v>527624</v>
          </cell>
          <cell r="C6782" t="str">
            <v>TUBO FOFO C/FG PN-25/JE D=150MM;L=1500MM (55KG)</v>
          </cell>
          <cell r="D6782" t="str">
            <v>UN</v>
          </cell>
          <cell r="E6782">
            <v>0</v>
          </cell>
        </row>
        <row r="6783">
          <cell r="B6783" t="str">
            <v>527625</v>
          </cell>
          <cell r="C6783" t="str">
            <v>TUBO FOFO C/FG PN-25/JE D=150MM;L=2000MM (68KG)</v>
          </cell>
          <cell r="D6783" t="str">
            <v>UN</v>
          </cell>
          <cell r="E6783">
            <v>0</v>
          </cell>
        </row>
        <row r="6784">
          <cell r="B6784" t="str">
            <v>527626</v>
          </cell>
          <cell r="C6784" t="str">
            <v>TUBO FOFO C/FG PN-25/JE D=150MM;L=2500MM (81KG)</v>
          </cell>
          <cell r="D6784" t="str">
            <v>UN</v>
          </cell>
          <cell r="E6784">
            <v>0</v>
          </cell>
        </row>
        <row r="6785">
          <cell r="B6785" t="str">
            <v>527627</v>
          </cell>
          <cell r="C6785" t="str">
            <v>TUBO FOFO C/FG PN-25/JE D=150MM;L=3000MM (94KG)</v>
          </cell>
          <cell r="D6785" t="str">
            <v>UN</v>
          </cell>
          <cell r="E6785">
            <v>0</v>
          </cell>
        </row>
        <row r="6786">
          <cell r="B6786" t="str">
            <v>527628</v>
          </cell>
          <cell r="C6786" t="str">
            <v>TUBO FOFO C/FG PN-25/JE D=150MM;L=3500MM (107KG)</v>
          </cell>
          <cell r="D6786" t="str">
            <v>UN</v>
          </cell>
          <cell r="E6786">
            <v>0</v>
          </cell>
        </row>
        <row r="6787">
          <cell r="B6787" t="str">
            <v>527629</v>
          </cell>
          <cell r="C6787" t="str">
            <v>TUBO FOFO C/FG PN-25/JE D=150MM;L=4000MM (120KG)</v>
          </cell>
          <cell r="D6787" t="str">
            <v>UN</v>
          </cell>
          <cell r="E6787">
            <v>0</v>
          </cell>
        </row>
        <row r="6788">
          <cell r="B6788" t="str">
            <v>527630</v>
          </cell>
          <cell r="C6788" t="str">
            <v>TUBO FOFO C/FG PN-25/JE D=150MM;L=4500MM (133KG)</v>
          </cell>
          <cell r="D6788" t="str">
            <v>UN</v>
          </cell>
          <cell r="E6788">
            <v>0</v>
          </cell>
        </row>
        <row r="6789">
          <cell r="B6789" t="str">
            <v>527631</v>
          </cell>
          <cell r="C6789" t="str">
            <v>TUBO FOFO C/FG PN-25/JE D=150MM;L=5000MM (146KG)</v>
          </cell>
          <cell r="D6789" t="str">
            <v>UN</v>
          </cell>
          <cell r="E6789">
            <v>0</v>
          </cell>
        </row>
        <row r="6790">
          <cell r="B6790" t="str">
            <v>527632</v>
          </cell>
          <cell r="C6790" t="str">
            <v>TUBO FOFO C/FG PN-25/JE D=150MM;L=5500MM (159KG)</v>
          </cell>
          <cell r="D6790" t="str">
            <v>UN</v>
          </cell>
          <cell r="E6790">
            <v>0</v>
          </cell>
        </row>
        <row r="6791">
          <cell r="B6791" t="str">
            <v>527633</v>
          </cell>
          <cell r="C6791" t="str">
            <v>TUBO FOFO C/FG PN-25/JE D=150MM;L=5800MM (167KG)</v>
          </cell>
          <cell r="D6791" t="str">
            <v>UN</v>
          </cell>
          <cell r="E6791">
            <v>0</v>
          </cell>
        </row>
        <row r="6792">
          <cell r="B6792" t="str">
            <v>527634</v>
          </cell>
          <cell r="C6792" t="str">
            <v>TUBO FOFO C/FG PN-25/JE D=200MM;L=1000MM (57KG)</v>
          </cell>
          <cell r="D6792" t="str">
            <v>UN</v>
          </cell>
          <cell r="E6792">
            <v>0</v>
          </cell>
        </row>
        <row r="6793">
          <cell r="B6793" t="str">
            <v>527635</v>
          </cell>
          <cell r="C6793" t="str">
            <v>TUBO FOFO C/FG PN-25/JE D=200MM;L=1500MM (74KG)</v>
          </cell>
          <cell r="D6793" t="str">
            <v>UN</v>
          </cell>
          <cell r="E6793">
            <v>0</v>
          </cell>
        </row>
        <row r="6794">
          <cell r="B6794" t="str">
            <v>527636</v>
          </cell>
          <cell r="C6794" t="str">
            <v>TUBO FOFO C/FG PN-25/JE D=200MM;L=2000MM (92KG)</v>
          </cell>
          <cell r="D6794" t="str">
            <v>UN</v>
          </cell>
          <cell r="E6794">
            <v>0</v>
          </cell>
        </row>
        <row r="6795">
          <cell r="B6795" t="str">
            <v>527637</v>
          </cell>
          <cell r="C6795" t="str">
            <v>TUBO FOFO C/FG PN-25/JE D=200MM;L=2500MM (109KG)</v>
          </cell>
          <cell r="D6795" t="str">
            <v>UN</v>
          </cell>
          <cell r="E6795">
            <v>0</v>
          </cell>
        </row>
        <row r="6796">
          <cell r="B6796" t="str">
            <v>527638</v>
          </cell>
          <cell r="C6796" t="str">
            <v>TUBO FOFO C/FG PN-25/JE D=200MM;L=3000MM (126KG)</v>
          </cell>
          <cell r="D6796" t="str">
            <v>UN</v>
          </cell>
          <cell r="E6796">
            <v>0</v>
          </cell>
        </row>
        <row r="6797">
          <cell r="B6797" t="str">
            <v>527639</v>
          </cell>
          <cell r="C6797" t="str">
            <v>TUBO FOFO C/FG PN-25/JE D=200MM;L=3500MM (144KG)</v>
          </cell>
          <cell r="D6797" t="str">
            <v>UN</v>
          </cell>
          <cell r="E6797">
            <v>0</v>
          </cell>
        </row>
        <row r="6798">
          <cell r="B6798" t="str">
            <v>527640</v>
          </cell>
          <cell r="C6798" t="str">
            <v>TUBO FOFO C/FG PN-25/JE D=200MM;L=4000MM (161KG)</v>
          </cell>
          <cell r="D6798" t="str">
            <v>UN</v>
          </cell>
          <cell r="E6798">
            <v>0</v>
          </cell>
        </row>
        <row r="6799">
          <cell r="B6799" t="str">
            <v>527641</v>
          </cell>
          <cell r="C6799" t="str">
            <v>TUBO FOFO C/FG PN-25/JE D=200MM;L=4500MM (179KG)</v>
          </cell>
          <cell r="D6799" t="str">
            <v>UN</v>
          </cell>
          <cell r="E6799">
            <v>0</v>
          </cell>
        </row>
        <row r="6800">
          <cell r="B6800" t="str">
            <v>527642</v>
          </cell>
          <cell r="C6800" t="str">
            <v>TUBO FOFO C/FG PN-25/JE D=200MM;L=5000MM (196KG)</v>
          </cell>
          <cell r="D6800" t="str">
            <v>UN</v>
          </cell>
          <cell r="E6800">
            <v>0</v>
          </cell>
        </row>
        <row r="6801">
          <cell r="B6801" t="str">
            <v>527643</v>
          </cell>
          <cell r="C6801" t="str">
            <v>TUBO FOFO C/FG PN-25/JE D=200MM;L=5500MM (213KG)</v>
          </cell>
          <cell r="D6801" t="str">
            <v>UN</v>
          </cell>
          <cell r="E6801">
            <v>0</v>
          </cell>
        </row>
        <row r="6802">
          <cell r="B6802" t="str">
            <v>527644</v>
          </cell>
          <cell r="C6802" t="str">
            <v>TUBO FOFO C/FG PN-25/JE D=200MM;L=5800MM (224KG)</v>
          </cell>
          <cell r="D6802" t="str">
            <v>UN</v>
          </cell>
          <cell r="E6802">
            <v>0</v>
          </cell>
        </row>
        <row r="6803">
          <cell r="B6803" t="str">
            <v>527645</v>
          </cell>
          <cell r="C6803" t="str">
            <v>TUBO FOFO C/FG PN-25/JE D=250MM;L=1000MM (77KG)</v>
          </cell>
          <cell r="D6803" t="str">
            <v>UN</v>
          </cell>
          <cell r="E6803">
            <v>0</v>
          </cell>
        </row>
        <row r="6804">
          <cell r="B6804" t="str">
            <v>527646</v>
          </cell>
          <cell r="C6804" t="str">
            <v>TUBO FOFO C/FG PN-25/JE D=250MM;L=1500MM (100KG)</v>
          </cell>
          <cell r="D6804" t="str">
            <v>UN</v>
          </cell>
          <cell r="E6804">
            <v>0</v>
          </cell>
        </row>
        <row r="6805">
          <cell r="B6805" t="str">
            <v>527647</v>
          </cell>
          <cell r="C6805" t="str">
            <v>TUBO FOFO C/FG PN-25/JE D=250MM;L=2000MM (122KG)</v>
          </cell>
          <cell r="D6805" t="str">
            <v>UN</v>
          </cell>
          <cell r="E6805">
            <v>0</v>
          </cell>
        </row>
        <row r="6806">
          <cell r="B6806" t="str">
            <v>527648</v>
          </cell>
          <cell r="C6806" t="str">
            <v>TUBO FOFO C/FG PN-25/JE D=250MM;L=2500MM (145KG)</v>
          </cell>
          <cell r="D6806" t="str">
            <v>UN</v>
          </cell>
          <cell r="E6806">
            <v>0</v>
          </cell>
        </row>
        <row r="6807">
          <cell r="B6807" t="str">
            <v>527649</v>
          </cell>
          <cell r="C6807" t="str">
            <v>TUBO FOFO C/FG PN-25/JE D=250MM;L=3000MM (168KG)</v>
          </cell>
          <cell r="D6807" t="str">
            <v>UN</v>
          </cell>
          <cell r="E6807">
            <v>0</v>
          </cell>
        </row>
        <row r="6808">
          <cell r="B6808" t="str">
            <v>527650</v>
          </cell>
          <cell r="C6808" t="str">
            <v>TUBO FOFO C/FG PN-25/JE D=250MM;L=3500MM (191KG)</v>
          </cell>
          <cell r="D6808" t="str">
            <v>UN</v>
          </cell>
          <cell r="E6808">
            <v>0</v>
          </cell>
        </row>
        <row r="6809">
          <cell r="B6809" t="str">
            <v>527651</v>
          </cell>
          <cell r="C6809" t="str">
            <v>TUBO FOFO C/FG PN-25/JE D=250MM;L=4000MM (213KG)</v>
          </cell>
          <cell r="D6809" t="str">
            <v>UN</v>
          </cell>
          <cell r="E6809">
            <v>0</v>
          </cell>
        </row>
        <row r="6810">
          <cell r="B6810" t="str">
            <v>527652</v>
          </cell>
          <cell r="C6810" t="str">
            <v>TUBO FOFO C/FG PN-25/JE D=250MM;L=4500MM (236KG)</v>
          </cell>
          <cell r="D6810" t="str">
            <v>UN</v>
          </cell>
          <cell r="E6810">
            <v>0</v>
          </cell>
        </row>
        <row r="6811">
          <cell r="B6811" t="str">
            <v>527653</v>
          </cell>
          <cell r="C6811" t="str">
            <v>TUBO FOFO C/FG PN-25/JE D=250MM;L=5000MM (259KG)</v>
          </cell>
          <cell r="D6811" t="str">
            <v>UN</v>
          </cell>
          <cell r="E6811">
            <v>0</v>
          </cell>
        </row>
        <row r="6812">
          <cell r="B6812" t="str">
            <v>527654</v>
          </cell>
          <cell r="C6812" t="str">
            <v>TUBO FOFO C/FG PN-25/JE D=250MM;L=5500MM (281KG)</v>
          </cell>
          <cell r="D6812" t="str">
            <v>UN</v>
          </cell>
          <cell r="E6812">
            <v>0</v>
          </cell>
        </row>
        <row r="6813">
          <cell r="B6813" t="str">
            <v>527655</v>
          </cell>
          <cell r="C6813" t="str">
            <v>TUBO FOFO C/FG PN-25/JE D=250MM;L=5800MM (295KG)</v>
          </cell>
          <cell r="D6813" t="str">
            <v>UN</v>
          </cell>
          <cell r="E6813">
            <v>0</v>
          </cell>
        </row>
        <row r="6814">
          <cell r="B6814" t="str">
            <v>527656</v>
          </cell>
          <cell r="C6814" t="str">
            <v>TUBO FOFO C/FG PN-25/JE D=300MM;L=1000MM (99KG)</v>
          </cell>
          <cell r="D6814" t="str">
            <v>UN</v>
          </cell>
          <cell r="E6814">
            <v>0</v>
          </cell>
        </row>
        <row r="6815">
          <cell r="B6815" t="str">
            <v>527657</v>
          </cell>
          <cell r="C6815" t="str">
            <v>TUBO FOFO C/FG PN-25/JE D=300MM;L=1500MM (127KG)</v>
          </cell>
          <cell r="D6815" t="str">
            <v>UN</v>
          </cell>
          <cell r="E6815">
            <v>0</v>
          </cell>
        </row>
        <row r="6816">
          <cell r="B6816" t="str">
            <v>527658</v>
          </cell>
          <cell r="C6816" t="str">
            <v>TUBO FOFO C/FG PN-25/JE D=300MM;L=2000MM (156KG)</v>
          </cell>
          <cell r="D6816" t="str">
            <v>UN</v>
          </cell>
          <cell r="E6816">
            <v>0</v>
          </cell>
        </row>
        <row r="6817">
          <cell r="B6817" t="str">
            <v>527659</v>
          </cell>
          <cell r="C6817" t="str">
            <v>TUBO FOFO C/FG PN-25/JE D=300MM;L=2500MM (184KG)</v>
          </cell>
          <cell r="D6817" t="str">
            <v>UN</v>
          </cell>
          <cell r="E6817">
            <v>0</v>
          </cell>
        </row>
        <row r="6818">
          <cell r="B6818" t="str">
            <v>527660</v>
          </cell>
          <cell r="C6818" t="str">
            <v>TUBO FOFO C/FG PN-25/JE D=300MM;L=3000MM (213KG)</v>
          </cell>
          <cell r="D6818" t="str">
            <v>UN</v>
          </cell>
          <cell r="E6818">
            <v>0</v>
          </cell>
        </row>
        <row r="6819">
          <cell r="B6819" t="str">
            <v>527661</v>
          </cell>
          <cell r="C6819" t="str">
            <v>TUBO FOFO C/FG PN-25/JE D=300MM;L=3500MM (241KG)</v>
          </cell>
          <cell r="D6819" t="str">
            <v>UN</v>
          </cell>
          <cell r="E6819">
            <v>0</v>
          </cell>
        </row>
        <row r="6820">
          <cell r="B6820" t="str">
            <v>527662</v>
          </cell>
          <cell r="C6820" t="str">
            <v>TUBO FOFO C/FG PN-25/JE D=300MM;L=4000MM (270KG)</v>
          </cell>
          <cell r="D6820" t="str">
            <v>UN</v>
          </cell>
          <cell r="E6820">
            <v>0</v>
          </cell>
        </row>
        <row r="6821">
          <cell r="B6821" t="str">
            <v>527663</v>
          </cell>
          <cell r="C6821" t="str">
            <v>TUBO FOFO C/FG PN-25/JE D=300MM;L=4500MM (299KG)</v>
          </cell>
          <cell r="D6821" t="str">
            <v>UN</v>
          </cell>
          <cell r="E6821">
            <v>0</v>
          </cell>
        </row>
        <row r="6822">
          <cell r="B6822" t="str">
            <v>527664</v>
          </cell>
          <cell r="C6822" t="str">
            <v>TUBO FOFO C/FG PN-25/JE D=300MM;L=5000MM (327KG)</v>
          </cell>
          <cell r="D6822" t="str">
            <v>UN</v>
          </cell>
          <cell r="E6822">
            <v>0</v>
          </cell>
        </row>
        <row r="6823">
          <cell r="B6823" t="str">
            <v>527665</v>
          </cell>
          <cell r="C6823" t="str">
            <v>TUBO FOFO C/FG PN-25/JE D=300MM;L=5500MM (356KG)</v>
          </cell>
          <cell r="D6823" t="str">
            <v>UN</v>
          </cell>
          <cell r="E6823">
            <v>0</v>
          </cell>
        </row>
        <row r="6824">
          <cell r="B6824" t="str">
            <v>527666</v>
          </cell>
          <cell r="C6824" t="str">
            <v>TUBO FOFO C/FG PN-25/JE D=300MM;L=5800MM (373KG)</v>
          </cell>
          <cell r="D6824" t="str">
            <v>UN</v>
          </cell>
          <cell r="E6824">
            <v>0</v>
          </cell>
        </row>
        <row r="6825">
          <cell r="B6825" t="str">
            <v>527667</v>
          </cell>
          <cell r="C6825" t="str">
            <v>TUBO FOFO C/FG PN-25/JE D=350MM;L=1000MM (129KG)</v>
          </cell>
          <cell r="D6825" t="str">
            <v>UN</v>
          </cell>
          <cell r="E6825">
            <v>0</v>
          </cell>
        </row>
        <row r="6826">
          <cell r="B6826" t="str">
            <v>527668</v>
          </cell>
          <cell r="C6826" t="str">
            <v>TUBO FOFO C/FG PN-25/JE D=350MM;L=1500MM (166KG)</v>
          </cell>
          <cell r="D6826" t="str">
            <v>UN</v>
          </cell>
          <cell r="E6826">
            <v>0</v>
          </cell>
        </row>
        <row r="6827">
          <cell r="B6827" t="str">
            <v>527669</v>
          </cell>
          <cell r="C6827" t="str">
            <v>TUBO FOFO C/FG PN-25/JE D=350MM;L=2000MM (204KG)</v>
          </cell>
          <cell r="D6827" t="str">
            <v>UN</v>
          </cell>
          <cell r="E6827">
            <v>0</v>
          </cell>
        </row>
        <row r="6828">
          <cell r="B6828" t="str">
            <v>527670</v>
          </cell>
          <cell r="C6828" t="str">
            <v>TUBO FOFO C/FG PN-25/JE D=350MM;L=2500MM (242KG)</v>
          </cell>
          <cell r="D6828" t="str">
            <v>UN</v>
          </cell>
          <cell r="E6828">
            <v>0</v>
          </cell>
        </row>
        <row r="6829">
          <cell r="B6829" t="str">
            <v>527671</v>
          </cell>
          <cell r="C6829" t="str">
            <v>TUBO FOFO C/FG PN-25/JE D=350MM;L=3000MM (279KG)</v>
          </cell>
          <cell r="D6829" t="str">
            <v>UN</v>
          </cell>
          <cell r="E6829">
            <v>0</v>
          </cell>
        </row>
        <row r="6830">
          <cell r="B6830" t="str">
            <v>527672</v>
          </cell>
          <cell r="C6830" t="str">
            <v>TUBO FOFO C/FG PN-25/JE D=350MM;L=3500MM (317KG)</v>
          </cell>
          <cell r="D6830" t="str">
            <v>UN</v>
          </cell>
          <cell r="E6830">
            <v>0</v>
          </cell>
        </row>
        <row r="6831">
          <cell r="B6831" t="str">
            <v>527673</v>
          </cell>
          <cell r="C6831" t="str">
            <v>TUBO FOFO C/FG PN-25/JE D=350MM;L=4000MM (355KG)</v>
          </cell>
          <cell r="D6831" t="str">
            <v>UN</v>
          </cell>
          <cell r="E6831">
            <v>0</v>
          </cell>
        </row>
        <row r="6832">
          <cell r="B6832" t="str">
            <v>527674</v>
          </cell>
          <cell r="C6832" t="str">
            <v>TUBO FOFO C/FG PN-25/JE D=350MM;L=4500MM (393KG)</v>
          </cell>
          <cell r="D6832" t="str">
            <v>UN</v>
          </cell>
          <cell r="E6832">
            <v>0</v>
          </cell>
        </row>
        <row r="6833">
          <cell r="B6833" t="str">
            <v>527675</v>
          </cell>
          <cell r="C6833" t="str">
            <v>TUBO FOFO C/FG PN-25/JE D=350MM;L=5000MM (431KG)</v>
          </cell>
          <cell r="D6833" t="str">
            <v>UN</v>
          </cell>
          <cell r="E6833">
            <v>0</v>
          </cell>
        </row>
        <row r="6834">
          <cell r="B6834" t="str">
            <v>527676</v>
          </cell>
          <cell r="C6834" t="str">
            <v>TUBO FOFO C/FG PN-25/JE D=350MM;L=5500MM (468KG)</v>
          </cell>
          <cell r="D6834" t="str">
            <v>UN</v>
          </cell>
          <cell r="E6834">
            <v>0</v>
          </cell>
        </row>
        <row r="6835">
          <cell r="B6835" t="str">
            <v>527677</v>
          </cell>
          <cell r="C6835" t="str">
            <v>TUBO FOFO C/FG PN-25/JE D=350MM;L=5800MM (491KG)</v>
          </cell>
          <cell r="D6835" t="str">
            <v>UN</v>
          </cell>
          <cell r="E6835">
            <v>0</v>
          </cell>
        </row>
        <row r="6836">
          <cell r="B6836" t="str">
            <v>527678</v>
          </cell>
          <cell r="C6836" t="str">
            <v>TUBO FOFO C/FG PN-25/JE D=400MM;L=1000MM (158KG)</v>
          </cell>
          <cell r="D6836" t="str">
            <v>UN</v>
          </cell>
          <cell r="E6836">
            <v>0</v>
          </cell>
        </row>
        <row r="6837">
          <cell r="B6837" t="str">
            <v>527679</v>
          </cell>
          <cell r="C6837" t="str">
            <v>TUBO FOFO C/FG PN-25/JE D=400MM;L=1500MM (202KG)</v>
          </cell>
          <cell r="D6837" t="str">
            <v>UN</v>
          </cell>
          <cell r="E6837">
            <v>0</v>
          </cell>
        </row>
        <row r="6838">
          <cell r="B6838" t="str">
            <v>527680</v>
          </cell>
          <cell r="C6838" t="str">
            <v>TUBO FOFO C/FG PN-25/JE D=400MM;L=2000MM (247KG)</v>
          </cell>
          <cell r="D6838" t="str">
            <v>UN</v>
          </cell>
          <cell r="E6838">
            <v>0</v>
          </cell>
        </row>
        <row r="6839">
          <cell r="B6839" t="str">
            <v>527681</v>
          </cell>
          <cell r="C6839" t="str">
            <v>TUBO FOFO C/FG PN-25/JE D=400MM;L=2500MM (292KG)</v>
          </cell>
          <cell r="D6839" t="str">
            <v>UN</v>
          </cell>
          <cell r="E6839">
            <v>0</v>
          </cell>
        </row>
        <row r="6840">
          <cell r="B6840" t="str">
            <v>527682</v>
          </cell>
          <cell r="C6840" t="str">
            <v>TUBO FOFO C/FG PN-25/JE D=400MM;L=3000MM (337KG)</v>
          </cell>
          <cell r="D6840" t="str">
            <v>UN</v>
          </cell>
          <cell r="E6840">
            <v>0</v>
          </cell>
        </row>
        <row r="6841">
          <cell r="B6841" t="str">
            <v>527683</v>
          </cell>
          <cell r="C6841" t="str">
            <v>TUBO FOFO C/FG PN-25/JE D=400MM;L=3500MM (381KG)</v>
          </cell>
          <cell r="D6841" t="str">
            <v>UN</v>
          </cell>
          <cell r="E6841">
            <v>0</v>
          </cell>
        </row>
        <row r="6842">
          <cell r="B6842" t="str">
            <v>527684</v>
          </cell>
          <cell r="C6842" t="str">
            <v>TUBO FOFO C/FG PN-25/JE D=400MM;L=4000MM (426KG)</v>
          </cell>
          <cell r="D6842" t="str">
            <v>UN</v>
          </cell>
          <cell r="E6842">
            <v>0</v>
          </cell>
        </row>
        <row r="6843">
          <cell r="B6843" t="str">
            <v>527685</v>
          </cell>
          <cell r="C6843" t="str">
            <v>TUBO FOFO C/FG PN-25/JE D=400MM;L=4500MM (471KG)</v>
          </cell>
          <cell r="D6843" t="str">
            <v>UN</v>
          </cell>
          <cell r="E6843">
            <v>0</v>
          </cell>
        </row>
        <row r="6844">
          <cell r="B6844" t="str">
            <v>527686</v>
          </cell>
          <cell r="C6844" t="str">
            <v>TUBO FOFO C/FG PN-25/JE D=400MM;L=5000MM (516KG)</v>
          </cell>
          <cell r="D6844" t="str">
            <v>UN</v>
          </cell>
          <cell r="E6844">
            <v>0</v>
          </cell>
        </row>
        <row r="6845">
          <cell r="B6845" t="str">
            <v>527687</v>
          </cell>
          <cell r="C6845" t="str">
            <v>TUBO FOFO C/FG PN-25/JE D=400MM;L=5500MM (560KG)</v>
          </cell>
          <cell r="D6845" t="str">
            <v>UN</v>
          </cell>
          <cell r="E6845">
            <v>0</v>
          </cell>
        </row>
        <row r="6846">
          <cell r="B6846" t="str">
            <v>527688</v>
          </cell>
          <cell r="C6846" t="str">
            <v>TUBO FOFO C/FG PN-25/JE D=400MM;L=5800MM (587KG)</v>
          </cell>
          <cell r="D6846" t="str">
            <v>UN</v>
          </cell>
          <cell r="E6846">
            <v>0</v>
          </cell>
        </row>
        <row r="6847">
          <cell r="B6847" t="str">
            <v>527689</v>
          </cell>
          <cell r="C6847" t="str">
            <v>TUBO FOFO C/FG PN-25/JE D=450MM;L=1000MM (187KG)</v>
          </cell>
          <cell r="D6847" t="str">
            <v>UN</v>
          </cell>
          <cell r="E6847">
            <v>0</v>
          </cell>
        </row>
        <row r="6848">
          <cell r="B6848" t="str">
            <v>527690</v>
          </cell>
          <cell r="C6848" t="str">
            <v>TUBO FOFO C/FG PN-25/JE D=450MM;L=1500MM (239KG)</v>
          </cell>
          <cell r="D6848" t="str">
            <v>UN</v>
          </cell>
          <cell r="E6848">
            <v>0</v>
          </cell>
        </row>
        <row r="6849">
          <cell r="B6849" t="str">
            <v>527691</v>
          </cell>
          <cell r="C6849" t="str">
            <v>TUBO FOFO C/FG PN-25/JE D=450MM;L=2000MM (292KG)</v>
          </cell>
          <cell r="D6849" t="str">
            <v>UN</v>
          </cell>
          <cell r="E6849">
            <v>0</v>
          </cell>
        </row>
        <row r="6850">
          <cell r="B6850" t="str">
            <v>527692</v>
          </cell>
          <cell r="C6850" t="str">
            <v>TUBO FOFO C/FG PN-25/JE D=450MM;L=2500MM (344KG)</v>
          </cell>
          <cell r="D6850" t="str">
            <v>UN</v>
          </cell>
          <cell r="E6850">
            <v>0</v>
          </cell>
        </row>
        <row r="6851">
          <cell r="B6851" t="str">
            <v>527693</v>
          </cell>
          <cell r="C6851" t="str">
            <v>TUBO FOFO C/FG PN-25/JE D=450MM;L=3000MM (397KG)</v>
          </cell>
          <cell r="D6851" t="str">
            <v>UN</v>
          </cell>
          <cell r="E6851">
            <v>0</v>
          </cell>
        </row>
        <row r="6852">
          <cell r="B6852" t="str">
            <v>527694</v>
          </cell>
          <cell r="C6852" t="str">
            <v>TUBO FOFO C/FG PN-25/JE D=450MM;L=3500MM (449KG)</v>
          </cell>
          <cell r="D6852" t="str">
            <v>UN</v>
          </cell>
          <cell r="E6852">
            <v>0</v>
          </cell>
        </row>
        <row r="6853">
          <cell r="B6853" t="str">
            <v>527695</v>
          </cell>
          <cell r="C6853" t="str">
            <v>TUBO FOFO C/FG PN-25/JE D=450MM;L=4000MM (502KG)</v>
          </cell>
          <cell r="D6853" t="str">
            <v>UN</v>
          </cell>
          <cell r="E6853">
            <v>0</v>
          </cell>
        </row>
        <row r="6854">
          <cell r="B6854" t="str">
            <v>527696</v>
          </cell>
          <cell r="C6854" t="str">
            <v>TUBO FOFO C/FG PN-25/JE D=450MM;L=4500MM (554KG)</v>
          </cell>
          <cell r="D6854" t="str">
            <v>UN</v>
          </cell>
          <cell r="E6854">
            <v>0</v>
          </cell>
        </row>
        <row r="6855">
          <cell r="B6855" t="str">
            <v>527697</v>
          </cell>
          <cell r="C6855" t="str">
            <v>TUBO FOFO C/FG PN-25/JE D=450MM;L=5000MM (607KG)</v>
          </cell>
          <cell r="D6855" t="str">
            <v>UN</v>
          </cell>
          <cell r="E6855">
            <v>0</v>
          </cell>
        </row>
        <row r="6856">
          <cell r="B6856" t="str">
            <v>527698</v>
          </cell>
          <cell r="C6856" t="str">
            <v>TUBO FOFO C/FG PN-25/JE D=450MM;L=5500MM (660KG)</v>
          </cell>
          <cell r="D6856" t="str">
            <v>UN</v>
          </cell>
          <cell r="E6856">
            <v>0</v>
          </cell>
        </row>
        <row r="6857">
          <cell r="B6857" t="str">
            <v>527699</v>
          </cell>
          <cell r="C6857" t="str">
            <v>TUBO FOFO C/FG PN-25/JE D=450MM;L=5800MM (691KG)</v>
          </cell>
          <cell r="D6857" t="str">
            <v>UN</v>
          </cell>
          <cell r="E6857">
            <v>0</v>
          </cell>
        </row>
        <row r="6858">
          <cell r="B6858" t="str">
            <v>527701</v>
          </cell>
          <cell r="C6858" t="str">
            <v>TUBO FOFO C/FG PN-25/JE D=500MM;L=1000MM (220KG)</v>
          </cell>
          <cell r="D6858" t="str">
            <v>UN</v>
          </cell>
          <cell r="E6858">
            <v>0</v>
          </cell>
        </row>
        <row r="6859">
          <cell r="B6859" t="str">
            <v>527702</v>
          </cell>
          <cell r="C6859" t="str">
            <v>TUBO FOFO C/FG PN-25/JE D=500MM;L=1500MM (281KG)</v>
          </cell>
          <cell r="D6859" t="str">
            <v>UN</v>
          </cell>
          <cell r="E6859">
            <v>0</v>
          </cell>
        </row>
        <row r="6860">
          <cell r="B6860" t="str">
            <v>527703</v>
          </cell>
          <cell r="C6860" t="str">
            <v>TUBO FOFO C/FG PN-25/JE D=500MM;L=2000MM (342KG)</v>
          </cell>
          <cell r="D6860" t="str">
            <v>UN</v>
          </cell>
          <cell r="E6860">
            <v>0</v>
          </cell>
        </row>
        <row r="6861">
          <cell r="B6861" t="str">
            <v>527704</v>
          </cell>
          <cell r="C6861" t="str">
            <v>TUBO FOFO C/FG PN-25/JE D=500MM;L=2500MM (403KG)</v>
          </cell>
          <cell r="D6861" t="str">
            <v>UN</v>
          </cell>
          <cell r="E6861">
            <v>0</v>
          </cell>
        </row>
        <row r="6862">
          <cell r="B6862" t="str">
            <v>527705</v>
          </cell>
          <cell r="C6862" t="str">
            <v>TUBO FOFO C/FG PN-25/JE D=500MM;L=3000MM (463KG)</v>
          </cell>
          <cell r="D6862" t="str">
            <v>UN</v>
          </cell>
          <cell r="E6862">
            <v>0</v>
          </cell>
        </row>
        <row r="6863">
          <cell r="B6863" t="str">
            <v>527706</v>
          </cell>
          <cell r="C6863" t="str">
            <v>TUBO FOFO C/FG PN-25/JE D=500MM;L=3500MM (524KG)</v>
          </cell>
          <cell r="D6863" t="str">
            <v>UN</v>
          </cell>
          <cell r="E6863">
            <v>0</v>
          </cell>
        </row>
        <row r="6864">
          <cell r="B6864" t="str">
            <v>527707</v>
          </cell>
          <cell r="C6864" t="str">
            <v>TUBO FOFO C/FG PN-25/JE D=500MM;L=4000MM (585KG)</v>
          </cell>
          <cell r="D6864" t="str">
            <v>UN</v>
          </cell>
          <cell r="E6864">
            <v>0</v>
          </cell>
        </row>
        <row r="6865">
          <cell r="B6865" t="str">
            <v>527708</v>
          </cell>
          <cell r="C6865" t="str">
            <v>TUBO FOFO C/FG PN-25/JE D=500MM;L=4500MM (646KG)</v>
          </cell>
          <cell r="D6865" t="str">
            <v>UN</v>
          </cell>
          <cell r="E6865">
            <v>0</v>
          </cell>
        </row>
        <row r="6866">
          <cell r="B6866" t="str">
            <v>527709</v>
          </cell>
          <cell r="C6866" t="str">
            <v>TUBO FOFO C/FG PN-25/JE D=500MM;L=5000MM (707KG)</v>
          </cell>
          <cell r="D6866" t="str">
            <v>UN</v>
          </cell>
          <cell r="E6866">
            <v>0</v>
          </cell>
        </row>
        <row r="6867">
          <cell r="B6867" t="str">
            <v>527710</v>
          </cell>
          <cell r="C6867" t="str">
            <v>TUBO FOFO C/FG PN-25/JE D=500MM;L=5500MM (772KG)</v>
          </cell>
          <cell r="D6867" t="str">
            <v>UN</v>
          </cell>
          <cell r="E6867">
            <v>0</v>
          </cell>
        </row>
        <row r="6868">
          <cell r="B6868" t="str">
            <v>527711</v>
          </cell>
          <cell r="C6868" t="str">
            <v>TUBO FOFO C/FG PN-25/JE D=500MM;L=5800MM (804KG)</v>
          </cell>
          <cell r="D6868" t="str">
            <v>UN</v>
          </cell>
          <cell r="E6868">
            <v>0</v>
          </cell>
        </row>
        <row r="6869">
          <cell r="B6869" t="str">
            <v>527712</v>
          </cell>
          <cell r="C6869" t="str">
            <v>TUBO FOFO C/FG PN-25/JE D=600MM;L=1000MM (296KG)</v>
          </cell>
          <cell r="D6869" t="str">
            <v>UN</v>
          </cell>
          <cell r="E6869">
            <v>0</v>
          </cell>
        </row>
        <row r="6870">
          <cell r="B6870" t="str">
            <v>527713</v>
          </cell>
          <cell r="C6870" t="str">
            <v>TUBO FOFO C/FG PN-25/JE D=600MM;L=1500MM (375KG)</v>
          </cell>
          <cell r="D6870" t="str">
            <v>UN</v>
          </cell>
          <cell r="E6870">
            <v>0</v>
          </cell>
        </row>
        <row r="6871">
          <cell r="B6871" t="str">
            <v>527714</v>
          </cell>
          <cell r="C6871" t="str">
            <v>TUBO FOFO C/FG PN-25/JE D=600MM;L=2000MM (454KG)</v>
          </cell>
          <cell r="D6871" t="str">
            <v>UN</v>
          </cell>
          <cell r="E6871">
            <v>0</v>
          </cell>
        </row>
        <row r="6872">
          <cell r="B6872" t="str">
            <v>527715</v>
          </cell>
          <cell r="C6872" t="str">
            <v>TUBO FOFO C/FG PN-25/JE D=600MM;L=2500MM (533KG)</v>
          </cell>
          <cell r="D6872" t="str">
            <v>UN</v>
          </cell>
          <cell r="E6872">
            <v>0</v>
          </cell>
        </row>
        <row r="6873">
          <cell r="B6873" t="str">
            <v>527716</v>
          </cell>
          <cell r="C6873" t="str">
            <v>TUBO FOFO C/FG PN-25/JE D=600MM;L=3000MM (612KG)</v>
          </cell>
          <cell r="D6873" t="str">
            <v>UN</v>
          </cell>
          <cell r="E6873">
            <v>0</v>
          </cell>
        </row>
        <row r="6874">
          <cell r="B6874" t="str">
            <v>527717</v>
          </cell>
          <cell r="C6874" t="str">
            <v>TUBO FOFO C/FG PN-25/JE D=600MM;L=3500MM (691KG)</v>
          </cell>
          <cell r="D6874" t="str">
            <v>UN</v>
          </cell>
          <cell r="E6874">
            <v>0</v>
          </cell>
        </row>
        <row r="6875">
          <cell r="B6875" t="str">
            <v>527718</v>
          </cell>
          <cell r="C6875" t="str">
            <v>TUBO FOFO C/FG PN-25/JE D=600MM;L=4000MM (770KG)</v>
          </cell>
          <cell r="D6875" t="str">
            <v>UN</v>
          </cell>
          <cell r="E6875">
            <v>0</v>
          </cell>
        </row>
        <row r="6876">
          <cell r="B6876" t="str">
            <v>527719</v>
          </cell>
          <cell r="C6876" t="str">
            <v>TUBO FOFO C/FG PN-25/JE D=600MM;L=4500MM (849KG)</v>
          </cell>
          <cell r="D6876" t="str">
            <v>UN</v>
          </cell>
          <cell r="E6876">
            <v>0</v>
          </cell>
        </row>
        <row r="6877">
          <cell r="B6877" t="str">
            <v>527720</v>
          </cell>
          <cell r="C6877" t="str">
            <v>TUBO FOFO C/FG PN-25/JE D=600MM;L=5000MM (928KG)</v>
          </cell>
          <cell r="D6877" t="str">
            <v>UN</v>
          </cell>
          <cell r="E6877">
            <v>0</v>
          </cell>
        </row>
        <row r="6878">
          <cell r="B6878" t="str">
            <v>527721</v>
          </cell>
          <cell r="C6878" t="str">
            <v>TUBO FOFO C/FG PN-25/JE D=600MM;L=5500MM (1007KG)</v>
          </cell>
          <cell r="D6878" t="str">
            <v>UN</v>
          </cell>
          <cell r="E6878">
            <v>0</v>
          </cell>
        </row>
        <row r="6879">
          <cell r="B6879" t="str">
            <v>527722</v>
          </cell>
          <cell r="C6879" t="str">
            <v>TUBO FOFO C/FG PN-25/JE D=600MM;L=5800MM (1054KG)</v>
          </cell>
          <cell r="D6879" t="str">
            <v>UN</v>
          </cell>
          <cell r="E6879">
            <v>0</v>
          </cell>
        </row>
        <row r="6880">
          <cell r="B6880" t="str">
            <v>527723</v>
          </cell>
          <cell r="C6880" t="str">
            <v>TUBO FOFO C/FG PN-25/JE D=700MM;L=1000MM (397KG)</v>
          </cell>
          <cell r="D6880" t="str">
            <v>UN</v>
          </cell>
          <cell r="E6880">
            <v>0</v>
          </cell>
        </row>
        <row r="6881">
          <cell r="B6881" t="str">
            <v>527724</v>
          </cell>
          <cell r="C6881" t="str">
            <v>TUBO FOFO C/FG PN-25/JE D=700MM;L=1500MM (527KG)</v>
          </cell>
          <cell r="D6881" t="str">
            <v>UN</v>
          </cell>
          <cell r="E6881">
            <v>0</v>
          </cell>
        </row>
        <row r="6882">
          <cell r="B6882" t="str">
            <v>527725</v>
          </cell>
          <cell r="C6882" t="str">
            <v>TUBO FOFO C/FG PN-25/JE D=700MM;L=2000MM (658KG)</v>
          </cell>
          <cell r="D6882" t="str">
            <v>UN</v>
          </cell>
          <cell r="E6882">
            <v>0</v>
          </cell>
        </row>
        <row r="6883">
          <cell r="B6883" t="str">
            <v>527726</v>
          </cell>
          <cell r="C6883" t="str">
            <v>TUBO FOFO C/FG PN-25/JE D=700MM;L=2500MM (658KG)</v>
          </cell>
          <cell r="D6883" t="str">
            <v>UN</v>
          </cell>
          <cell r="E6883">
            <v>0</v>
          </cell>
        </row>
        <row r="6884">
          <cell r="B6884" t="str">
            <v>527727</v>
          </cell>
          <cell r="C6884" t="str">
            <v>TUBO FOFO C/FG PN-25/JE D=700MM;L=3000MM (918KG)</v>
          </cell>
          <cell r="D6884" t="str">
            <v>UN</v>
          </cell>
          <cell r="E6884">
            <v>0</v>
          </cell>
        </row>
        <row r="6885">
          <cell r="B6885" t="str">
            <v>527728</v>
          </cell>
          <cell r="C6885" t="str">
            <v>TUBO FOFO C/FG PN-25/JE D=700MM;L=3500MM (1048KG)</v>
          </cell>
          <cell r="D6885" t="str">
            <v>UN</v>
          </cell>
          <cell r="E6885">
            <v>0</v>
          </cell>
        </row>
        <row r="6886">
          <cell r="B6886" t="str">
            <v>527729</v>
          </cell>
          <cell r="C6886" t="str">
            <v>TUBO FOFO C/FG PN-25/JE D=700MM;L=4000MM (1178KG)</v>
          </cell>
          <cell r="D6886" t="str">
            <v>UN</v>
          </cell>
          <cell r="E6886">
            <v>0</v>
          </cell>
        </row>
        <row r="6887">
          <cell r="B6887" t="str">
            <v>527730</v>
          </cell>
          <cell r="C6887" t="str">
            <v>TUBO FOFO C/FG PN-25/JE D=700MM;L=4500MM (1308KG)</v>
          </cell>
          <cell r="D6887" t="str">
            <v>UN</v>
          </cell>
          <cell r="E6887">
            <v>0</v>
          </cell>
        </row>
        <row r="6888">
          <cell r="B6888" t="str">
            <v>527731</v>
          </cell>
          <cell r="C6888" t="str">
            <v>TUBO FOFO C/FG PN-25/JE D=700MM;L=5000MM (1438KG)</v>
          </cell>
          <cell r="D6888" t="str">
            <v>UN</v>
          </cell>
          <cell r="E6888">
            <v>0</v>
          </cell>
        </row>
        <row r="6889">
          <cell r="B6889" t="str">
            <v>527732</v>
          </cell>
          <cell r="C6889" t="str">
            <v>TUBO FOFO C/FG PN-25/JE D=700MM;L=5500MM (1568KG)</v>
          </cell>
          <cell r="D6889" t="str">
            <v>UN</v>
          </cell>
          <cell r="E6889">
            <v>0</v>
          </cell>
        </row>
        <row r="6890">
          <cell r="B6890" t="str">
            <v>527733</v>
          </cell>
          <cell r="C6890" t="str">
            <v>TUBO FOFO C/FG PN-25/JE D=700MM;L=6000MM (1698KG)</v>
          </cell>
          <cell r="D6890" t="str">
            <v>UN</v>
          </cell>
          <cell r="E6890">
            <v>0</v>
          </cell>
        </row>
        <row r="6891">
          <cell r="B6891" t="str">
            <v>527734</v>
          </cell>
          <cell r="C6891" t="str">
            <v>TUBO FOFO C/FG PN-25/JE D=700MM;L=6500MM (1828KG)</v>
          </cell>
          <cell r="D6891" t="str">
            <v>UN</v>
          </cell>
          <cell r="E6891">
            <v>0</v>
          </cell>
        </row>
        <row r="6892">
          <cell r="B6892" t="str">
            <v>527735</v>
          </cell>
          <cell r="C6892" t="str">
            <v>TUBO FOFO C/FG PN-25/JE D=700MM;L=6800MM (1906KG)</v>
          </cell>
          <cell r="D6892" t="str">
            <v>UN</v>
          </cell>
          <cell r="E6892">
            <v>0</v>
          </cell>
        </row>
        <row r="6894">
          <cell r="B6894" t="str">
            <v>527800</v>
          </cell>
          <cell r="C6894" t="str">
            <v>TUBO FOFO C/FG PN-25/PT (C31 - METALURGICA 100%)</v>
          </cell>
        </row>
        <row r="6895">
          <cell r="B6895" t="str">
            <v>527801</v>
          </cell>
          <cell r="C6895" t="str">
            <v>TUBO FOFO C/FG PN-25/PT D=80MM;L=1000MM (17KG)</v>
          </cell>
          <cell r="D6895" t="str">
            <v>UN</v>
          </cell>
          <cell r="E6895">
            <v>0</v>
          </cell>
        </row>
        <row r="6896">
          <cell r="B6896" t="str">
            <v>527802</v>
          </cell>
          <cell r="C6896" t="str">
            <v>TUBO FOFO C/FG PN-25/PT D=80MM;L=1500MM (23KG)</v>
          </cell>
          <cell r="D6896" t="str">
            <v>UN</v>
          </cell>
          <cell r="E6896">
            <v>0</v>
          </cell>
        </row>
        <row r="6897">
          <cell r="B6897" t="str">
            <v>527803</v>
          </cell>
          <cell r="C6897" t="str">
            <v>TUBO FOFO C/FG PN-25/PT D=80MM;L=2000MM (30KG)</v>
          </cell>
          <cell r="D6897" t="str">
            <v>UN</v>
          </cell>
          <cell r="E6897">
            <v>0</v>
          </cell>
        </row>
        <row r="6898">
          <cell r="B6898" t="str">
            <v>527804</v>
          </cell>
          <cell r="C6898" t="str">
            <v>TUBO FOFO C/FG PN-25/PT D=80MM;L=2500MM (36KG)</v>
          </cell>
          <cell r="D6898" t="str">
            <v>UN</v>
          </cell>
          <cell r="E6898">
            <v>0</v>
          </cell>
        </row>
        <row r="6899">
          <cell r="B6899" t="str">
            <v>527805</v>
          </cell>
          <cell r="C6899" t="str">
            <v>TUBO FOFO C/FG PN-25/PT D=80MM;L=3000MM (43KG)</v>
          </cell>
          <cell r="D6899" t="str">
            <v>UN</v>
          </cell>
          <cell r="E6899">
            <v>0</v>
          </cell>
        </row>
        <row r="6900">
          <cell r="B6900" t="str">
            <v>527806</v>
          </cell>
          <cell r="C6900" t="str">
            <v>TUBO FOFO C/FG PN-25/PT D=80MM;L=3500MM (49KG)</v>
          </cell>
          <cell r="D6900" t="str">
            <v>UN</v>
          </cell>
          <cell r="E6900">
            <v>0</v>
          </cell>
        </row>
        <row r="6901">
          <cell r="B6901" t="str">
            <v>527807</v>
          </cell>
          <cell r="C6901" t="str">
            <v>TUBO FOFO C/FG PN-25/PT D=80MM;L=4000MM (56KG)</v>
          </cell>
          <cell r="D6901" t="str">
            <v>UN</v>
          </cell>
          <cell r="E6901">
            <v>0</v>
          </cell>
        </row>
        <row r="6902">
          <cell r="B6902" t="str">
            <v>527808</v>
          </cell>
          <cell r="C6902" t="str">
            <v>TUBO FOFO C/FG PN-25/PT D=80MM;L=4500MM (62KG)</v>
          </cell>
          <cell r="D6902" t="str">
            <v>UN</v>
          </cell>
          <cell r="E6902">
            <v>0</v>
          </cell>
        </row>
        <row r="6903">
          <cell r="B6903" t="str">
            <v>527809</v>
          </cell>
          <cell r="C6903" t="str">
            <v>TUBO FOFO C/FG PN-25/PT D=80MM;L=5000MM (69KG)</v>
          </cell>
          <cell r="D6903" t="str">
            <v>UN</v>
          </cell>
          <cell r="E6903">
            <v>0</v>
          </cell>
        </row>
        <row r="6904">
          <cell r="B6904" t="str">
            <v>527810</v>
          </cell>
          <cell r="C6904" t="str">
            <v>TUBO FOFO C/FG PN-25/PT D=80MM;L=5500MM (75KG)</v>
          </cell>
          <cell r="D6904" t="str">
            <v>UN</v>
          </cell>
          <cell r="E6904">
            <v>0</v>
          </cell>
        </row>
        <row r="6905">
          <cell r="B6905" t="str">
            <v>527811</v>
          </cell>
          <cell r="C6905" t="str">
            <v>TUBO FOFO C/FG PN-25/PT D=80MM;L=5800MM (79KG)</v>
          </cell>
          <cell r="D6905" t="str">
            <v>UN</v>
          </cell>
          <cell r="E6905">
            <v>0</v>
          </cell>
        </row>
        <row r="6906">
          <cell r="B6906" t="str">
            <v>527812</v>
          </cell>
          <cell r="C6906" t="str">
            <v>TUBO FOFO C/FG PN-25/PT D=100MM;L=1000MM (22KG)</v>
          </cell>
          <cell r="D6906" t="str">
            <v>UN</v>
          </cell>
          <cell r="E6906">
            <v>0</v>
          </cell>
        </row>
        <row r="6907">
          <cell r="B6907" t="str">
            <v>527813</v>
          </cell>
          <cell r="C6907" t="str">
            <v>TUBO FOFO C/FG PN-25/PT D=100MM;L=1500MM (31KG)</v>
          </cell>
          <cell r="D6907" t="str">
            <v>UN</v>
          </cell>
          <cell r="E6907">
            <v>0</v>
          </cell>
        </row>
        <row r="6908">
          <cell r="B6908" t="str">
            <v>527814</v>
          </cell>
          <cell r="C6908" t="str">
            <v>TUBO FOFO C/FG PN-25/PT D=100MM;L=2000MM (39KG)</v>
          </cell>
          <cell r="D6908" t="str">
            <v>UN</v>
          </cell>
          <cell r="E6908">
            <v>0</v>
          </cell>
        </row>
        <row r="6909">
          <cell r="B6909" t="str">
            <v>527815</v>
          </cell>
          <cell r="C6909" t="str">
            <v>TUBO FOFO C/FG PN-25/PT D=100MM;L=2500MM (48KG)</v>
          </cell>
          <cell r="D6909" t="str">
            <v>UN</v>
          </cell>
          <cell r="E6909">
            <v>0</v>
          </cell>
        </row>
        <row r="6910">
          <cell r="B6910" t="str">
            <v>527816</v>
          </cell>
          <cell r="C6910" t="str">
            <v>TUBO FOFO C/FG PN-25/PT D=100MM;L=3000MM (57KG)</v>
          </cell>
          <cell r="D6910" t="str">
            <v>UN</v>
          </cell>
          <cell r="E6910">
            <v>0</v>
          </cell>
        </row>
        <row r="6911">
          <cell r="B6911" t="str">
            <v>527817</v>
          </cell>
          <cell r="C6911" t="str">
            <v>TUBO FOFO C/FG PN-25/PT D=100MM;L=3500MM (65KG)</v>
          </cell>
          <cell r="D6911" t="str">
            <v>UN</v>
          </cell>
          <cell r="E6911">
            <v>0</v>
          </cell>
        </row>
        <row r="6912">
          <cell r="B6912" t="str">
            <v>527818</v>
          </cell>
          <cell r="C6912" t="str">
            <v>TUBO FOFO C/FG PN-25/PT D=100MM;L=4000MM (74KG)</v>
          </cell>
          <cell r="D6912" t="str">
            <v>UN</v>
          </cell>
          <cell r="E6912">
            <v>0</v>
          </cell>
        </row>
        <row r="6913">
          <cell r="B6913" t="str">
            <v>527819</v>
          </cell>
          <cell r="C6913" t="str">
            <v>TUBO FOFO C/FG PN-25/PT D=100MM;L=4500MM (82KG)</v>
          </cell>
          <cell r="D6913" t="str">
            <v>UN</v>
          </cell>
          <cell r="E6913">
            <v>0</v>
          </cell>
        </row>
        <row r="6914">
          <cell r="B6914" t="str">
            <v>527820</v>
          </cell>
          <cell r="C6914" t="str">
            <v>TUBO FOFO C/FG PN-25/PT D=100MM;L=5000MM (91KG)</v>
          </cell>
          <cell r="D6914" t="str">
            <v>UN</v>
          </cell>
          <cell r="E6914">
            <v>0</v>
          </cell>
        </row>
        <row r="6915">
          <cell r="B6915" t="str">
            <v>527821</v>
          </cell>
          <cell r="C6915" t="str">
            <v>TUBO FOFO C/FG PN-25/PT D=100MM;L=5500MM (100KG)</v>
          </cell>
          <cell r="D6915" t="str">
            <v>UN</v>
          </cell>
          <cell r="E6915">
            <v>0</v>
          </cell>
        </row>
        <row r="6916">
          <cell r="B6916" t="str">
            <v>527822</v>
          </cell>
          <cell r="C6916" t="str">
            <v>TUBO FOFO C/FG PN-25/PT D=100MM;L=5800MM (105KG)</v>
          </cell>
          <cell r="D6916" t="str">
            <v>UN</v>
          </cell>
          <cell r="E6916">
            <v>0</v>
          </cell>
        </row>
        <row r="6917">
          <cell r="B6917" t="str">
            <v>527823</v>
          </cell>
          <cell r="C6917" t="str">
            <v>TUBO FOFO C/FG PN-25/PT D=150MM;L=1000MM (35KG)</v>
          </cell>
          <cell r="D6917" t="str">
            <v>UN</v>
          </cell>
          <cell r="E6917">
            <v>0</v>
          </cell>
        </row>
        <row r="6918">
          <cell r="B6918" t="str">
            <v>527824</v>
          </cell>
          <cell r="C6918" t="str">
            <v>TUBO FOFO C/FG PN-25/PT D=150MM;L=1500MM (48KG)</v>
          </cell>
          <cell r="D6918" t="str">
            <v>UN</v>
          </cell>
          <cell r="E6918">
            <v>0</v>
          </cell>
        </row>
        <row r="6919">
          <cell r="B6919" t="str">
            <v>527825</v>
          </cell>
          <cell r="C6919" t="str">
            <v>TUBO FOFO C/FG PN-25/PT D=150MM;L=2000MM (61KG)</v>
          </cell>
          <cell r="D6919" t="str">
            <v>UN</v>
          </cell>
          <cell r="E6919">
            <v>0</v>
          </cell>
        </row>
        <row r="6920">
          <cell r="B6920" t="str">
            <v>527826</v>
          </cell>
          <cell r="C6920" t="str">
            <v>TUBO FOFO C/FG PN-25/PT D=150MM;L=2500MM (74KG)</v>
          </cell>
          <cell r="D6920" t="str">
            <v>UN</v>
          </cell>
          <cell r="E6920">
            <v>0</v>
          </cell>
        </row>
        <row r="6921">
          <cell r="B6921" t="str">
            <v>527827</v>
          </cell>
          <cell r="C6921" t="str">
            <v>TUBO FOFO C/FG PN-25/PT D=150MM;L=3000MM (87KG)</v>
          </cell>
          <cell r="D6921" t="str">
            <v>UN</v>
          </cell>
          <cell r="E6921">
            <v>0</v>
          </cell>
        </row>
        <row r="6922">
          <cell r="B6922" t="str">
            <v>527828</v>
          </cell>
          <cell r="C6922" t="str">
            <v>TUBO FOFO C/FG PN-25/PT D=150MM;L=3500MM (100KG)</v>
          </cell>
          <cell r="D6922" t="str">
            <v>UN</v>
          </cell>
          <cell r="E6922">
            <v>0</v>
          </cell>
        </row>
        <row r="6923">
          <cell r="B6923" t="str">
            <v>527829</v>
          </cell>
          <cell r="C6923" t="str">
            <v>TUBO FOFO C/FG PN-25/PT D=150MM;L=4000MM (113KG)</v>
          </cell>
          <cell r="D6923" t="str">
            <v>UN</v>
          </cell>
          <cell r="E6923">
            <v>0</v>
          </cell>
        </row>
        <row r="6924">
          <cell r="B6924" t="str">
            <v>527830</v>
          </cell>
          <cell r="C6924" t="str">
            <v>TUBO FOFO C/FG PN-25/PT D=150MM;L=4500MM (126KG)</v>
          </cell>
          <cell r="D6924" t="str">
            <v>UN</v>
          </cell>
          <cell r="E6924">
            <v>0</v>
          </cell>
        </row>
        <row r="6925">
          <cell r="B6925" t="str">
            <v>527831</v>
          </cell>
          <cell r="C6925" t="str">
            <v>TUBO FOFO C/FG PN-25/PT D=150MM;L=5000MM (139KG)</v>
          </cell>
          <cell r="D6925" t="str">
            <v>UN</v>
          </cell>
          <cell r="E6925">
            <v>0</v>
          </cell>
        </row>
        <row r="6926">
          <cell r="B6926" t="str">
            <v>527832</v>
          </cell>
          <cell r="C6926" t="str">
            <v>TUBO FOFO C/FG PN-25/PT D=150MM;L=5500MM (152KG)</v>
          </cell>
          <cell r="D6926" t="str">
            <v>UN</v>
          </cell>
          <cell r="E6926">
            <v>0</v>
          </cell>
        </row>
        <row r="6927">
          <cell r="B6927" t="str">
            <v>527833</v>
          </cell>
          <cell r="C6927" t="str">
            <v>TUBO FOFO C/FG PN-25/PT D=150MM;L=5800MM (160KG)</v>
          </cell>
          <cell r="D6927" t="str">
            <v>UN</v>
          </cell>
          <cell r="E6927">
            <v>0</v>
          </cell>
        </row>
        <row r="6928">
          <cell r="B6928" t="str">
            <v>527834</v>
          </cell>
          <cell r="C6928" t="str">
            <v>TUBO FOFO C/FG PN-25/PT D=200MM;L=1000MM (47KG)</v>
          </cell>
          <cell r="D6928" t="str">
            <v>UN</v>
          </cell>
          <cell r="E6928">
            <v>0</v>
          </cell>
        </row>
        <row r="6929">
          <cell r="B6929" t="str">
            <v>527835</v>
          </cell>
          <cell r="C6929" t="str">
            <v>TUBO FOFO C/FG PN-25/PT D=200MM;L=1500MM (64KG)</v>
          </cell>
          <cell r="D6929" t="str">
            <v>UN</v>
          </cell>
          <cell r="E6929">
            <v>0</v>
          </cell>
        </row>
        <row r="6930">
          <cell r="B6930" t="str">
            <v>527836</v>
          </cell>
          <cell r="C6930" t="str">
            <v>TUBO FOFO C/FG PN-25/PT D=200MM;L=2000MM (82KG)</v>
          </cell>
          <cell r="D6930" t="str">
            <v>UN</v>
          </cell>
          <cell r="E6930">
            <v>0</v>
          </cell>
        </row>
        <row r="6931">
          <cell r="B6931" t="str">
            <v>527837</v>
          </cell>
          <cell r="C6931" t="str">
            <v>TUBO FOFO C/FG PN-25/PT D=200MM;L=2500MM (99KG)</v>
          </cell>
          <cell r="D6931" t="str">
            <v>UN</v>
          </cell>
          <cell r="E6931">
            <v>0</v>
          </cell>
        </row>
        <row r="6932">
          <cell r="B6932" t="str">
            <v>527838</v>
          </cell>
          <cell r="C6932" t="str">
            <v>TUBO FOFO C/FG PN-25/PT D=200MM;L=3000MM (116KG)</v>
          </cell>
          <cell r="D6932" t="str">
            <v>UN</v>
          </cell>
          <cell r="E6932">
            <v>0</v>
          </cell>
        </row>
        <row r="6933">
          <cell r="B6933" t="str">
            <v>527839</v>
          </cell>
          <cell r="C6933" t="str">
            <v>TUBO FOFO C/FG PN-25/PT D=200MM;L=3500MM (134KG)</v>
          </cell>
          <cell r="D6933" t="str">
            <v>UN</v>
          </cell>
          <cell r="E6933">
            <v>0</v>
          </cell>
        </row>
        <row r="6934">
          <cell r="B6934" t="str">
            <v>527840</v>
          </cell>
          <cell r="C6934" t="str">
            <v>TUBO FOFO C/FG PN-25/PT D=200MM;L=4000MM (151KG)</v>
          </cell>
          <cell r="D6934" t="str">
            <v>UN</v>
          </cell>
          <cell r="E6934">
            <v>0</v>
          </cell>
        </row>
        <row r="6935">
          <cell r="B6935" t="str">
            <v>527841</v>
          </cell>
          <cell r="C6935" t="str">
            <v>TUBO FOFO C/FG PN-25/PT D=200MM;L=4500MM (169KG)</v>
          </cell>
          <cell r="D6935" t="str">
            <v>UN</v>
          </cell>
          <cell r="E6935">
            <v>0</v>
          </cell>
        </row>
        <row r="6936">
          <cell r="B6936" t="str">
            <v>527842</v>
          </cell>
          <cell r="C6936" t="str">
            <v>TUBO FOFO C/FG PN-25/PT D=200MM;L=5000MM (186KG)</v>
          </cell>
          <cell r="D6936" t="str">
            <v>UN</v>
          </cell>
          <cell r="E6936">
            <v>0</v>
          </cell>
        </row>
        <row r="6937">
          <cell r="B6937" t="str">
            <v>527843</v>
          </cell>
          <cell r="C6937" t="str">
            <v>TUBO FOFO C/FG PN-25/PT D=200MM;L=5500MM (203KG)</v>
          </cell>
          <cell r="D6937" t="str">
            <v>UN</v>
          </cell>
          <cell r="E6937">
            <v>0</v>
          </cell>
        </row>
        <row r="6938">
          <cell r="B6938" t="str">
            <v>527844</v>
          </cell>
          <cell r="C6938" t="str">
            <v>TUBO FOFO C/FG PN-25/PT D=200MM;L=5800MM (214KG)</v>
          </cell>
          <cell r="D6938" t="str">
            <v>UN</v>
          </cell>
          <cell r="E6938">
            <v>0</v>
          </cell>
        </row>
        <row r="6939">
          <cell r="B6939" t="str">
            <v>527845</v>
          </cell>
          <cell r="C6939" t="str">
            <v>TUBO FOFO C/FG PN-25/PT D=250MM;L=1000MM (63KG)</v>
          </cell>
          <cell r="D6939" t="str">
            <v>UN</v>
          </cell>
          <cell r="E6939">
            <v>0</v>
          </cell>
        </row>
        <row r="6940">
          <cell r="B6940" t="str">
            <v>527846</v>
          </cell>
          <cell r="C6940" t="str">
            <v>TUBO FOFO C/FG PN-25/PT D=250MM;L=1500MM (86KG)</v>
          </cell>
          <cell r="D6940" t="str">
            <v>UN</v>
          </cell>
          <cell r="E6940">
            <v>0</v>
          </cell>
        </row>
        <row r="6941">
          <cell r="B6941" t="str">
            <v>527847</v>
          </cell>
          <cell r="C6941" t="str">
            <v>TUBO FOFO C/FG PN-25/PT D=250MM;L=2000MM (108KG)</v>
          </cell>
          <cell r="D6941" t="str">
            <v>UN</v>
          </cell>
          <cell r="E6941">
            <v>0</v>
          </cell>
        </row>
        <row r="6942">
          <cell r="B6942" t="str">
            <v>527848</v>
          </cell>
          <cell r="C6942" t="str">
            <v>TUBO FOFO C/FG PN-25/PT D=250MM;L=2500MM (131KG)</v>
          </cell>
          <cell r="D6942" t="str">
            <v>UN</v>
          </cell>
          <cell r="E6942">
            <v>0</v>
          </cell>
        </row>
        <row r="6943">
          <cell r="B6943" t="str">
            <v>527849</v>
          </cell>
          <cell r="C6943" t="str">
            <v>TUBO FOFO C/FG PN-25/PT D=250MM;L=3000MM (154KG)</v>
          </cell>
          <cell r="D6943" t="str">
            <v>UN</v>
          </cell>
          <cell r="E6943">
            <v>0</v>
          </cell>
        </row>
        <row r="6944">
          <cell r="B6944" t="str">
            <v>527850</v>
          </cell>
          <cell r="C6944" t="str">
            <v>TUBO FOFO C/FG PN-25/PT D=250MM;L=3500MM (176KG)</v>
          </cell>
          <cell r="D6944" t="str">
            <v>UN</v>
          </cell>
          <cell r="E6944">
            <v>0</v>
          </cell>
        </row>
        <row r="6945">
          <cell r="B6945" t="str">
            <v>527851</v>
          </cell>
          <cell r="C6945" t="str">
            <v>TUBO FOFO C/FG PN-25/PT D=250MM;L=4000MM (199KG)</v>
          </cell>
          <cell r="D6945" t="str">
            <v>UN</v>
          </cell>
          <cell r="E6945">
            <v>0</v>
          </cell>
        </row>
        <row r="6946">
          <cell r="B6946" t="str">
            <v>527852</v>
          </cell>
          <cell r="C6946" t="str">
            <v>TUBO FOFO C/FG PN-25/PT D=250MM;L=4500MM (222KG)</v>
          </cell>
          <cell r="D6946" t="str">
            <v>UN</v>
          </cell>
          <cell r="E6946">
            <v>0</v>
          </cell>
        </row>
        <row r="6947">
          <cell r="B6947" t="str">
            <v>527853</v>
          </cell>
          <cell r="C6947" t="str">
            <v>TUBO FOFO C/FG PN-25/PT D=250MM;L=5000MM (245KG)</v>
          </cell>
          <cell r="D6947" t="str">
            <v>UN</v>
          </cell>
          <cell r="E6947">
            <v>0</v>
          </cell>
        </row>
        <row r="6948">
          <cell r="B6948" t="str">
            <v>527854</v>
          </cell>
          <cell r="C6948" t="str">
            <v>TUBO FOFO C/FG PN-25/PT D=250MM;L=5500MM (267KG)</v>
          </cell>
          <cell r="D6948" t="str">
            <v>UN</v>
          </cell>
          <cell r="E6948">
            <v>0</v>
          </cell>
        </row>
        <row r="6949">
          <cell r="B6949" t="str">
            <v>527855</v>
          </cell>
          <cell r="C6949" t="str">
            <v>TUBO FOFO C/FG PN-25/PT D=250MM;L=5800MM (281KG)</v>
          </cell>
          <cell r="D6949" t="str">
            <v>UN</v>
          </cell>
          <cell r="E6949">
            <v>0</v>
          </cell>
        </row>
        <row r="6950">
          <cell r="B6950" t="str">
            <v>527856</v>
          </cell>
          <cell r="C6950" t="str">
            <v>TUBO FOFO C/FG PN-25/PT D=300MM;L=1000MM (80KG)</v>
          </cell>
          <cell r="D6950" t="str">
            <v>UN</v>
          </cell>
          <cell r="E6950">
            <v>0</v>
          </cell>
        </row>
        <row r="6951">
          <cell r="B6951" t="str">
            <v>527857</v>
          </cell>
          <cell r="C6951" t="str">
            <v>TUBO FOFO C/FG PN-25/PT D=300MM;L=1500MM (109KG)</v>
          </cell>
          <cell r="D6951" t="str">
            <v>UN</v>
          </cell>
          <cell r="E6951">
            <v>0</v>
          </cell>
        </row>
        <row r="6952">
          <cell r="B6952" t="str">
            <v>527858</v>
          </cell>
          <cell r="C6952" t="str">
            <v>TUBO FOFO C/FG PN-25/PT D=300MM;L=2000MM (137KG)</v>
          </cell>
          <cell r="D6952" t="str">
            <v>UN</v>
          </cell>
          <cell r="E6952">
            <v>0</v>
          </cell>
        </row>
        <row r="6953">
          <cell r="B6953" t="str">
            <v>527859</v>
          </cell>
          <cell r="C6953" t="str">
            <v>TUBO FOFO C/FG PN-25/PT D=300MM;L=2500MM (166KG)</v>
          </cell>
          <cell r="D6953" t="str">
            <v>UN</v>
          </cell>
          <cell r="E6953">
            <v>0</v>
          </cell>
        </row>
        <row r="6954">
          <cell r="B6954" t="str">
            <v>527860</v>
          </cell>
          <cell r="C6954" t="str">
            <v>TUBO FOFO C/FG PN-25/PT D=300MM;L=3000MM (194KG)</v>
          </cell>
          <cell r="D6954" t="str">
            <v>UN</v>
          </cell>
          <cell r="E6954">
            <v>0</v>
          </cell>
        </row>
        <row r="6955">
          <cell r="B6955" t="str">
            <v>527861</v>
          </cell>
          <cell r="C6955" t="str">
            <v>TUBO FOFO C/FG PN-25/PT D=300MM;L=3500MM (223KG)</v>
          </cell>
          <cell r="D6955" t="str">
            <v>UN</v>
          </cell>
          <cell r="E6955">
            <v>0</v>
          </cell>
        </row>
        <row r="6956">
          <cell r="B6956" t="str">
            <v>527862</v>
          </cell>
          <cell r="C6956" t="str">
            <v>TUBO FOFO C/FG PN-25/PT D=300MM;L=4000MM (251KG)</v>
          </cell>
          <cell r="D6956" t="str">
            <v>UN</v>
          </cell>
          <cell r="E6956">
            <v>0</v>
          </cell>
        </row>
        <row r="6957">
          <cell r="B6957" t="str">
            <v>527863</v>
          </cell>
          <cell r="C6957" t="str">
            <v>TUBO FOFO C/FG PN-25/PT D=300MM;L=4500MM (280KG)</v>
          </cell>
          <cell r="D6957" t="str">
            <v>UN</v>
          </cell>
          <cell r="E6957">
            <v>0</v>
          </cell>
        </row>
        <row r="6958">
          <cell r="B6958" t="str">
            <v>527864</v>
          </cell>
          <cell r="C6958" t="str">
            <v>TUBO FOFO C/FG PN-25/PT D=300MM;L=5000MM (309KG)</v>
          </cell>
          <cell r="D6958" t="str">
            <v>UN</v>
          </cell>
          <cell r="E6958">
            <v>0</v>
          </cell>
        </row>
        <row r="6959">
          <cell r="B6959" t="str">
            <v>527865</v>
          </cell>
          <cell r="C6959" t="str">
            <v>TUBO FOFO C/FG PN-25/PT D=300MM;L=5500MM (337KG)</v>
          </cell>
          <cell r="D6959" t="str">
            <v>UN</v>
          </cell>
          <cell r="E6959">
            <v>0</v>
          </cell>
        </row>
        <row r="6960">
          <cell r="B6960" t="str">
            <v>527866</v>
          </cell>
          <cell r="C6960" t="str">
            <v>TUBO FOFO C/FG PN-25/PT D=300MM;L=5800MM (354KG)</v>
          </cell>
          <cell r="D6960" t="str">
            <v>UN</v>
          </cell>
          <cell r="E6960">
            <v>0</v>
          </cell>
        </row>
        <row r="6961">
          <cell r="B6961" t="str">
            <v>527867</v>
          </cell>
          <cell r="C6961" t="str">
            <v>TUBO FOFO C/FG PN-25/PT D=350MM;L=1000MM (110KG)</v>
          </cell>
          <cell r="D6961" t="str">
            <v>UN</v>
          </cell>
          <cell r="E6961">
            <v>0</v>
          </cell>
        </row>
        <row r="6962">
          <cell r="B6962" t="str">
            <v>527868</v>
          </cell>
          <cell r="C6962" t="str">
            <v>TUBO FOFO C/FG PN-25/PT D=350MM;L=1500MM (147KG)</v>
          </cell>
          <cell r="D6962" t="str">
            <v>UN</v>
          </cell>
          <cell r="E6962">
            <v>0</v>
          </cell>
        </row>
        <row r="6963">
          <cell r="B6963" t="str">
            <v>527869</v>
          </cell>
          <cell r="C6963" t="str">
            <v>TUBO FOFO C/FG PN-25/PT D=350MM;L=2000MM (185KG)</v>
          </cell>
          <cell r="D6963" t="str">
            <v>UN</v>
          </cell>
          <cell r="E6963">
            <v>0</v>
          </cell>
        </row>
        <row r="6964">
          <cell r="B6964" t="str">
            <v>527870</v>
          </cell>
          <cell r="C6964" t="str">
            <v>TUBO FOFO C/FG PN-25/PT D=350MM;L=2500MM (223KG)</v>
          </cell>
          <cell r="D6964" t="str">
            <v>UN</v>
          </cell>
          <cell r="E6964">
            <v>0</v>
          </cell>
        </row>
        <row r="6965">
          <cell r="B6965" t="str">
            <v>527871</v>
          </cell>
          <cell r="C6965" t="str">
            <v>TUBO FOFO C/FG PN-25/PT D=350MM;L=3000MM (261KG)</v>
          </cell>
          <cell r="D6965" t="str">
            <v>UN</v>
          </cell>
          <cell r="E6965">
            <v>0</v>
          </cell>
        </row>
        <row r="6966">
          <cell r="B6966" t="str">
            <v>527872</v>
          </cell>
          <cell r="C6966" t="str">
            <v>TUBO FOFO C/FG PN-25/PT D=350MM;L=3500MM (298KG)</v>
          </cell>
          <cell r="D6966" t="str">
            <v>UN</v>
          </cell>
          <cell r="E6966">
            <v>0</v>
          </cell>
        </row>
        <row r="6967">
          <cell r="B6967" t="str">
            <v>527873</v>
          </cell>
          <cell r="C6967" t="str">
            <v>TUBO FOFO C/FG PN-25/PT D=350MM;L=4000MM (336KG)</v>
          </cell>
          <cell r="D6967" t="str">
            <v>UN</v>
          </cell>
          <cell r="E6967">
            <v>0</v>
          </cell>
        </row>
        <row r="6968">
          <cell r="B6968" t="str">
            <v>527874</v>
          </cell>
          <cell r="C6968" t="str">
            <v>TUBO FOFO C/FG PN-25/PT D=350MM;L=4500MM (374KG)</v>
          </cell>
          <cell r="D6968" t="str">
            <v>UN</v>
          </cell>
          <cell r="E6968">
            <v>0</v>
          </cell>
        </row>
        <row r="6969">
          <cell r="B6969" t="str">
            <v>527875</v>
          </cell>
          <cell r="C6969" t="str">
            <v>TUBO FOFO C/FG PN-25/PT D=350MM;L=5000MM (412KG)</v>
          </cell>
          <cell r="D6969" t="str">
            <v>UN</v>
          </cell>
          <cell r="E6969">
            <v>0</v>
          </cell>
        </row>
        <row r="6970">
          <cell r="B6970" t="str">
            <v>527876</v>
          </cell>
          <cell r="C6970" t="str">
            <v>TUBO FOFO C/FG PN-25/PT D=350MM;L=5500MM (449KG)</v>
          </cell>
          <cell r="D6970" t="str">
            <v>UN</v>
          </cell>
          <cell r="E6970">
            <v>0</v>
          </cell>
        </row>
        <row r="6971">
          <cell r="B6971" t="str">
            <v>527877</v>
          </cell>
          <cell r="C6971" t="str">
            <v>TUBO FOFO C/FG PN-25/PT D=350MM;L=5800MM (472KG)</v>
          </cell>
          <cell r="D6971" t="str">
            <v>UN</v>
          </cell>
          <cell r="E6971">
            <v>0</v>
          </cell>
        </row>
        <row r="6972">
          <cell r="B6972" t="str">
            <v>527878</v>
          </cell>
          <cell r="C6972" t="str">
            <v>TUBO FOFO C/FG PN-25/PT D=400MM;L=1000MM (135KG)</v>
          </cell>
          <cell r="D6972" t="str">
            <v>UN</v>
          </cell>
          <cell r="E6972">
            <v>0</v>
          </cell>
        </row>
        <row r="6973">
          <cell r="B6973" t="str">
            <v>527879</v>
          </cell>
          <cell r="C6973" t="str">
            <v>TUBO FOFO C/FG PN-25/PT D=400MM;L=1500MM (179KG)</v>
          </cell>
          <cell r="D6973" t="str">
            <v>UN</v>
          </cell>
          <cell r="E6973">
            <v>0</v>
          </cell>
        </row>
        <row r="6974">
          <cell r="B6974" t="str">
            <v>527880</v>
          </cell>
          <cell r="C6974" t="str">
            <v>TUBO FOFO C/FG PN-25/PT D=400MM;L=2000MM (224KG)</v>
          </cell>
          <cell r="D6974" t="str">
            <v>UN</v>
          </cell>
          <cell r="E6974">
            <v>0</v>
          </cell>
        </row>
        <row r="6975">
          <cell r="B6975" t="str">
            <v>527881</v>
          </cell>
          <cell r="C6975" t="str">
            <v>TUBO FOFO C/FG PN-25/PT D=400MM;L=2500MM (269KG)</v>
          </cell>
          <cell r="D6975" t="str">
            <v>UN</v>
          </cell>
          <cell r="E6975">
            <v>0</v>
          </cell>
        </row>
        <row r="6976">
          <cell r="B6976" t="str">
            <v>527882</v>
          </cell>
          <cell r="C6976" t="str">
            <v>TUBO FOFO C/FG PN-25/PT D=400MM;L=3000MM (314KG)</v>
          </cell>
          <cell r="D6976" t="str">
            <v>UN</v>
          </cell>
          <cell r="E6976">
            <v>0</v>
          </cell>
        </row>
        <row r="6977">
          <cell r="B6977" t="str">
            <v>527883</v>
          </cell>
          <cell r="C6977" t="str">
            <v>TUBO FOFO C/FG PN-25/PT D=400MM;L=3500MM (358KG)</v>
          </cell>
          <cell r="D6977" t="str">
            <v>UN</v>
          </cell>
          <cell r="E6977">
            <v>0</v>
          </cell>
        </row>
        <row r="6978">
          <cell r="B6978" t="str">
            <v>527884</v>
          </cell>
          <cell r="C6978" t="str">
            <v>TUBO FOFO C/FG PN-25/PT D=400MM;L=4000MM (403KG)</v>
          </cell>
          <cell r="D6978" t="str">
            <v>UN</v>
          </cell>
          <cell r="E6978">
            <v>0</v>
          </cell>
        </row>
        <row r="6979">
          <cell r="B6979" t="str">
            <v>527885</v>
          </cell>
          <cell r="C6979" t="str">
            <v>TUBO FOFO C/FG PN-25/PT D=400MM;L=4500MM (447KG)</v>
          </cell>
          <cell r="D6979" t="str">
            <v>UN</v>
          </cell>
          <cell r="E6979">
            <v>0</v>
          </cell>
        </row>
        <row r="6980">
          <cell r="B6980" t="str">
            <v>527886</v>
          </cell>
          <cell r="C6980" t="str">
            <v>TUBO FOFO C/FG PN-25/PT D=400MM;L=5000MM (493KG)</v>
          </cell>
          <cell r="D6980" t="str">
            <v>UN</v>
          </cell>
          <cell r="E6980">
            <v>0</v>
          </cell>
        </row>
        <row r="6981">
          <cell r="B6981" t="str">
            <v>527887</v>
          </cell>
          <cell r="C6981" t="str">
            <v>TUBO FOFO C/FG PN-25/PT D=400MM;L=5500MM (537KG)</v>
          </cell>
          <cell r="D6981" t="str">
            <v>UN</v>
          </cell>
          <cell r="E6981">
            <v>0</v>
          </cell>
        </row>
        <row r="6982">
          <cell r="B6982" t="str">
            <v>527888</v>
          </cell>
          <cell r="C6982" t="str">
            <v>TUBO FOFO C/FG PN-25/PT D=400MM;L=5800MM (564KG)</v>
          </cell>
          <cell r="D6982" t="str">
            <v>UN</v>
          </cell>
          <cell r="E6982">
            <v>0</v>
          </cell>
        </row>
        <row r="6983">
          <cell r="B6983" t="str">
            <v>527889</v>
          </cell>
          <cell r="C6983" t="str">
            <v>TUBO FOFO C/FG PN-25/PT D=450MM;L=1000MM (159KG)</v>
          </cell>
          <cell r="D6983" t="str">
            <v>UN</v>
          </cell>
          <cell r="E6983">
            <v>0</v>
          </cell>
        </row>
        <row r="6984">
          <cell r="B6984" t="str">
            <v>527890</v>
          </cell>
          <cell r="C6984" t="str">
            <v>TUBO FOFO C/FG PN-25/PT D=450MM;L=1500MM (211KG)</v>
          </cell>
          <cell r="D6984" t="str">
            <v>UN</v>
          </cell>
          <cell r="E6984">
            <v>0</v>
          </cell>
        </row>
        <row r="6985">
          <cell r="B6985" t="str">
            <v>527891</v>
          </cell>
          <cell r="C6985" t="str">
            <v>TUBO FOFO C/FG PN-25/PT D=450MM;L=2000MM (264KG)</v>
          </cell>
          <cell r="D6985" t="str">
            <v>UN</v>
          </cell>
          <cell r="E6985">
            <v>0</v>
          </cell>
        </row>
        <row r="6986">
          <cell r="B6986" t="str">
            <v>527892</v>
          </cell>
          <cell r="C6986" t="str">
            <v>TUBO FOFO C/FG PN-25/PT D=450MM;L=2500MM (316KG)</v>
          </cell>
          <cell r="D6986" t="str">
            <v>UN</v>
          </cell>
          <cell r="E6986">
            <v>0</v>
          </cell>
        </row>
        <row r="6987">
          <cell r="B6987" t="str">
            <v>527893</v>
          </cell>
          <cell r="C6987" t="str">
            <v>TUBO FOFO C/FG PN-25/PT D=450MM;L=3000MM (369KG)</v>
          </cell>
          <cell r="D6987" t="str">
            <v>UN</v>
          </cell>
          <cell r="E6987">
            <v>0</v>
          </cell>
        </row>
        <row r="6988">
          <cell r="B6988" t="str">
            <v>527894</v>
          </cell>
          <cell r="C6988" t="str">
            <v>TUBO FOFO C/FG PN-25/PT D=450MM;L=3500MM (421KG)</v>
          </cell>
          <cell r="D6988" t="str">
            <v>UN</v>
          </cell>
          <cell r="E6988">
            <v>0</v>
          </cell>
        </row>
        <row r="6989">
          <cell r="B6989" t="str">
            <v>527895</v>
          </cell>
          <cell r="C6989" t="str">
            <v>TUBO FOFO C/FG PN-25/PT D=450MM;L=4000MM (474KG)</v>
          </cell>
          <cell r="D6989" t="str">
            <v>UN</v>
          </cell>
          <cell r="E6989">
            <v>0</v>
          </cell>
        </row>
        <row r="6990">
          <cell r="B6990" t="str">
            <v>527896</v>
          </cell>
          <cell r="C6990" t="str">
            <v>TUBO FOFO C/FG PN-25/PT D=450MM;L=4500MM (526KG)</v>
          </cell>
          <cell r="D6990" t="str">
            <v>UN</v>
          </cell>
          <cell r="E6990">
            <v>0</v>
          </cell>
        </row>
        <row r="6991">
          <cell r="B6991" t="str">
            <v>527897</v>
          </cell>
          <cell r="C6991" t="str">
            <v>TUBO FOFO C/FG PN-25/PT D=450MM;L=5000MM (579KG)</v>
          </cell>
          <cell r="D6991" t="str">
            <v>UN</v>
          </cell>
          <cell r="E6991">
            <v>0</v>
          </cell>
        </row>
        <row r="6992">
          <cell r="B6992" t="str">
            <v>527898</v>
          </cell>
          <cell r="C6992" t="str">
            <v>TUBO FOFO C/FG PN-25/PT D=450MM;L=5500MM (632KG)</v>
          </cell>
          <cell r="D6992" t="str">
            <v>UN</v>
          </cell>
          <cell r="E6992">
            <v>0</v>
          </cell>
        </row>
        <row r="6993">
          <cell r="B6993" t="str">
            <v>527899</v>
          </cell>
          <cell r="C6993" t="str">
            <v>TUBO FOFO C/FG PN-25/PT D=450MM;L=5800MM (663KG)</v>
          </cell>
          <cell r="D6993" t="str">
            <v>UN</v>
          </cell>
          <cell r="E6993">
            <v>0</v>
          </cell>
        </row>
        <row r="6994">
          <cell r="B6994" t="str">
            <v>527901</v>
          </cell>
          <cell r="C6994" t="str">
            <v>TUBO FOFO C/FG PN-25/PT D=500MM;L=1000MM (187KG)</v>
          </cell>
          <cell r="D6994" t="str">
            <v>UN</v>
          </cell>
          <cell r="E6994">
            <v>0</v>
          </cell>
        </row>
        <row r="6995">
          <cell r="B6995" t="str">
            <v>527902</v>
          </cell>
          <cell r="C6995" t="str">
            <v>TUBO FOFO C/FG PN-25/PT D=500MM;L=1500MM (248KG)</v>
          </cell>
          <cell r="D6995" t="str">
            <v>UN</v>
          </cell>
          <cell r="E6995">
            <v>0</v>
          </cell>
        </row>
        <row r="6996">
          <cell r="B6996" t="str">
            <v>527903</v>
          </cell>
          <cell r="C6996" t="str">
            <v>TUBO FOFO C/FG PN-25/PT D=500MM;L=2000MM (309KG)</v>
          </cell>
          <cell r="D6996" t="str">
            <v>UN</v>
          </cell>
          <cell r="E6996">
            <v>0</v>
          </cell>
        </row>
        <row r="6997">
          <cell r="B6997" t="str">
            <v>527904</v>
          </cell>
          <cell r="C6997" t="str">
            <v>TUBO FOFO C/FG PN-25/PT D=500MM;L=2500MM (370KG)</v>
          </cell>
          <cell r="D6997" t="str">
            <v>UN</v>
          </cell>
          <cell r="E6997">
            <v>0</v>
          </cell>
        </row>
        <row r="6998">
          <cell r="B6998" t="str">
            <v>527905</v>
          </cell>
          <cell r="C6998" t="str">
            <v>TUBO FOFO C/FG PN-25/PT D=500MM;L=3000MM (430KG)</v>
          </cell>
          <cell r="D6998" t="str">
            <v>UN</v>
          </cell>
          <cell r="E6998">
            <v>0</v>
          </cell>
        </row>
        <row r="6999">
          <cell r="B6999" t="str">
            <v>527906</v>
          </cell>
          <cell r="C6999" t="str">
            <v>TUBO FOFO C/FG PN-25/PT D=500MM;L=3500MM (491KG)</v>
          </cell>
          <cell r="D6999" t="str">
            <v>UN</v>
          </cell>
          <cell r="E6999">
            <v>0</v>
          </cell>
        </row>
        <row r="7000">
          <cell r="B7000" t="str">
            <v>527907</v>
          </cell>
          <cell r="C7000" t="str">
            <v>TUBO FOFO C/FG PN-25/PT D=500MM;L=4000MM (552KG)</v>
          </cell>
          <cell r="D7000" t="str">
            <v>UN</v>
          </cell>
          <cell r="E7000">
            <v>0</v>
          </cell>
        </row>
        <row r="7001">
          <cell r="B7001" t="str">
            <v>527908</v>
          </cell>
          <cell r="C7001" t="str">
            <v>TUBO FOFO C/FG PN-25/PT D=500MM;L=4500MM (613KG)</v>
          </cell>
          <cell r="D7001" t="str">
            <v>UN</v>
          </cell>
          <cell r="E7001">
            <v>0</v>
          </cell>
        </row>
        <row r="7002">
          <cell r="B7002" t="str">
            <v>527909</v>
          </cell>
          <cell r="C7002" t="str">
            <v>TUBO FOFO C/FG PN-25/PT D=500MM;L=5000MM (674KG)</v>
          </cell>
          <cell r="D7002" t="str">
            <v>UN</v>
          </cell>
          <cell r="E7002">
            <v>0</v>
          </cell>
        </row>
        <row r="7003">
          <cell r="B7003" t="str">
            <v>527910</v>
          </cell>
          <cell r="C7003" t="str">
            <v>TUBO FOFO C/FG PN-25/PT D=500MM;L=5500MM (735KG)</v>
          </cell>
          <cell r="D7003" t="str">
            <v>UN</v>
          </cell>
          <cell r="E7003">
            <v>0</v>
          </cell>
        </row>
        <row r="7004">
          <cell r="B7004" t="str">
            <v>527911</v>
          </cell>
          <cell r="C7004" t="str">
            <v>TUBO FOFO C/FG PN-25/PT D=500MM;L=5800MM (771KG)</v>
          </cell>
          <cell r="D7004" t="str">
            <v>UN</v>
          </cell>
          <cell r="E7004">
            <v>0</v>
          </cell>
        </row>
        <row r="7005">
          <cell r="B7005" t="str">
            <v>527912</v>
          </cell>
          <cell r="C7005" t="str">
            <v>TUBO FOFO C/FG PN-25/PT D=600MM;L=1000MM (254KG)</v>
          </cell>
          <cell r="D7005" t="str">
            <v>UN</v>
          </cell>
          <cell r="E7005">
            <v>0</v>
          </cell>
        </row>
        <row r="7006">
          <cell r="B7006" t="str">
            <v>527913</v>
          </cell>
          <cell r="C7006" t="str">
            <v>TUBO FOFO C/FG PN-25/PT D=600MM;L=1500MM (333KG)</v>
          </cell>
          <cell r="D7006" t="str">
            <v>UN</v>
          </cell>
          <cell r="E7006">
            <v>0</v>
          </cell>
        </row>
        <row r="7007">
          <cell r="B7007" t="str">
            <v>527914</v>
          </cell>
          <cell r="C7007" t="str">
            <v>TUBO FOFO C/FG PN-25/PT D=600MM;L=2000MM (412KG)</v>
          </cell>
          <cell r="D7007" t="str">
            <v>UN</v>
          </cell>
          <cell r="E7007">
            <v>0</v>
          </cell>
        </row>
        <row r="7008">
          <cell r="B7008" t="str">
            <v>527915</v>
          </cell>
          <cell r="C7008" t="str">
            <v>TUBO FOFO C/FG PN-25/PT D=600MM;L=2500MM (491KG)</v>
          </cell>
          <cell r="D7008" t="str">
            <v>UN</v>
          </cell>
          <cell r="E7008">
            <v>0</v>
          </cell>
        </row>
        <row r="7009">
          <cell r="B7009" t="str">
            <v>527916</v>
          </cell>
          <cell r="C7009" t="str">
            <v>TUBO FOFO C/FG PN-25/PT D=600MM;L=3000MM (570KG)</v>
          </cell>
          <cell r="D7009" t="str">
            <v>UN</v>
          </cell>
          <cell r="E7009">
            <v>0</v>
          </cell>
        </row>
        <row r="7010">
          <cell r="B7010" t="str">
            <v>527917</v>
          </cell>
          <cell r="C7010" t="str">
            <v>TUBO FOFO C/FG PN-25/PT D=600MM;L=3500MM (649KG)</v>
          </cell>
          <cell r="D7010" t="str">
            <v>UN</v>
          </cell>
          <cell r="E7010">
            <v>0</v>
          </cell>
        </row>
        <row r="7011">
          <cell r="B7011" t="str">
            <v>527918</v>
          </cell>
          <cell r="C7011" t="str">
            <v>TUBO FOFO C/FG PN-25/PT D=600MM;L=4000MM (728KG)</v>
          </cell>
          <cell r="D7011" t="str">
            <v>UN</v>
          </cell>
          <cell r="E7011">
            <v>0</v>
          </cell>
        </row>
        <row r="7012">
          <cell r="B7012" t="str">
            <v>527919</v>
          </cell>
          <cell r="C7012" t="str">
            <v>TUBO FOFO C/FG PN-25/PT D=600MM;L=4500MM (807KG)</v>
          </cell>
          <cell r="D7012" t="str">
            <v>UN</v>
          </cell>
          <cell r="E7012">
            <v>0</v>
          </cell>
        </row>
        <row r="7013">
          <cell r="B7013" t="str">
            <v>527920</v>
          </cell>
          <cell r="C7013" t="str">
            <v>TUBO FOFO C/FG PN-25/PT D=600MM;L=5000MM (886KG)</v>
          </cell>
          <cell r="D7013" t="str">
            <v>UN</v>
          </cell>
          <cell r="E7013">
            <v>0</v>
          </cell>
        </row>
        <row r="7014">
          <cell r="B7014" t="str">
            <v>527921</v>
          </cell>
          <cell r="C7014" t="str">
            <v>TUBO FOFO C/FG PN-25/PT D=600MM;L=5500MM (965KG)</v>
          </cell>
          <cell r="D7014" t="str">
            <v>UN</v>
          </cell>
          <cell r="E7014">
            <v>0</v>
          </cell>
        </row>
        <row r="7015">
          <cell r="B7015" t="str">
            <v>527922</v>
          </cell>
          <cell r="C7015" t="str">
            <v>TUBO FOFO C/FG PN-25/PT D=600MM;L=5800MM (1012KG)</v>
          </cell>
          <cell r="D7015" t="str">
            <v>UN</v>
          </cell>
          <cell r="E7015">
            <v>0</v>
          </cell>
        </row>
        <row r="7016">
          <cell r="B7016" t="str">
            <v>527923</v>
          </cell>
          <cell r="C7016" t="str">
            <v>TUBO FOFO C/FG PN-25/PT D=700MM;L=1000MM (386KG)</v>
          </cell>
          <cell r="D7016" t="str">
            <v>UN</v>
          </cell>
          <cell r="E7016">
            <v>0</v>
          </cell>
        </row>
        <row r="7017">
          <cell r="B7017" t="str">
            <v>527924</v>
          </cell>
          <cell r="C7017" t="str">
            <v>TUBO FOFO C/FG PN-25/PT D=700MM;L=1500MM (516KG)</v>
          </cell>
          <cell r="D7017" t="str">
            <v>UN</v>
          </cell>
          <cell r="E7017">
            <v>0</v>
          </cell>
        </row>
        <row r="7018">
          <cell r="B7018" t="str">
            <v>527925</v>
          </cell>
          <cell r="C7018" t="str">
            <v>TUBO FOFO C/FG PN-25/PT D=700MM;L=2000MM (646KG)</v>
          </cell>
          <cell r="D7018" t="str">
            <v>UN</v>
          </cell>
          <cell r="E7018">
            <v>0</v>
          </cell>
        </row>
        <row r="7019">
          <cell r="B7019" t="str">
            <v>527926</v>
          </cell>
          <cell r="C7019" t="str">
            <v>TUBO FOFO C/FG PN-25/PT D=700MM;L=2500MM (776KG)</v>
          </cell>
          <cell r="D7019" t="str">
            <v>UN</v>
          </cell>
          <cell r="E7019">
            <v>0</v>
          </cell>
        </row>
        <row r="7020">
          <cell r="B7020" t="str">
            <v>527927</v>
          </cell>
          <cell r="C7020" t="str">
            <v>TUBO FOFO C/FG PN-25/PT D=700MM;L=3000MM (906KG)</v>
          </cell>
          <cell r="D7020" t="str">
            <v>UN</v>
          </cell>
          <cell r="E7020">
            <v>0</v>
          </cell>
        </row>
        <row r="7021">
          <cell r="B7021" t="str">
            <v>527928</v>
          </cell>
          <cell r="C7021" t="str">
            <v>TUBO FOFO C/FG PN-25/PT D=700MM;L=3500MM (1036KG)</v>
          </cell>
          <cell r="D7021" t="str">
            <v>UN</v>
          </cell>
          <cell r="E7021">
            <v>0</v>
          </cell>
        </row>
        <row r="7022">
          <cell r="B7022" t="str">
            <v>527929</v>
          </cell>
          <cell r="C7022" t="str">
            <v>TUBO FOFO C/FG PN-25/PT D=700MM;L=4000MM (776KG)</v>
          </cell>
          <cell r="D7022" t="str">
            <v>UN</v>
          </cell>
          <cell r="E7022">
            <v>0</v>
          </cell>
        </row>
        <row r="7023">
          <cell r="B7023" t="str">
            <v>527930</v>
          </cell>
          <cell r="C7023" t="str">
            <v>TUBO FOFO C/FG PN-25/PT D=700MM;L=4500MM (1296KG)</v>
          </cell>
          <cell r="D7023" t="str">
            <v>UN</v>
          </cell>
          <cell r="E7023">
            <v>0</v>
          </cell>
        </row>
        <row r="7024">
          <cell r="B7024" t="str">
            <v>527931</v>
          </cell>
          <cell r="C7024" t="str">
            <v>TUBO FOFO C/FG PN-25/PT D=700MM;L=5000MM (1426KG)</v>
          </cell>
          <cell r="D7024" t="str">
            <v>UN</v>
          </cell>
          <cell r="E7024">
            <v>0</v>
          </cell>
        </row>
        <row r="7025">
          <cell r="B7025" t="str">
            <v>527932</v>
          </cell>
          <cell r="C7025" t="str">
            <v>TUBO FOFO C/FG PN-25/PT D=700MM;L=5500MM (1557KG)</v>
          </cell>
          <cell r="D7025" t="str">
            <v>UN</v>
          </cell>
          <cell r="E7025">
            <v>0</v>
          </cell>
        </row>
        <row r="7026">
          <cell r="B7026" t="str">
            <v>527933</v>
          </cell>
          <cell r="C7026" t="str">
            <v>TUBO FOFO C/FG PN-25/PT D=700MM;L=6000MM (1687KG)</v>
          </cell>
          <cell r="D7026" t="str">
            <v>UN</v>
          </cell>
          <cell r="E7026">
            <v>0</v>
          </cell>
        </row>
        <row r="7027">
          <cell r="B7027" t="str">
            <v>527934</v>
          </cell>
          <cell r="C7027" t="str">
            <v>TUBO FOFO C/FG PN-25/PT D=700MM;L=6500MM (1817KG)</v>
          </cell>
          <cell r="D7027" t="str">
            <v>UN</v>
          </cell>
          <cell r="E7027">
            <v>0</v>
          </cell>
        </row>
        <row r="7028">
          <cell r="B7028" t="str">
            <v>527935</v>
          </cell>
          <cell r="C7028" t="str">
            <v>TUBO FOFO C/FG PN-25/PT D=700MM;L=6800MM (1895KG)</v>
          </cell>
          <cell r="D7028" t="str">
            <v>UN</v>
          </cell>
          <cell r="E7028">
            <v>0</v>
          </cell>
        </row>
        <row r="7030">
          <cell r="B7030" t="str">
            <v>528000</v>
          </cell>
          <cell r="C7030" t="str">
            <v>TAMPAO FERRO FUNDIDO (C31 - METALURGICA 100%)</v>
          </cell>
        </row>
        <row r="7031">
          <cell r="B7031" t="str">
            <v>528001</v>
          </cell>
          <cell r="C7031" t="str">
            <v>TAMPAO FERRO FUNDIDO TD-9</v>
          </cell>
          <cell r="D7031" t="str">
            <v>UN</v>
          </cell>
          <cell r="E7031">
            <v>51.48</v>
          </cell>
        </row>
        <row r="7032">
          <cell r="B7032" t="str">
            <v>528002</v>
          </cell>
          <cell r="C7032" t="str">
            <v>TAMPAO FERRO FUNDIDO, DIAMETRO 200 mm</v>
          </cell>
          <cell r="D7032" t="str">
            <v>UN</v>
          </cell>
          <cell r="E7032">
            <v>85.67</v>
          </cell>
        </row>
        <row r="7033">
          <cell r="B7033" t="str">
            <v>528003</v>
          </cell>
          <cell r="C7033" t="str">
            <v>TAMPAO FERRO FUNDIDO, DIAMETRO 600 MM - TDIL</v>
          </cell>
          <cell r="D7033" t="str">
            <v>UN</v>
          </cell>
          <cell r="E7033">
            <v>276</v>
          </cell>
        </row>
        <row r="7034">
          <cell r="B7034" t="str">
            <v>528004</v>
          </cell>
          <cell r="C7034" t="str">
            <v>TAMPAO FERRO FUNDIDO, DIAMETRO 900 MM - TDIL</v>
          </cell>
          <cell r="D7034" t="str">
            <v>UN</v>
          </cell>
          <cell r="E7034">
            <v>600</v>
          </cell>
        </row>
        <row r="7036">
          <cell r="B7036" t="str">
            <v>528100</v>
          </cell>
          <cell r="C7036" t="str">
            <v>ABRACADEIRA FF MULTIPARTIDA (C31 - METALURGICA 100%)</v>
          </cell>
        </row>
        <row r="7037">
          <cell r="B7037" t="str">
            <v>528101</v>
          </cell>
          <cell r="C7037" t="str">
            <v>ABRACADEIRA FF MULTIPARTIDA DN=50MM</v>
          </cell>
          <cell r="D7037" t="str">
            <v>UN</v>
          </cell>
          <cell r="E7037">
            <v>0</v>
          </cell>
        </row>
        <row r="7038">
          <cell r="B7038" t="str">
            <v>528102</v>
          </cell>
          <cell r="C7038" t="str">
            <v>ABRACADEIRA FF MULTIPARTIDA DN=75/80MM</v>
          </cell>
          <cell r="D7038" t="str">
            <v>UN</v>
          </cell>
          <cell r="E7038">
            <v>306.58999999999997</v>
          </cell>
        </row>
        <row r="7039">
          <cell r="B7039" t="str">
            <v>528103</v>
          </cell>
          <cell r="C7039" t="str">
            <v>ABRACADEIRA FF MULTIPARTIDA DN=100MM</v>
          </cell>
          <cell r="D7039" t="str">
            <v>UN</v>
          </cell>
          <cell r="E7039">
            <v>340.12</v>
          </cell>
        </row>
        <row r="7040">
          <cell r="B7040" t="str">
            <v>528104</v>
          </cell>
          <cell r="C7040" t="str">
            <v>ABRACADEIRA FF MULTIPARTIDA DN=150MM</v>
          </cell>
          <cell r="D7040" t="str">
            <v>UN</v>
          </cell>
          <cell r="E7040">
            <v>444.37</v>
          </cell>
        </row>
        <row r="7041">
          <cell r="B7041" t="str">
            <v>528105</v>
          </cell>
          <cell r="C7041" t="str">
            <v>ABRACADEIRA FF MULTIPARTIDA DN=200MM</v>
          </cell>
          <cell r="D7041" t="str">
            <v>UN</v>
          </cell>
          <cell r="E7041">
            <v>905.14</v>
          </cell>
        </row>
        <row r="7042">
          <cell r="B7042" t="str">
            <v>528106</v>
          </cell>
          <cell r="C7042" t="str">
            <v>ABRACADEIRA FF MULTIPARTIDA DN=250MM</v>
          </cell>
          <cell r="D7042" t="str">
            <v>UN</v>
          </cell>
          <cell r="E7042">
            <v>966.58</v>
          </cell>
        </row>
        <row r="7043">
          <cell r="B7043" t="str">
            <v>528107</v>
          </cell>
          <cell r="C7043" t="str">
            <v>ABRACADEIRA FF MULTIPARTIDA DN=300MM</v>
          </cell>
          <cell r="D7043" t="str">
            <v>UN</v>
          </cell>
          <cell r="E7043">
            <v>1026.7</v>
          </cell>
        </row>
        <row r="7044">
          <cell r="B7044" t="str">
            <v>528108</v>
          </cell>
          <cell r="C7044" t="str">
            <v>ABRACADEIRA FF MULTIPARTIDA DN=350MM</v>
          </cell>
          <cell r="D7044" t="str">
            <v>UN</v>
          </cell>
          <cell r="E7044">
            <v>1062.46</v>
          </cell>
        </row>
        <row r="7045">
          <cell r="B7045" t="str">
            <v>528109</v>
          </cell>
          <cell r="C7045" t="str">
            <v>ABRACADEIRA FF MULTIPARTIDA DN=400MM</v>
          </cell>
          <cell r="D7045" t="str">
            <v>UN</v>
          </cell>
          <cell r="E7045">
            <v>1124.74</v>
          </cell>
        </row>
        <row r="7046">
          <cell r="B7046" t="str">
            <v>528110</v>
          </cell>
          <cell r="C7046" t="str">
            <v>ABRACADEIRA FF MULTIPARTIDA DN=500MM</v>
          </cell>
          <cell r="D7046" t="str">
            <v>UN</v>
          </cell>
          <cell r="E7046">
            <v>1239.4000000000001</v>
          </cell>
        </row>
        <row r="7047">
          <cell r="B7047" t="str">
            <v>528111</v>
          </cell>
          <cell r="C7047" t="str">
            <v>ABRACADEIRA FF MULTIPARTIDA DN=600MM</v>
          </cell>
          <cell r="D7047" t="str">
            <v>UN</v>
          </cell>
          <cell r="E7047">
            <v>1459.14</v>
          </cell>
        </row>
        <row r="7048">
          <cell r="B7048" t="str">
            <v>528112</v>
          </cell>
          <cell r="C7048" t="str">
            <v>ABRACADEIRA FF MULTIPARTIDA DN=700MM</v>
          </cell>
          <cell r="D7048" t="str">
            <v>UN</v>
          </cell>
          <cell r="E7048">
            <v>1692.82</v>
          </cell>
        </row>
        <row r="7049">
          <cell r="B7049" t="str">
            <v>528113</v>
          </cell>
          <cell r="C7049" t="str">
            <v>ABRACADEIRA FF MULTIPARTIDA DN=800MM</v>
          </cell>
          <cell r="D7049" t="str">
            <v>UN</v>
          </cell>
          <cell r="E7049">
            <v>1733.14</v>
          </cell>
        </row>
        <row r="7050">
          <cell r="B7050" t="str">
            <v>528114</v>
          </cell>
          <cell r="C7050" t="str">
            <v>ABRACADEIRA FF MULTIPARTIDA DN=125MM</v>
          </cell>
          <cell r="D7050" t="str">
            <v>UN</v>
          </cell>
          <cell r="E7050">
            <v>410.48</v>
          </cell>
        </row>
        <row r="7052">
          <cell r="B7052" t="str">
            <v>528200</v>
          </cell>
          <cell r="C7052" t="str">
            <v>VALVULA DE PE C/CRIVO PORT.DUP. (SETOR ABDIB GLOBAL 40%; C32 - FERRO/ACO/DERIV. 60%)</v>
          </cell>
          <cell r="E7052">
            <v>0</v>
          </cell>
        </row>
        <row r="7053">
          <cell r="B7053" t="str">
            <v>528201</v>
          </cell>
          <cell r="C7053" t="str">
            <v>VALVULA DE PE C/CRIVO PORT.DUP.PN10 D=200MM(47KG)</v>
          </cell>
          <cell r="D7053" t="str">
            <v>UN</v>
          </cell>
          <cell r="E7053">
            <v>0</v>
          </cell>
        </row>
        <row r="7054">
          <cell r="B7054" t="str">
            <v>528202</v>
          </cell>
          <cell r="C7054" t="str">
            <v>VALVULA DE PE C/CRIVO PORT.DUP.PN10 D=250MM(78KG)</v>
          </cell>
          <cell r="D7054" t="str">
            <v>UN</v>
          </cell>
          <cell r="E7054">
            <v>0</v>
          </cell>
        </row>
        <row r="7055">
          <cell r="B7055" t="str">
            <v>528203</v>
          </cell>
          <cell r="C7055" t="str">
            <v>VALVULA DE PE C/CRIVO PORT.DUP.PN10 D=300MM(100KG)</v>
          </cell>
          <cell r="D7055" t="str">
            <v>UN</v>
          </cell>
          <cell r="E7055">
            <v>0</v>
          </cell>
        </row>
        <row r="7056">
          <cell r="B7056" t="str">
            <v>528204</v>
          </cell>
          <cell r="C7056" t="str">
            <v>VALVULA DE PE C/CRIVO PORT.DUP.PN10 D=350MM(105KG)</v>
          </cell>
          <cell r="D7056" t="str">
            <v>UN</v>
          </cell>
          <cell r="E7056">
            <v>0</v>
          </cell>
        </row>
        <row r="7057">
          <cell r="B7057" t="str">
            <v>528205</v>
          </cell>
          <cell r="C7057" t="str">
            <v>VALVULA DE PE C/CRIVO PORT.DUP.PN10 D=400MM(140KG)</v>
          </cell>
          <cell r="D7057" t="str">
            <v>UN</v>
          </cell>
          <cell r="E7057">
            <v>0</v>
          </cell>
        </row>
        <row r="7058">
          <cell r="B7058" t="str">
            <v>528206</v>
          </cell>
          <cell r="C7058" t="str">
            <v>VALVULA DE PE C/CRIVO PORT.DUP.PN10 D=450MM(182KG)</v>
          </cell>
          <cell r="D7058" t="str">
            <v>UN</v>
          </cell>
          <cell r="E7058">
            <v>0</v>
          </cell>
        </row>
        <row r="7059">
          <cell r="B7059" t="str">
            <v>528207</v>
          </cell>
          <cell r="C7059" t="str">
            <v>VALVULA DE PE C/CRIVO PORT.DUP.PN10 D=500MM(200KG)</v>
          </cell>
          <cell r="D7059" t="str">
            <v>UN</v>
          </cell>
          <cell r="E7059">
            <v>0</v>
          </cell>
        </row>
        <row r="7060">
          <cell r="B7060" t="str">
            <v>528208</v>
          </cell>
          <cell r="C7060" t="str">
            <v>VALVULA DE PE C/CRIVO PORT.DUP.PN10 D=600MM(285KG)</v>
          </cell>
          <cell r="D7060" t="str">
            <v>UN</v>
          </cell>
          <cell r="E7060">
            <v>0</v>
          </cell>
        </row>
        <row r="7061">
          <cell r="B7061" t="str">
            <v>528209</v>
          </cell>
          <cell r="C7061" t="str">
            <v>VALVULA DE PE C/CRIVO PORT.DUP.PN16 D=100MM(18KG)</v>
          </cell>
          <cell r="D7061" t="str">
            <v>UN</v>
          </cell>
          <cell r="E7061">
            <v>0</v>
          </cell>
        </row>
        <row r="7062">
          <cell r="B7062" t="str">
            <v>528210</v>
          </cell>
          <cell r="C7062" t="str">
            <v>VALVULA DE PE C/CRIVO PORT.DUP.PN16 D=150MM(30KG)</v>
          </cell>
          <cell r="D7062" t="str">
            <v>UN</v>
          </cell>
          <cell r="E7062">
            <v>0</v>
          </cell>
        </row>
        <row r="7063">
          <cell r="B7063" t="str">
            <v>528211</v>
          </cell>
          <cell r="C7063" t="str">
            <v>VALVULA DE PE C/CRIVO PORT.DUP.PN16 D=200MM(48KG)</v>
          </cell>
          <cell r="D7063" t="str">
            <v>UN</v>
          </cell>
          <cell r="E7063">
            <v>0</v>
          </cell>
        </row>
        <row r="7064">
          <cell r="B7064" t="str">
            <v>528212</v>
          </cell>
          <cell r="C7064" t="str">
            <v>VALVULA DE PE C/CRIVO PORT.DUP.PN16 D=250MM(79KG)</v>
          </cell>
          <cell r="D7064" t="str">
            <v>UN</v>
          </cell>
          <cell r="E7064">
            <v>0</v>
          </cell>
        </row>
        <row r="7065">
          <cell r="B7065" t="str">
            <v>528213</v>
          </cell>
          <cell r="C7065" t="str">
            <v>VALVULA DE PE C/CRIVO PORT.DUP.PN16 D=300MM(102KG)</v>
          </cell>
          <cell r="D7065" t="str">
            <v>UN</v>
          </cell>
          <cell r="E7065">
            <v>0</v>
          </cell>
        </row>
        <row r="7066">
          <cell r="B7066" t="str">
            <v>528214</v>
          </cell>
          <cell r="C7066" t="str">
            <v>VALVULA DE PE C/CRIVO PORT.DUP.PN16 D=350MM(116KG)</v>
          </cell>
          <cell r="D7066" t="str">
            <v>UN</v>
          </cell>
          <cell r="E7066">
            <v>0</v>
          </cell>
        </row>
        <row r="7067">
          <cell r="B7067" t="str">
            <v>528215</v>
          </cell>
          <cell r="C7067" t="str">
            <v>VALVULA DE PE C/CRIVO PORT.DUP.PN16 D=400MM(146KG)</v>
          </cell>
          <cell r="D7067" t="str">
            <v>UN</v>
          </cell>
          <cell r="E7067">
            <v>0</v>
          </cell>
        </row>
        <row r="7068">
          <cell r="B7068" t="str">
            <v>528216</v>
          </cell>
          <cell r="C7068" t="str">
            <v>VALVULA DE PE C/CRIVO PORT.DUP.PN16 D=450MM(183KG)</v>
          </cell>
          <cell r="D7068" t="str">
            <v>UN</v>
          </cell>
          <cell r="E7068">
            <v>0</v>
          </cell>
        </row>
        <row r="7069">
          <cell r="B7069" t="str">
            <v>528217</v>
          </cell>
          <cell r="C7069" t="str">
            <v>VALVULA DE PE C/CRIVO PORT.DUP.PN16 D=500MM(215KG)</v>
          </cell>
          <cell r="D7069" t="str">
            <v>UN</v>
          </cell>
          <cell r="E7069">
            <v>0</v>
          </cell>
        </row>
        <row r="7070">
          <cell r="B7070" t="str">
            <v>528218</v>
          </cell>
          <cell r="C7070" t="str">
            <v>VALVULA DE PE C/CRIVO PORT.DUP.PN16 D=600MM(311KG)</v>
          </cell>
          <cell r="D7070" t="str">
            <v>UN</v>
          </cell>
          <cell r="E7070">
            <v>0</v>
          </cell>
        </row>
        <row r="7072">
          <cell r="B7072" t="str">
            <v>528300</v>
          </cell>
          <cell r="C7072" t="str">
            <v>VALV. BORB. AWWA COROA/SEM FIM CAB. (SETOR ABDIB GLOBAL 40%; C32 - FERRO/ACO/DERIV. 60%)</v>
          </cell>
        </row>
        <row r="7073">
          <cell r="B7073" t="str">
            <v>528301</v>
          </cell>
          <cell r="C7073" t="str">
            <v>VALV. BORB. AWWA COROA/SEM FIM CAB.PN10 D=200MM</v>
          </cell>
          <cell r="D7073" t="str">
            <v>UN</v>
          </cell>
          <cell r="E7073">
            <v>0</v>
          </cell>
        </row>
        <row r="7074">
          <cell r="B7074" t="str">
            <v>528302</v>
          </cell>
          <cell r="C7074" t="str">
            <v>VALV. BORB. AWWA COROA/SEM FIM CAB.PN10 D=250MM</v>
          </cell>
          <cell r="D7074" t="str">
            <v>UN</v>
          </cell>
          <cell r="E7074">
            <v>0</v>
          </cell>
        </row>
        <row r="7075">
          <cell r="B7075" t="str">
            <v>528303</v>
          </cell>
          <cell r="C7075" t="str">
            <v>VALV. BORB. AWWA COROA/SEM FIM CAB.PN10 D=300MM</v>
          </cell>
          <cell r="D7075" t="str">
            <v>UN</v>
          </cell>
          <cell r="E7075">
            <v>0</v>
          </cell>
        </row>
        <row r="7076">
          <cell r="B7076" t="str">
            <v>528304</v>
          </cell>
          <cell r="C7076" t="str">
            <v>VALV. BORB. AWWA COROA/SEM FIM CAB.PN10 D=350MM</v>
          </cell>
          <cell r="D7076" t="str">
            <v>UN</v>
          </cell>
          <cell r="E7076">
            <v>0</v>
          </cell>
        </row>
        <row r="7077">
          <cell r="B7077" t="str">
            <v>528305</v>
          </cell>
          <cell r="C7077" t="str">
            <v>VALV. BORB. AWWA COROA/SEM FIM CAB.PN10 D=400MM</v>
          </cell>
          <cell r="D7077" t="str">
            <v>UN</v>
          </cell>
          <cell r="E7077">
            <v>0</v>
          </cell>
        </row>
        <row r="7078">
          <cell r="B7078" t="str">
            <v>528306</v>
          </cell>
          <cell r="C7078" t="str">
            <v>VALV. BORB. AWWA COROA/SEM FIM CAB.PN10 D=450MM</v>
          </cell>
          <cell r="D7078" t="str">
            <v>UN</v>
          </cell>
          <cell r="E7078">
            <v>0</v>
          </cell>
        </row>
        <row r="7079">
          <cell r="B7079" t="str">
            <v>528307</v>
          </cell>
          <cell r="C7079" t="str">
            <v>VALV. BORB. AWWA COROA/SEM FIM CAB.PN10 D=500MM</v>
          </cell>
          <cell r="D7079" t="str">
            <v>UN</v>
          </cell>
          <cell r="E7079">
            <v>0</v>
          </cell>
        </row>
        <row r="7080">
          <cell r="B7080" t="str">
            <v>528308</v>
          </cell>
          <cell r="C7080" t="str">
            <v>VALV. BORB. AWWA COROA/SEM FIM CAB.PN10 D=600MM</v>
          </cell>
          <cell r="D7080" t="str">
            <v>UN</v>
          </cell>
          <cell r="E7080">
            <v>0</v>
          </cell>
        </row>
        <row r="7081">
          <cell r="B7081" t="str">
            <v>528309</v>
          </cell>
          <cell r="C7081" t="str">
            <v>VALV. BORB. AWWA COROA/SEM FIM VOL.PN10 D=200MM</v>
          </cell>
          <cell r="D7081" t="str">
            <v>UN</v>
          </cell>
          <cell r="E7081">
            <v>0</v>
          </cell>
        </row>
        <row r="7082">
          <cell r="B7082" t="str">
            <v>528310</v>
          </cell>
          <cell r="C7082" t="str">
            <v>VALV. BORB. AWWA COROA/SEM FIM VOL.PN10 D=250MM</v>
          </cell>
          <cell r="D7082" t="str">
            <v>UN</v>
          </cell>
          <cell r="E7082">
            <v>0</v>
          </cell>
        </row>
        <row r="7083">
          <cell r="B7083" t="str">
            <v>528311</v>
          </cell>
          <cell r="C7083" t="str">
            <v>VALV. BORB. AWWA COROA/SEM FIM VOL.PN10 D=300MM</v>
          </cell>
          <cell r="D7083" t="str">
            <v>UN</v>
          </cell>
          <cell r="E7083">
            <v>0</v>
          </cell>
        </row>
        <row r="7084">
          <cell r="B7084" t="str">
            <v>528312</v>
          </cell>
          <cell r="C7084" t="str">
            <v>VALV. BORB. AWWA COROA/SEM FIM VOL.PN10 D=400MM</v>
          </cell>
          <cell r="D7084" t="str">
            <v>UN</v>
          </cell>
          <cell r="E7084">
            <v>0</v>
          </cell>
        </row>
        <row r="7085">
          <cell r="B7085" t="str">
            <v>528313</v>
          </cell>
          <cell r="C7085" t="str">
            <v>VALV. BORB. AWWA COROA/SEM FIM VOL.PN10 D=350MM</v>
          </cell>
          <cell r="D7085" t="str">
            <v>UN</v>
          </cell>
          <cell r="E7085">
            <v>0</v>
          </cell>
        </row>
        <row r="7086">
          <cell r="B7086" t="str">
            <v>528314</v>
          </cell>
          <cell r="C7086" t="str">
            <v>VALV. BORB. AWWA COROA/SEM FIM VOL.PN10 D=450MM</v>
          </cell>
          <cell r="D7086" t="str">
            <v>UN</v>
          </cell>
          <cell r="E7086">
            <v>0</v>
          </cell>
        </row>
        <row r="7087">
          <cell r="B7087" t="str">
            <v>528315</v>
          </cell>
          <cell r="C7087" t="str">
            <v>VALV. BORB. AWWA COROA/SEM FIM VOL.PN10 D=500MM</v>
          </cell>
          <cell r="D7087" t="str">
            <v>UN</v>
          </cell>
          <cell r="E7087">
            <v>0</v>
          </cell>
        </row>
        <row r="7088">
          <cell r="B7088" t="str">
            <v>528316</v>
          </cell>
          <cell r="C7088" t="str">
            <v>VALV. BORB. AWWA COROA/SEM FIM VOL.PN10 D=600MM</v>
          </cell>
          <cell r="D7088" t="str">
            <v>UN</v>
          </cell>
          <cell r="E7088">
            <v>0</v>
          </cell>
        </row>
        <row r="7090">
          <cell r="B7090" t="str">
            <v>528400</v>
          </cell>
          <cell r="C7090" t="str">
            <v>VALV. BORB. AWWA PORCA VIAJ. CAB. (SETOR ABDIB GLOBAL 40%; C32 - FERRO/ACO/DERIV. 60%)</v>
          </cell>
        </row>
        <row r="7091">
          <cell r="B7091" t="str">
            <v>528401</v>
          </cell>
          <cell r="C7091" t="str">
            <v>VALV. BORB. AWWA PORCA VIAJ. CAB.PN10 D=200MM</v>
          </cell>
          <cell r="D7091" t="str">
            <v>UN</v>
          </cell>
          <cell r="E7091">
            <v>0</v>
          </cell>
        </row>
        <row r="7092">
          <cell r="B7092" t="str">
            <v>528402</v>
          </cell>
          <cell r="C7092" t="str">
            <v>VALV. BORB. AWWA PORCA VIAJ. CAB.PN10 D=250MM</v>
          </cell>
          <cell r="D7092" t="str">
            <v>UN</v>
          </cell>
          <cell r="E7092">
            <v>0</v>
          </cell>
        </row>
        <row r="7093">
          <cell r="B7093" t="str">
            <v>528403</v>
          </cell>
          <cell r="C7093" t="str">
            <v>VALV. BORB. AWWA PORCA VIAJ. CAB.PN10 D=300MM</v>
          </cell>
          <cell r="D7093" t="str">
            <v>UN</v>
          </cell>
          <cell r="E7093">
            <v>0</v>
          </cell>
        </row>
        <row r="7094">
          <cell r="B7094" t="str">
            <v>528404</v>
          </cell>
          <cell r="C7094" t="str">
            <v>VALV. BORB. AWWA PORCA VIAJ. CAB.PN10 D=350MM</v>
          </cell>
          <cell r="D7094" t="str">
            <v>UN</v>
          </cell>
          <cell r="E7094">
            <v>0</v>
          </cell>
        </row>
        <row r="7095">
          <cell r="B7095" t="str">
            <v>528405</v>
          </cell>
          <cell r="C7095" t="str">
            <v>VALV. BORB. AWWA PORCA VIAJ. CAB.PN10 D=400MM</v>
          </cell>
          <cell r="D7095" t="str">
            <v>UN</v>
          </cell>
          <cell r="E7095">
            <v>0</v>
          </cell>
        </row>
        <row r="7096">
          <cell r="B7096" t="str">
            <v>528406</v>
          </cell>
          <cell r="C7096" t="str">
            <v>VALV. BORB. AWWA PORCA VIAJ. CAB.PN10 D=450MM</v>
          </cell>
          <cell r="D7096" t="str">
            <v>UN</v>
          </cell>
          <cell r="E7096">
            <v>0</v>
          </cell>
        </row>
        <row r="7097">
          <cell r="B7097" t="str">
            <v>528407</v>
          </cell>
          <cell r="C7097" t="str">
            <v>VALV. BORB. AWWA PORCA VIAJ. CAB.PN10 D=500MM</v>
          </cell>
          <cell r="D7097" t="str">
            <v>UN</v>
          </cell>
          <cell r="E7097">
            <v>0</v>
          </cell>
        </row>
        <row r="7098">
          <cell r="B7098" t="str">
            <v>528408</v>
          </cell>
          <cell r="C7098" t="str">
            <v>VALV. BORB. AWWA PORCA VIAJ. CAB.PN10 D=600MM</v>
          </cell>
          <cell r="D7098" t="str">
            <v>UN</v>
          </cell>
          <cell r="E7098">
            <v>0</v>
          </cell>
        </row>
        <row r="7099">
          <cell r="B7099" t="str">
            <v>528409</v>
          </cell>
          <cell r="C7099" t="str">
            <v>VALV. BORB. AWWA PORCA VIAJ. CAB.PN10 D=700MM</v>
          </cell>
          <cell r="D7099" t="str">
            <v>UN</v>
          </cell>
          <cell r="E7099">
            <v>0</v>
          </cell>
        </row>
        <row r="7100">
          <cell r="B7100" t="str">
            <v>528410</v>
          </cell>
          <cell r="C7100" t="str">
            <v>VALV. BORB. AWWA PORCA VIAJ. CAB.PN10 D=750MM</v>
          </cell>
          <cell r="D7100" t="str">
            <v>UN</v>
          </cell>
          <cell r="E7100">
            <v>0</v>
          </cell>
        </row>
        <row r="7101">
          <cell r="B7101" t="str">
            <v>528411</v>
          </cell>
          <cell r="C7101" t="str">
            <v>VALV. BORB. AWWA PORCA VIAJ. CAB.PN10 D=800MM</v>
          </cell>
          <cell r="D7101" t="str">
            <v>UN</v>
          </cell>
          <cell r="E7101">
            <v>0</v>
          </cell>
        </row>
        <row r="7102">
          <cell r="B7102" t="str">
            <v>528412</v>
          </cell>
          <cell r="C7102" t="str">
            <v>VALV. BORB. AWWA PORCA VIAJ. CAB.PN10 D=900MM</v>
          </cell>
          <cell r="D7102" t="str">
            <v>UN</v>
          </cell>
          <cell r="E7102">
            <v>0</v>
          </cell>
        </row>
        <row r="7103">
          <cell r="B7103" t="str">
            <v>528413</v>
          </cell>
          <cell r="C7103" t="str">
            <v>VALV. BORB. AWWA PORCA VIAJ. CAB.PN10 D=1000MM</v>
          </cell>
          <cell r="D7103" t="str">
            <v>UN</v>
          </cell>
          <cell r="E7103">
            <v>0</v>
          </cell>
        </row>
        <row r="7104">
          <cell r="B7104" t="str">
            <v>528414</v>
          </cell>
          <cell r="C7104" t="str">
            <v>VALV. BORB. AWWA PORCA VIAJ. CAB.PN10 D=1200MM</v>
          </cell>
          <cell r="D7104" t="str">
            <v>UN</v>
          </cell>
          <cell r="E7104">
            <v>0</v>
          </cell>
        </row>
        <row r="7105">
          <cell r="B7105" t="str">
            <v>528415</v>
          </cell>
          <cell r="C7105" t="str">
            <v>VALV. BORB. AWWA PORCA VIAJ. VOL.PN10 D=200MM</v>
          </cell>
          <cell r="D7105" t="str">
            <v>UN</v>
          </cell>
          <cell r="E7105">
            <v>0</v>
          </cell>
        </row>
        <row r="7106">
          <cell r="B7106" t="str">
            <v>528416</v>
          </cell>
          <cell r="C7106" t="str">
            <v>VALV. BORB. AWWA PORCA VIAJ. VOL.PN10 D=250MM</v>
          </cell>
          <cell r="D7106" t="str">
            <v>UN</v>
          </cell>
          <cell r="E7106">
            <v>0</v>
          </cell>
        </row>
        <row r="7107">
          <cell r="B7107" t="str">
            <v>528417</v>
          </cell>
          <cell r="C7107" t="str">
            <v>VALV. BORB. AWWA PORCA VIAJ. VOL.PN10 D=300MM</v>
          </cell>
          <cell r="D7107" t="str">
            <v>UN</v>
          </cell>
          <cell r="E7107">
            <v>0</v>
          </cell>
        </row>
        <row r="7108">
          <cell r="B7108" t="str">
            <v>528418</v>
          </cell>
          <cell r="C7108" t="str">
            <v>VALV. BORB. AWWA PORCA VIAJ. VOL.PN10 D=350MM</v>
          </cell>
          <cell r="D7108" t="str">
            <v>UN</v>
          </cell>
          <cell r="E7108">
            <v>0</v>
          </cell>
        </row>
        <row r="7109">
          <cell r="B7109" t="str">
            <v>528419</v>
          </cell>
          <cell r="C7109" t="str">
            <v>VALV. BORB. AWWA PORCA VIAJ. VOL.PN10 D=400MM</v>
          </cell>
          <cell r="D7109" t="str">
            <v>UN</v>
          </cell>
          <cell r="E7109">
            <v>0</v>
          </cell>
        </row>
        <row r="7110">
          <cell r="B7110" t="str">
            <v>528420</v>
          </cell>
          <cell r="C7110" t="str">
            <v>VALV. BORB. AWWA PORCA VIAJ. VOL.PN10 D=450MM</v>
          </cell>
          <cell r="D7110" t="str">
            <v>UN</v>
          </cell>
          <cell r="E7110">
            <v>0</v>
          </cell>
        </row>
        <row r="7111">
          <cell r="B7111" t="str">
            <v>528421</v>
          </cell>
          <cell r="C7111" t="str">
            <v>VALV. BORB. AWWA PORCA VIAJ. VOL.PN10 D=500MM</v>
          </cell>
          <cell r="D7111" t="str">
            <v>UN</v>
          </cell>
          <cell r="E7111">
            <v>0</v>
          </cell>
        </row>
        <row r="7112">
          <cell r="B7112" t="str">
            <v>528422</v>
          </cell>
          <cell r="C7112" t="str">
            <v>VALV. BORB. AWWA PORCA VIAJ. VOL.PN10 D=600MM</v>
          </cell>
          <cell r="D7112" t="str">
            <v>UN</v>
          </cell>
          <cell r="E7112">
            <v>0</v>
          </cell>
        </row>
        <row r="7113">
          <cell r="B7113" t="str">
            <v>528423</v>
          </cell>
          <cell r="C7113" t="str">
            <v>VALV. BORB. AWWA PORCA VIAJ. VOL.PN10 D=700MM</v>
          </cell>
          <cell r="D7113" t="str">
            <v>UN</v>
          </cell>
          <cell r="E7113">
            <v>0</v>
          </cell>
        </row>
        <row r="7114">
          <cell r="B7114" t="str">
            <v>528424</v>
          </cell>
          <cell r="C7114" t="str">
            <v>VALV. BORB. AWWA PORCA VIAJ. VOL.PN10 D=750MM</v>
          </cell>
          <cell r="D7114" t="str">
            <v>UN</v>
          </cell>
          <cell r="E7114">
            <v>0</v>
          </cell>
        </row>
        <row r="7115">
          <cell r="B7115" t="str">
            <v>528425</v>
          </cell>
          <cell r="C7115" t="str">
            <v>VALV. BORB. AWWA PORCA VIAJ. VOL.PN10 D=800MM</v>
          </cell>
          <cell r="D7115" t="str">
            <v>UN</v>
          </cell>
          <cell r="E7115">
            <v>0</v>
          </cell>
        </row>
        <row r="7116">
          <cell r="B7116" t="str">
            <v>528426</v>
          </cell>
          <cell r="C7116" t="str">
            <v>VALV. BORB. AWWA PORCA VIAJ. VOL.PN10 D=900MM</v>
          </cell>
          <cell r="D7116" t="str">
            <v>UN</v>
          </cell>
          <cell r="E7116">
            <v>0</v>
          </cell>
        </row>
        <row r="7117">
          <cell r="B7117" t="str">
            <v>528427</v>
          </cell>
          <cell r="C7117" t="str">
            <v>VALV. BORB. AWWA PORCA VIAJ. VOL.PN10 D=1000MM</v>
          </cell>
          <cell r="D7117" t="str">
            <v>UN</v>
          </cell>
          <cell r="E7117">
            <v>0</v>
          </cell>
        </row>
        <row r="7118">
          <cell r="B7118" t="str">
            <v>528428</v>
          </cell>
          <cell r="C7118" t="str">
            <v>VALV. BORB. AWWA PORCA VIAJ. VOL.PN10 D=1200MM</v>
          </cell>
          <cell r="D7118" t="str">
            <v>UN</v>
          </cell>
          <cell r="E7118">
            <v>0</v>
          </cell>
        </row>
        <row r="7120">
          <cell r="B7120" t="str">
            <v>528500</v>
          </cell>
          <cell r="C7120" t="str">
            <v>VALV. BORB. LUG COROA SEM/FIM  (SETOR ABDIB GLOBAL 40%; C32 - FERRO/ACO/DERIV. 60%)</v>
          </cell>
        </row>
        <row r="7121">
          <cell r="B7121" t="str">
            <v>528501</v>
          </cell>
          <cell r="C7121" t="str">
            <v>VALV. BORB. LUG COROA SEM/FIM CAB. PN10 D=150MM</v>
          </cell>
          <cell r="D7121" t="str">
            <v>UN</v>
          </cell>
          <cell r="E7121">
            <v>0</v>
          </cell>
        </row>
        <row r="7122">
          <cell r="B7122" t="str">
            <v>528502</v>
          </cell>
          <cell r="C7122" t="str">
            <v>VALV. BORB. LUG COROA SEM/FIM CAB. PN10 D=200MM</v>
          </cell>
          <cell r="D7122" t="str">
            <v>UN</v>
          </cell>
          <cell r="E7122">
            <v>0</v>
          </cell>
        </row>
        <row r="7123">
          <cell r="B7123" t="str">
            <v>528503</v>
          </cell>
          <cell r="C7123" t="str">
            <v>VALV. BORB. LUG COROA SEM/FIM CAB. PN10 D=250MM</v>
          </cell>
          <cell r="D7123" t="str">
            <v>UN</v>
          </cell>
          <cell r="E7123">
            <v>0</v>
          </cell>
        </row>
        <row r="7124">
          <cell r="B7124" t="str">
            <v>528504</v>
          </cell>
          <cell r="C7124" t="str">
            <v>VALV. BORB. LUG COROA SEM/FIM CAB. PN10 D=300MM</v>
          </cell>
          <cell r="D7124" t="str">
            <v>UN</v>
          </cell>
          <cell r="E7124">
            <v>0</v>
          </cell>
        </row>
        <row r="7125">
          <cell r="B7125" t="str">
            <v>528505</v>
          </cell>
          <cell r="C7125" t="str">
            <v>VALV. BORB. LUG COROA SEM/FIM CAB. PN10 D=350MM</v>
          </cell>
          <cell r="D7125" t="str">
            <v>UN</v>
          </cell>
          <cell r="E7125">
            <v>0</v>
          </cell>
        </row>
        <row r="7126">
          <cell r="B7126" t="str">
            <v>528506</v>
          </cell>
          <cell r="C7126" t="str">
            <v>VALV. BORB. LUG COROA SEM/FIM CAB. PN10 D=400MM</v>
          </cell>
          <cell r="D7126" t="str">
            <v>UN</v>
          </cell>
          <cell r="E7126">
            <v>0</v>
          </cell>
        </row>
        <row r="7127">
          <cell r="B7127" t="str">
            <v>528507</v>
          </cell>
          <cell r="C7127" t="str">
            <v>VALV. BORB. LUG COROA SEM/FIM CAB. PN10 D=450MM</v>
          </cell>
          <cell r="D7127" t="str">
            <v>UN</v>
          </cell>
          <cell r="E7127">
            <v>0</v>
          </cell>
        </row>
        <row r="7128">
          <cell r="B7128" t="str">
            <v>528508</v>
          </cell>
          <cell r="C7128" t="str">
            <v>VALV. BORB. LUG COROA SEM/FIM CAB. PN10 D=500MM</v>
          </cell>
          <cell r="D7128" t="str">
            <v>UN</v>
          </cell>
          <cell r="E7128">
            <v>0</v>
          </cell>
        </row>
        <row r="7129">
          <cell r="B7129" t="str">
            <v>528509</v>
          </cell>
          <cell r="C7129" t="str">
            <v>VALV. BORB. LUG COROA SEM/FIM CAB. PN10 D=600MM</v>
          </cell>
          <cell r="D7129" t="str">
            <v>UN</v>
          </cell>
          <cell r="E7129">
            <v>0</v>
          </cell>
        </row>
        <row r="7130">
          <cell r="B7130" t="str">
            <v>528510</v>
          </cell>
          <cell r="C7130" t="str">
            <v>VALV. BORB. LUG COROA SEM/FIM VOL. PN10 D=150MM</v>
          </cell>
          <cell r="D7130" t="str">
            <v>UN</v>
          </cell>
          <cell r="E7130">
            <v>0</v>
          </cell>
        </row>
        <row r="7131">
          <cell r="B7131" t="str">
            <v>528511</v>
          </cell>
          <cell r="C7131" t="str">
            <v>VALV. BORB. LUG COROA SEM/FIM VOL. PN10 D=200MM</v>
          </cell>
          <cell r="D7131" t="str">
            <v>UN</v>
          </cell>
          <cell r="E7131">
            <v>0</v>
          </cell>
        </row>
        <row r="7132">
          <cell r="B7132" t="str">
            <v>528512</v>
          </cell>
          <cell r="C7132" t="str">
            <v>VALV. BORB. LUG COROA SEM/FIM VOL. PN10 D=250MM</v>
          </cell>
          <cell r="D7132" t="str">
            <v>UN</v>
          </cell>
          <cell r="E7132">
            <v>0</v>
          </cell>
        </row>
        <row r="7133">
          <cell r="B7133" t="str">
            <v>528513</v>
          </cell>
          <cell r="C7133" t="str">
            <v>VALV. BORB. LUG COROA SEM/FIM VOL. PN10 D=300MM</v>
          </cell>
          <cell r="D7133" t="str">
            <v>UN</v>
          </cell>
          <cell r="E7133">
            <v>0</v>
          </cell>
        </row>
        <row r="7134">
          <cell r="B7134" t="str">
            <v>528514</v>
          </cell>
          <cell r="C7134" t="str">
            <v>VALV. BORB. LUG COROA SEM/FIM VOL. PN10 D=350MM</v>
          </cell>
          <cell r="D7134" t="str">
            <v>UN</v>
          </cell>
          <cell r="E7134">
            <v>0</v>
          </cell>
        </row>
        <row r="7135">
          <cell r="B7135" t="str">
            <v>528515</v>
          </cell>
          <cell r="C7135" t="str">
            <v>VALV. BORB. LUG COROA SEM/FIM VOL. PN10 D=400MM</v>
          </cell>
          <cell r="D7135" t="str">
            <v>UN</v>
          </cell>
          <cell r="E7135">
            <v>0</v>
          </cell>
        </row>
        <row r="7136">
          <cell r="B7136" t="str">
            <v>528516</v>
          </cell>
          <cell r="C7136" t="str">
            <v>VALV. BORB. LUG COROA SEM/FIM VOL. PN10 D=450MM</v>
          </cell>
          <cell r="D7136" t="str">
            <v>UN</v>
          </cell>
          <cell r="E7136">
            <v>0</v>
          </cell>
        </row>
        <row r="7137">
          <cell r="B7137" t="str">
            <v>528517</v>
          </cell>
          <cell r="C7137" t="str">
            <v>VALV. BORB. LUG COROA SEM/FIM VOL. PN10 D=500MM</v>
          </cell>
          <cell r="D7137" t="str">
            <v>UN</v>
          </cell>
          <cell r="E7137">
            <v>0</v>
          </cell>
        </row>
        <row r="7138">
          <cell r="B7138" t="str">
            <v>528518</v>
          </cell>
          <cell r="C7138" t="str">
            <v>VALV. BORB. LUG COROA SEM/FIM VOL. PN10 D=600MM</v>
          </cell>
          <cell r="D7138" t="str">
            <v>UN</v>
          </cell>
          <cell r="E7138">
            <v>0</v>
          </cell>
        </row>
        <row r="7140">
          <cell r="B7140" t="str">
            <v>528600</v>
          </cell>
          <cell r="C7140" t="str">
            <v>VALV. BORB. WAFER COROA SEM/FIM (SETOR ABDIB GLOBAL 40%; C32 - FERRO/ACO/DERIV. 60%)</v>
          </cell>
        </row>
        <row r="7141">
          <cell r="B7141" t="str">
            <v>528601</v>
          </cell>
          <cell r="C7141" t="str">
            <v>VALV. BORB. WAFER COROA SEM/FIM CAB. PN10 D=150MM</v>
          </cell>
          <cell r="D7141" t="str">
            <v>UN</v>
          </cell>
          <cell r="E7141">
            <v>0</v>
          </cell>
        </row>
        <row r="7142">
          <cell r="B7142" t="str">
            <v>528602</v>
          </cell>
          <cell r="C7142" t="str">
            <v>VALV. BORB. WAFER COROA SEM/FIM CAB. PN10 D=200MM</v>
          </cell>
          <cell r="D7142" t="str">
            <v>UN</v>
          </cell>
          <cell r="E7142">
            <v>0</v>
          </cell>
        </row>
        <row r="7143">
          <cell r="B7143" t="str">
            <v>528603</v>
          </cell>
          <cell r="C7143" t="str">
            <v>VALV. BORB. WAFER COROA SEM/FIM CAB. PN10 D=250MM</v>
          </cell>
          <cell r="D7143" t="str">
            <v>UN</v>
          </cell>
          <cell r="E7143">
            <v>0</v>
          </cell>
        </row>
        <row r="7144">
          <cell r="B7144" t="str">
            <v>528604</v>
          </cell>
          <cell r="C7144" t="str">
            <v>VALV. BORB. WAFER COROA SEM/FIM CAB. PN10 D=300MM</v>
          </cell>
          <cell r="D7144" t="str">
            <v>UN</v>
          </cell>
          <cell r="E7144">
            <v>0</v>
          </cell>
        </row>
        <row r="7145">
          <cell r="B7145" t="str">
            <v>528605</v>
          </cell>
          <cell r="C7145" t="str">
            <v>VALV. BORB. WAFER COROA SEM/FIM CAB. PN10 D=350MM</v>
          </cell>
          <cell r="D7145" t="str">
            <v>UN</v>
          </cell>
          <cell r="E7145">
            <v>0</v>
          </cell>
        </row>
        <row r="7146">
          <cell r="B7146" t="str">
            <v>528606</v>
          </cell>
          <cell r="C7146" t="str">
            <v>VALV. BORB. WAFER COROA SEM/FIM CAB. PN10 D=400MM</v>
          </cell>
          <cell r="D7146" t="str">
            <v>UN</v>
          </cell>
          <cell r="E7146">
            <v>0</v>
          </cell>
        </row>
        <row r="7147">
          <cell r="B7147" t="str">
            <v>528607</v>
          </cell>
          <cell r="C7147" t="str">
            <v>VALV. BORB. WAFER COROA SEM/FIM CAB. PN10 D=450MM</v>
          </cell>
          <cell r="D7147" t="str">
            <v>UN</v>
          </cell>
          <cell r="E7147">
            <v>0</v>
          </cell>
        </row>
        <row r="7148">
          <cell r="B7148" t="str">
            <v>528608</v>
          </cell>
          <cell r="C7148" t="str">
            <v>VALV. BORB. WAFER COROA SEM/FIM CAB. PN10 D=500MM</v>
          </cell>
          <cell r="D7148" t="str">
            <v>UN</v>
          </cell>
          <cell r="E7148">
            <v>0</v>
          </cell>
        </row>
        <row r="7149">
          <cell r="B7149" t="str">
            <v>528609</v>
          </cell>
          <cell r="C7149" t="str">
            <v>VALV. BORB. WAFER COROA SEM/FIM CAB. PN10 D=600MM</v>
          </cell>
          <cell r="D7149" t="str">
            <v>UN</v>
          </cell>
          <cell r="E7149">
            <v>0</v>
          </cell>
        </row>
        <row r="7150">
          <cell r="B7150" t="str">
            <v>528610</v>
          </cell>
          <cell r="C7150" t="str">
            <v>VALV. BORB. WAFER COROA SEM/FIM VOL. PN10 D=150MM</v>
          </cell>
          <cell r="D7150" t="str">
            <v>UN</v>
          </cell>
          <cell r="E7150">
            <v>0</v>
          </cell>
        </row>
        <row r="7151">
          <cell r="B7151" t="str">
            <v>528611</v>
          </cell>
          <cell r="C7151" t="str">
            <v>VALV. BORB. WAFER COROA SEM/FIM VOL. PN10 D=200MM</v>
          </cell>
          <cell r="D7151" t="str">
            <v>UN</v>
          </cell>
          <cell r="E7151">
            <v>0</v>
          </cell>
        </row>
        <row r="7152">
          <cell r="B7152" t="str">
            <v>528612</v>
          </cell>
          <cell r="C7152" t="str">
            <v>VALV. BORB. WAFER COROA SEM/FIM VOL. PN10 D=250MM</v>
          </cell>
          <cell r="D7152" t="str">
            <v>UN</v>
          </cell>
          <cell r="E7152">
            <v>0</v>
          </cell>
        </row>
        <row r="7153">
          <cell r="B7153" t="str">
            <v>528613</v>
          </cell>
          <cell r="C7153" t="str">
            <v>VALV. BORB. WAFER COROA SEM/FIM VOL. PN10 D=300MM</v>
          </cell>
          <cell r="D7153" t="str">
            <v>UN</v>
          </cell>
          <cell r="E7153">
            <v>0</v>
          </cell>
        </row>
        <row r="7154">
          <cell r="B7154" t="str">
            <v>528614</v>
          </cell>
          <cell r="C7154" t="str">
            <v>VALV. BORB. WAFER COROA SEM/FIM VOL. PN10 D=350MM</v>
          </cell>
          <cell r="D7154" t="str">
            <v>UN</v>
          </cell>
          <cell r="E7154">
            <v>0</v>
          </cell>
        </row>
        <row r="7155">
          <cell r="B7155" t="str">
            <v>528615</v>
          </cell>
          <cell r="C7155" t="str">
            <v>VALV. BORB. WAFER COROA SEM/FIM VOL. PN10 D=400MM</v>
          </cell>
          <cell r="D7155" t="str">
            <v>UN</v>
          </cell>
          <cell r="E7155">
            <v>0</v>
          </cell>
        </row>
        <row r="7156">
          <cell r="B7156" t="str">
            <v>528616</v>
          </cell>
          <cell r="C7156" t="str">
            <v>VALV. BORB. WAFER COROA SEM/FIM VOL. PN10 D=450MM</v>
          </cell>
          <cell r="D7156" t="str">
            <v>UN</v>
          </cell>
          <cell r="E7156">
            <v>0</v>
          </cell>
        </row>
        <row r="7157">
          <cell r="B7157" t="str">
            <v>528617</v>
          </cell>
          <cell r="C7157" t="str">
            <v>VALV. BORB. WAFER COROA SEM/FIM VOL. PN10 D=500MM</v>
          </cell>
          <cell r="D7157" t="str">
            <v>UN</v>
          </cell>
          <cell r="E7157">
            <v>0</v>
          </cell>
        </row>
        <row r="7158">
          <cell r="B7158" t="str">
            <v>528618</v>
          </cell>
          <cell r="C7158" t="str">
            <v>VALV. BORB. WAFER COROA SEM/FIM VOL. PN10 D=600MM</v>
          </cell>
          <cell r="D7158" t="str">
            <v>UN</v>
          </cell>
          <cell r="E7158">
            <v>0</v>
          </cell>
        </row>
        <row r="7160">
          <cell r="B7160" t="str">
            <v>528700</v>
          </cell>
          <cell r="C7160" t="str">
            <v>VALV. BORB. AWWA COROA/SEM FIM (SETOR ABDIB GLOBAL 40%; C32 - FERRO/ACO/DERIV. 60%)</v>
          </cell>
        </row>
        <row r="7161">
          <cell r="B7161" t="str">
            <v>528701</v>
          </cell>
          <cell r="C7161" t="str">
            <v>VALV. BORB. AWWA COROA/SEM FIM CAB.PN16 D=75MM</v>
          </cell>
          <cell r="D7161" t="str">
            <v>UN</v>
          </cell>
          <cell r="E7161">
            <v>0</v>
          </cell>
        </row>
        <row r="7162">
          <cell r="B7162" t="str">
            <v>528702</v>
          </cell>
          <cell r="C7162" t="str">
            <v>VALV. BORB. AWWA COROA/SEM FIM CAB.PN16 D=100MM</v>
          </cell>
          <cell r="D7162" t="str">
            <v>UN</v>
          </cell>
          <cell r="E7162">
            <v>0</v>
          </cell>
        </row>
        <row r="7163">
          <cell r="B7163" t="str">
            <v>528703</v>
          </cell>
          <cell r="C7163" t="str">
            <v>VALV. BORB. AWWA COROA/SEM FIM CAB.PN16 D=150MM</v>
          </cell>
          <cell r="D7163" t="str">
            <v>UN</v>
          </cell>
          <cell r="E7163">
            <v>0</v>
          </cell>
        </row>
        <row r="7164">
          <cell r="B7164" t="str">
            <v>528704</v>
          </cell>
          <cell r="C7164" t="str">
            <v>VALV. BORB. AWWA COROA/SEM FIM CAB.PN16 D=200MM</v>
          </cell>
          <cell r="D7164" t="str">
            <v>UN</v>
          </cell>
          <cell r="E7164">
            <v>0</v>
          </cell>
        </row>
        <row r="7165">
          <cell r="B7165" t="str">
            <v>528705</v>
          </cell>
          <cell r="C7165" t="str">
            <v>VALV. BORB. AWWA COROA/SEM FIM CAB.PN16 D=250MM</v>
          </cell>
          <cell r="D7165" t="str">
            <v>UN</v>
          </cell>
          <cell r="E7165">
            <v>0</v>
          </cell>
        </row>
        <row r="7166">
          <cell r="B7166" t="str">
            <v>528706</v>
          </cell>
          <cell r="C7166" t="str">
            <v>VALV. BORB. AWWA COROA/SEM FIM CAB.PN16 D=300MM</v>
          </cell>
          <cell r="D7166" t="str">
            <v>UN</v>
          </cell>
          <cell r="E7166">
            <v>0</v>
          </cell>
        </row>
        <row r="7167">
          <cell r="B7167" t="str">
            <v>528707</v>
          </cell>
          <cell r="C7167" t="str">
            <v>VALV. BORB. AWWA COROA/SEM FIM CAB.PN16 D=350MM</v>
          </cell>
          <cell r="D7167" t="str">
            <v>UN</v>
          </cell>
          <cell r="E7167">
            <v>0</v>
          </cell>
        </row>
        <row r="7168">
          <cell r="B7168" t="str">
            <v>528708</v>
          </cell>
          <cell r="C7168" t="str">
            <v>VALV. BORB. AWWA COROA/SEM FIM CAB.PN16 D=400MM</v>
          </cell>
          <cell r="D7168" t="str">
            <v>UN</v>
          </cell>
          <cell r="E7168">
            <v>0</v>
          </cell>
        </row>
        <row r="7169">
          <cell r="B7169" t="str">
            <v>528709</v>
          </cell>
          <cell r="C7169" t="str">
            <v>VALV. BORB. AWWA COROA/SEM FIM CAB.PN16 D=450MM</v>
          </cell>
          <cell r="D7169" t="str">
            <v>UN</v>
          </cell>
          <cell r="E7169">
            <v>0</v>
          </cell>
        </row>
        <row r="7170">
          <cell r="B7170" t="str">
            <v>528710</v>
          </cell>
          <cell r="C7170" t="str">
            <v>VALV. BORB. AWWA COROA/SEM FIM VOL.PN16 D=75MM</v>
          </cell>
          <cell r="D7170" t="str">
            <v>UN</v>
          </cell>
          <cell r="E7170">
            <v>0</v>
          </cell>
        </row>
        <row r="7171">
          <cell r="B7171" t="str">
            <v>528711</v>
          </cell>
          <cell r="C7171" t="str">
            <v>VALV. BORB. AWWA COROA/SEM FIM VOL.PN16 D=100MM</v>
          </cell>
          <cell r="D7171" t="str">
            <v>UN</v>
          </cell>
          <cell r="E7171">
            <v>0</v>
          </cell>
        </row>
        <row r="7172">
          <cell r="B7172" t="str">
            <v>528712</v>
          </cell>
          <cell r="C7172" t="str">
            <v>VALV. BORB. AWWA COROA/SEM FIM VOL.PN16 D=150MM</v>
          </cell>
          <cell r="D7172" t="str">
            <v>UN</v>
          </cell>
          <cell r="E7172">
            <v>0</v>
          </cell>
        </row>
        <row r="7173">
          <cell r="B7173" t="str">
            <v>528713</v>
          </cell>
          <cell r="C7173" t="str">
            <v>VALV. BORB. AWWA COROA/SEM FIM VOL.PN16 D=200MM</v>
          </cell>
          <cell r="D7173" t="str">
            <v>UN</v>
          </cell>
          <cell r="E7173">
            <v>0</v>
          </cell>
        </row>
        <row r="7174">
          <cell r="B7174" t="str">
            <v>528714</v>
          </cell>
          <cell r="C7174" t="str">
            <v>VALV. BORB. AWWA COROA/SEM FIM VOL.PN16 D=250MM</v>
          </cell>
          <cell r="D7174" t="str">
            <v>UN</v>
          </cell>
          <cell r="E7174">
            <v>0</v>
          </cell>
        </row>
        <row r="7175">
          <cell r="B7175" t="str">
            <v>528715</v>
          </cell>
          <cell r="C7175" t="str">
            <v>VALV. BORB. AWWA COROA/SEM FIM VOL.PN16 D=300MM</v>
          </cell>
          <cell r="D7175" t="str">
            <v>UN</v>
          </cell>
          <cell r="E7175">
            <v>0</v>
          </cell>
        </row>
        <row r="7176">
          <cell r="B7176" t="str">
            <v>528716</v>
          </cell>
          <cell r="C7176" t="str">
            <v>VALV. BORB. AWWA COROA/SEM FIM VOL.PN16 D=350MM</v>
          </cell>
          <cell r="D7176" t="str">
            <v>UN</v>
          </cell>
          <cell r="E7176">
            <v>0</v>
          </cell>
        </row>
        <row r="7177">
          <cell r="B7177" t="str">
            <v>528717</v>
          </cell>
          <cell r="C7177" t="str">
            <v>VALV. BORB. AWWA COROA/SEM FIM VOL.PN16 D=400MM</v>
          </cell>
          <cell r="D7177" t="str">
            <v>UN</v>
          </cell>
          <cell r="E7177">
            <v>0</v>
          </cell>
        </row>
        <row r="7178">
          <cell r="B7178" t="str">
            <v>528718</v>
          </cell>
          <cell r="C7178" t="str">
            <v>VALV. BORB. AWWA COROA/SEM FIM VOL.PN16 D=450MM</v>
          </cell>
          <cell r="D7178" t="str">
            <v>UN</v>
          </cell>
          <cell r="E7178">
            <v>0</v>
          </cell>
        </row>
        <row r="7180">
          <cell r="B7180" t="str">
            <v>528800</v>
          </cell>
          <cell r="C7180" t="str">
            <v>VALV. BORB. AWWA PORCA VIAJ. (SETOR ABDIB GLOBAL 40%; C32 - FERRO/ACO/DERIV. 60%)</v>
          </cell>
        </row>
        <row r="7181">
          <cell r="B7181" t="str">
            <v>528801</v>
          </cell>
          <cell r="C7181" t="str">
            <v>VALV. BORB. AWWA PORCA VIAJ. CAB.PN16 D=75MM</v>
          </cell>
          <cell r="D7181" t="str">
            <v>UN</v>
          </cell>
          <cell r="E7181">
            <v>0</v>
          </cell>
        </row>
        <row r="7182">
          <cell r="B7182" t="str">
            <v>528802</v>
          </cell>
          <cell r="C7182" t="str">
            <v>VALV. BORB. AWWA PORCA VIAJ. CAB.PN16 D=100MM</v>
          </cell>
          <cell r="D7182" t="str">
            <v>UN</v>
          </cell>
          <cell r="E7182">
            <v>0</v>
          </cell>
        </row>
        <row r="7183">
          <cell r="B7183" t="str">
            <v>528803</v>
          </cell>
          <cell r="C7183" t="str">
            <v>VALV. BORB. AWWA PORCA VIAJ. CAB.PN16 D=150MM</v>
          </cell>
          <cell r="D7183" t="str">
            <v>UN</v>
          </cell>
          <cell r="E7183">
            <v>0</v>
          </cell>
        </row>
        <row r="7184">
          <cell r="B7184" t="str">
            <v>528804</v>
          </cell>
          <cell r="C7184" t="str">
            <v>VALV. BORB. AWWA PORCA VIAJ. CAB.PN16 D=200MM</v>
          </cell>
          <cell r="D7184" t="str">
            <v>UN</v>
          </cell>
          <cell r="E7184">
            <v>0</v>
          </cell>
        </row>
        <row r="7185">
          <cell r="B7185" t="str">
            <v>528805</v>
          </cell>
          <cell r="C7185" t="str">
            <v>VALV. BORB. AWWA PORCA VIAJ. CAB.PN16 D=250MM</v>
          </cell>
          <cell r="D7185" t="str">
            <v>UN</v>
          </cell>
          <cell r="E7185">
            <v>0</v>
          </cell>
        </row>
        <row r="7186">
          <cell r="B7186" t="str">
            <v>528806</v>
          </cell>
          <cell r="C7186" t="str">
            <v>VALV. BORB. AWWA PORCA VIAJ. CAB.PN16 D=300MM</v>
          </cell>
          <cell r="D7186" t="str">
            <v>UN</v>
          </cell>
          <cell r="E7186">
            <v>0</v>
          </cell>
        </row>
        <row r="7187">
          <cell r="B7187" t="str">
            <v>528807</v>
          </cell>
          <cell r="C7187" t="str">
            <v>VALV. BORB. AWWA PORCA VIAJ. CAB.PN16 D=350MM</v>
          </cell>
          <cell r="D7187" t="str">
            <v>UN</v>
          </cell>
          <cell r="E7187">
            <v>0</v>
          </cell>
        </row>
        <row r="7188">
          <cell r="B7188" t="str">
            <v>528808</v>
          </cell>
          <cell r="C7188" t="str">
            <v>VALV. BORB. AWWA PORCA VIAJ. CAB.PN16 D=400MM</v>
          </cell>
          <cell r="D7188" t="str">
            <v>UN</v>
          </cell>
          <cell r="E7188">
            <v>0</v>
          </cell>
        </row>
        <row r="7189">
          <cell r="B7189" t="str">
            <v>528809</v>
          </cell>
          <cell r="C7189" t="str">
            <v>VALV. BORB. AWWA PORCA VIAJ. CAB.PN16 D=450MM</v>
          </cell>
          <cell r="D7189" t="str">
            <v>UN</v>
          </cell>
          <cell r="E7189">
            <v>0</v>
          </cell>
        </row>
        <row r="7190">
          <cell r="B7190" t="str">
            <v>528810</v>
          </cell>
          <cell r="C7190" t="str">
            <v>VALV. BORB. AWWA PORCA VIAJ. CAB.PN16 D=500MM</v>
          </cell>
          <cell r="D7190" t="str">
            <v>UN</v>
          </cell>
          <cell r="E7190">
            <v>0</v>
          </cell>
        </row>
        <row r="7191">
          <cell r="B7191" t="str">
            <v>528811</v>
          </cell>
          <cell r="C7191" t="str">
            <v>VALV. BORB. AWWA PORCA VIAJ. CAB.PN16 D=600MM</v>
          </cell>
          <cell r="D7191" t="str">
            <v>UN</v>
          </cell>
          <cell r="E7191">
            <v>0</v>
          </cell>
        </row>
        <row r="7192">
          <cell r="B7192" t="str">
            <v>528812</v>
          </cell>
          <cell r="C7192" t="str">
            <v>VALV. BORB. AWWA PORCA VIAJ. CAB.PN16 D=700MM</v>
          </cell>
          <cell r="D7192" t="str">
            <v>UN</v>
          </cell>
          <cell r="E7192">
            <v>0</v>
          </cell>
        </row>
        <row r="7193">
          <cell r="B7193" t="str">
            <v>528813</v>
          </cell>
          <cell r="C7193" t="str">
            <v>VALV. BORB. AWWA PORCA VIAJ. CAB.PN16 D=750MM</v>
          </cell>
          <cell r="D7193" t="str">
            <v>UN</v>
          </cell>
          <cell r="E7193">
            <v>0</v>
          </cell>
        </row>
        <row r="7194">
          <cell r="B7194" t="str">
            <v>528814</v>
          </cell>
          <cell r="C7194" t="str">
            <v>VALV. BORB. AWWA PORCA VIAJ. CAB.PN16 D=800MM</v>
          </cell>
          <cell r="D7194" t="str">
            <v>UN</v>
          </cell>
          <cell r="E7194">
            <v>0</v>
          </cell>
        </row>
        <row r="7195">
          <cell r="B7195" t="str">
            <v>528815</v>
          </cell>
          <cell r="C7195" t="str">
            <v>VALV. BORB. AWWA PORCA VIAJ. CAB.PN16 D=900MM</v>
          </cell>
          <cell r="D7195" t="str">
            <v>UN</v>
          </cell>
          <cell r="E7195">
            <v>0</v>
          </cell>
        </row>
        <row r="7196">
          <cell r="B7196" t="str">
            <v>528816</v>
          </cell>
          <cell r="C7196" t="str">
            <v>VALV. BORB. AWWA PORCA VIAJ. CAB.PN16 D=1000MM</v>
          </cell>
          <cell r="D7196" t="str">
            <v>UN</v>
          </cell>
          <cell r="E7196">
            <v>0</v>
          </cell>
        </row>
        <row r="7197">
          <cell r="B7197" t="str">
            <v>528817</v>
          </cell>
          <cell r="C7197" t="str">
            <v>VALV. BORB. AWWA PORCA VIAJ. CAB.PN16 D=1200MM</v>
          </cell>
          <cell r="D7197" t="str">
            <v>UN</v>
          </cell>
          <cell r="E7197">
            <v>0</v>
          </cell>
        </row>
        <row r="7198">
          <cell r="B7198" t="str">
            <v>528818</v>
          </cell>
          <cell r="C7198" t="str">
            <v>VALV. BORB. AWWA PORCA VIAJ. VOL.PN16 D=75MM</v>
          </cell>
          <cell r="D7198" t="str">
            <v>UN</v>
          </cell>
          <cell r="E7198">
            <v>0</v>
          </cell>
        </row>
        <row r="7199">
          <cell r="B7199" t="str">
            <v>528819</v>
          </cell>
          <cell r="C7199" t="str">
            <v>VALV. BORB. AWWA PORCA VIAJ. VOL.PN16 D=100MM</v>
          </cell>
          <cell r="D7199" t="str">
            <v>UN</v>
          </cell>
          <cell r="E7199">
            <v>0</v>
          </cell>
        </row>
        <row r="7200">
          <cell r="B7200" t="str">
            <v>528820</v>
          </cell>
          <cell r="C7200" t="str">
            <v>VALV. BORB. AWWA PORCA VIAJ. VOL.PN16 D=150MM</v>
          </cell>
          <cell r="D7200" t="str">
            <v>UN</v>
          </cell>
          <cell r="E7200">
            <v>0</v>
          </cell>
        </row>
        <row r="7201">
          <cell r="B7201" t="str">
            <v>528821</v>
          </cell>
          <cell r="C7201" t="str">
            <v>VALV. BORB. AWWA PORCA VIAJ. VOL.PN16 D=200MM</v>
          </cell>
          <cell r="D7201" t="str">
            <v>UN</v>
          </cell>
          <cell r="E7201">
            <v>0</v>
          </cell>
        </row>
        <row r="7202">
          <cell r="B7202" t="str">
            <v>528822</v>
          </cell>
          <cell r="C7202" t="str">
            <v>VALV. BORB. AWWA PORCA VIAJ. VOL.PN16 D=250MM</v>
          </cell>
          <cell r="D7202" t="str">
            <v>UN</v>
          </cell>
          <cell r="E7202">
            <v>0</v>
          </cell>
        </row>
        <row r="7203">
          <cell r="B7203" t="str">
            <v>528823</v>
          </cell>
          <cell r="C7203" t="str">
            <v>VALV. BORB. AWWA PORCA VIAJ. VOL.PN16 D=300MM</v>
          </cell>
          <cell r="D7203" t="str">
            <v>UN</v>
          </cell>
          <cell r="E7203">
            <v>0</v>
          </cell>
        </row>
        <row r="7204">
          <cell r="B7204" t="str">
            <v>528824</v>
          </cell>
          <cell r="C7204" t="str">
            <v>VALV. BORB. AWWA PORCA VIAJ. VOL.PN16 D=350MM</v>
          </cell>
          <cell r="D7204" t="str">
            <v>UN</v>
          </cell>
          <cell r="E7204">
            <v>0</v>
          </cell>
        </row>
        <row r="7205">
          <cell r="B7205" t="str">
            <v>528825</v>
          </cell>
          <cell r="C7205" t="str">
            <v>VALV. BORB. AWWA PORCA VIAJ. VOL.PN16 D=400MM</v>
          </cell>
          <cell r="D7205" t="str">
            <v>UN</v>
          </cell>
          <cell r="E7205">
            <v>0</v>
          </cell>
        </row>
        <row r="7206">
          <cell r="B7206" t="str">
            <v>528826</v>
          </cell>
          <cell r="C7206" t="str">
            <v>VALV. BORB. AWWA PORCA VIAJ. VOL.PN16 D=450MM</v>
          </cell>
          <cell r="D7206" t="str">
            <v>UN</v>
          </cell>
          <cell r="E7206">
            <v>0</v>
          </cell>
        </row>
        <row r="7207">
          <cell r="B7207" t="str">
            <v>528827</v>
          </cell>
          <cell r="C7207" t="str">
            <v>VALV. BORB. AWWA PORCA VIAJ. VOL.PN16 D=500MM</v>
          </cell>
          <cell r="D7207" t="str">
            <v>UN</v>
          </cell>
          <cell r="E7207">
            <v>0</v>
          </cell>
        </row>
        <row r="7208">
          <cell r="B7208" t="str">
            <v>528828</v>
          </cell>
          <cell r="C7208" t="str">
            <v>VALV. BORB. AWWA PORCA VIAJ. VOL.PN16 D=600MM</v>
          </cell>
          <cell r="D7208" t="str">
            <v>UN</v>
          </cell>
          <cell r="E7208">
            <v>0</v>
          </cell>
        </row>
        <row r="7209">
          <cell r="B7209" t="str">
            <v>528829</v>
          </cell>
          <cell r="C7209" t="str">
            <v>VALV. BORB. AWWA PORCA VIAJ. VOL.PN16 D=700MM</v>
          </cell>
          <cell r="D7209" t="str">
            <v>UN</v>
          </cell>
          <cell r="E7209">
            <v>0</v>
          </cell>
        </row>
        <row r="7210">
          <cell r="B7210" t="str">
            <v>528830</v>
          </cell>
          <cell r="C7210" t="str">
            <v>VALV. BORB. AWWA PORCA VIAJ. VOL.PN16 D=750MM</v>
          </cell>
          <cell r="D7210" t="str">
            <v>UN</v>
          </cell>
          <cell r="E7210">
            <v>0</v>
          </cell>
        </row>
        <row r="7211">
          <cell r="B7211" t="str">
            <v>528831</v>
          </cell>
          <cell r="C7211" t="str">
            <v>VALV. BORB. AWWA PORCA VIAJ. VOL.PN16 D=800MM</v>
          </cell>
          <cell r="D7211" t="str">
            <v>UN</v>
          </cell>
          <cell r="E7211">
            <v>0</v>
          </cell>
        </row>
        <row r="7212">
          <cell r="B7212" t="str">
            <v>528832</v>
          </cell>
          <cell r="C7212" t="str">
            <v>VALV. BORB. AWWA PORCA VIAJ. VOL.PN16 D=900MM</v>
          </cell>
          <cell r="D7212" t="str">
            <v>UN</v>
          </cell>
          <cell r="E7212">
            <v>0</v>
          </cell>
        </row>
        <row r="7213">
          <cell r="B7213" t="str">
            <v>528833</v>
          </cell>
          <cell r="C7213" t="str">
            <v>VALV. BORB. AWWA PORCA VIAJ. VOL.PN16 D=1000MM</v>
          </cell>
          <cell r="D7213" t="str">
            <v>UN</v>
          </cell>
          <cell r="E7213">
            <v>0</v>
          </cell>
        </row>
        <row r="7214">
          <cell r="B7214" t="str">
            <v>528834</v>
          </cell>
          <cell r="C7214" t="str">
            <v>VALV. BORB. AWWA PORCA VIAJ. VOL.PN16 D=1200MM</v>
          </cell>
          <cell r="D7214" t="str">
            <v>UN</v>
          </cell>
          <cell r="E7214">
            <v>0</v>
          </cell>
        </row>
        <row r="7216">
          <cell r="B7216" t="str">
            <v>528900</v>
          </cell>
          <cell r="C7216" t="str">
            <v>VALVULA GAV. MC PN-10 (SETOR ABDIB GLOBAL 40%; C32 - FERRO/ACO/DERIV. 60%)</v>
          </cell>
        </row>
        <row r="7217">
          <cell r="B7217" t="str">
            <v>528901</v>
          </cell>
          <cell r="C7217" t="str">
            <v>VALVULA GAV. MC JE/CAB. S/BY PASS PN10 D=50MM</v>
          </cell>
          <cell r="D7217" t="str">
            <v>UN</v>
          </cell>
          <cell r="E7217">
            <v>0</v>
          </cell>
        </row>
        <row r="7218">
          <cell r="B7218" t="str">
            <v>528902</v>
          </cell>
          <cell r="C7218" t="str">
            <v>VALVULA GAV. MC JE/CAB. S/BY PASS PN10 D=75MM</v>
          </cell>
          <cell r="D7218" t="str">
            <v>UN</v>
          </cell>
          <cell r="E7218">
            <v>487.97</v>
          </cell>
        </row>
        <row r="7219">
          <cell r="B7219" t="str">
            <v>528903</v>
          </cell>
          <cell r="C7219" t="str">
            <v>VALVULA GAV. MC JE/CAB. S/BY PASS PN10 D=100MM</v>
          </cell>
          <cell r="D7219" t="str">
            <v>UN</v>
          </cell>
          <cell r="E7219">
            <v>537.29</v>
          </cell>
        </row>
        <row r="7220">
          <cell r="B7220" t="str">
            <v>528904</v>
          </cell>
          <cell r="C7220" t="str">
            <v>VALVULA GAV. MC JE/CAB. S/BY PASS PN10 D=150MM</v>
          </cell>
          <cell r="D7220" t="str">
            <v>UN</v>
          </cell>
          <cell r="E7220">
            <v>1012.28</v>
          </cell>
        </row>
        <row r="7221">
          <cell r="B7221" t="str">
            <v>528905</v>
          </cell>
          <cell r="C7221" t="str">
            <v>VALVULA GAV. MC JE/CAB. S/BY PASS PN10 D=200MM</v>
          </cell>
          <cell r="D7221" t="str">
            <v>UN</v>
          </cell>
          <cell r="E7221">
            <v>1414.61</v>
          </cell>
        </row>
        <row r="7222">
          <cell r="B7222" t="str">
            <v>528906</v>
          </cell>
          <cell r="C7222" t="str">
            <v>VALVULA GAV. MC JE/CAB. S/BY PASS PN10 D=250MM</v>
          </cell>
          <cell r="D7222" t="str">
            <v>UN</v>
          </cell>
          <cell r="E7222">
            <v>2448.9499999999998</v>
          </cell>
        </row>
        <row r="7223">
          <cell r="B7223" t="str">
            <v>528907</v>
          </cell>
          <cell r="C7223" t="str">
            <v>VALVULA GAV. MC JE/CAB. S/BY PASS PN10 D=300MM</v>
          </cell>
          <cell r="D7223" t="str">
            <v>UN</v>
          </cell>
          <cell r="E7223">
            <v>3003.11</v>
          </cell>
        </row>
        <row r="7224">
          <cell r="B7224" t="str">
            <v>528908</v>
          </cell>
          <cell r="C7224" t="str">
            <v>VALVULA GAV. MC JE/VOL. S/BY PASS PN10 D=50MM</v>
          </cell>
          <cell r="D7224" t="str">
            <v>UN</v>
          </cell>
          <cell r="E7224">
            <v>0</v>
          </cell>
        </row>
        <row r="7225">
          <cell r="B7225" t="str">
            <v>528909</v>
          </cell>
          <cell r="C7225" t="str">
            <v>VALVULA GAV. MC JE/VOL. S/BY PASS PN10 D=75MM</v>
          </cell>
          <cell r="D7225" t="str">
            <v>UN</v>
          </cell>
          <cell r="E7225">
            <v>0</v>
          </cell>
        </row>
        <row r="7226">
          <cell r="B7226" t="str">
            <v>528910</v>
          </cell>
          <cell r="C7226" t="str">
            <v>VALVULA GAV. MC JE/VOL. S/BY PASS PN10 D=100MM</v>
          </cell>
          <cell r="D7226" t="str">
            <v>UN</v>
          </cell>
          <cell r="E7226">
            <v>728.06</v>
          </cell>
        </row>
        <row r="7227">
          <cell r="B7227" t="str">
            <v>528911</v>
          </cell>
          <cell r="C7227" t="str">
            <v>VALVULA GAV. MC JE/VOL. S/BY PASS PN10 D=150MM</v>
          </cell>
          <cell r="D7227" t="str">
            <v>UN</v>
          </cell>
          <cell r="E7227">
            <v>1121.06</v>
          </cell>
        </row>
        <row r="7228">
          <cell r="B7228" t="str">
            <v>528912</v>
          </cell>
          <cell r="C7228" t="str">
            <v>VALVULA GAV. MC JE/VOL. S/BY PASS PN10 D=200MM</v>
          </cell>
          <cell r="D7228" t="str">
            <v>UN</v>
          </cell>
          <cell r="E7228">
            <v>1364.77</v>
          </cell>
        </row>
        <row r="7229">
          <cell r="B7229" t="str">
            <v>528913</v>
          </cell>
          <cell r="C7229" t="str">
            <v>VALVULA GAV. MC JE/VOL. S/BY PASS PN10 D=250MM</v>
          </cell>
          <cell r="D7229" t="str">
            <v>UN</v>
          </cell>
          <cell r="E7229">
            <v>2705.16</v>
          </cell>
        </row>
        <row r="7230">
          <cell r="B7230" t="str">
            <v>528914</v>
          </cell>
          <cell r="C7230" t="str">
            <v>VALVULA GAV. MC JE/VOL. S/BY PASS PN10 D=300MM</v>
          </cell>
          <cell r="D7230" t="str">
            <v>UN</v>
          </cell>
          <cell r="E7230">
            <v>5080.24</v>
          </cell>
        </row>
        <row r="7231">
          <cell r="B7231" t="str">
            <v>528915</v>
          </cell>
          <cell r="C7231" t="str">
            <v>VALVULA GAV. MC JE-PVC/CAB. S/BY PASS PN10 D=50MM</v>
          </cell>
          <cell r="D7231" t="str">
            <v>UN</v>
          </cell>
          <cell r="E7231">
            <v>247.88</v>
          </cell>
        </row>
        <row r="7232">
          <cell r="B7232" t="str">
            <v>528916</v>
          </cell>
          <cell r="C7232" t="str">
            <v>VALVULA GAV. MC JE-PVC/CAB. S/BY PASS PN10 D=75MM</v>
          </cell>
          <cell r="D7232" t="str">
            <v>UN</v>
          </cell>
          <cell r="E7232">
            <v>397.13</v>
          </cell>
        </row>
        <row r="7233">
          <cell r="B7233" t="str">
            <v>528917</v>
          </cell>
          <cell r="C7233" t="str">
            <v>VALVULA GAV. MC JE-PVC/CAB. S/BY PASS PN10 D=100MM</v>
          </cell>
          <cell r="D7233" t="str">
            <v>UN</v>
          </cell>
          <cell r="E7233">
            <v>524.32000000000005</v>
          </cell>
        </row>
        <row r="7234">
          <cell r="B7234" t="str">
            <v>528918</v>
          </cell>
          <cell r="C7234" t="str">
            <v>VALVULA GAV. MC JE-PVC/VOL. S/BY PASS PN10 D=50MM</v>
          </cell>
          <cell r="D7234" t="str">
            <v>UN</v>
          </cell>
          <cell r="E7234">
            <v>247.88</v>
          </cell>
        </row>
        <row r="7235">
          <cell r="B7235" t="str">
            <v>528919</v>
          </cell>
          <cell r="C7235" t="str">
            <v>VALVULA GAV. MC JE-PVC/VOL. S/BY PASS PN10 D=75MM</v>
          </cell>
          <cell r="D7235" t="str">
            <v>UN</v>
          </cell>
          <cell r="E7235">
            <v>397.13</v>
          </cell>
        </row>
        <row r="7236">
          <cell r="B7236" t="str">
            <v>528920</v>
          </cell>
          <cell r="C7236" t="str">
            <v>VALVULA GAV. MC JE-PVC/VOL. S/BY PASS PN10 D=100MM</v>
          </cell>
          <cell r="D7236" t="str">
            <v>UN</v>
          </cell>
          <cell r="E7236">
            <v>524.32000000000005</v>
          </cell>
        </row>
        <row r="7237">
          <cell r="B7237" t="str">
            <v>528921</v>
          </cell>
          <cell r="C7237" t="str">
            <v>VALVULA GAV. MC FG/CAB. S/BY PASS PN10 D=200MM</v>
          </cell>
          <cell r="D7237" t="str">
            <v>UN</v>
          </cell>
          <cell r="E7237">
            <v>1414.61</v>
          </cell>
        </row>
        <row r="7238">
          <cell r="B7238" t="str">
            <v>528922</v>
          </cell>
          <cell r="C7238" t="str">
            <v>VALVULA GAV. MC FG/CAB. S/BY PASS PN10 D=250MM</v>
          </cell>
          <cell r="D7238" t="str">
            <v>UN</v>
          </cell>
          <cell r="E7238">
            <v>2746.14</v>
          </cell>
        </row>
        <row r="7239">
          <cell r="B7239" t="str">
            <v>528923</v>
          </cell>
          <cell r="C7239" t="str">
            <v>VALVULA GAV. MC FG/CAB. S/BY PASS PN10 D=300MM</v>
          </cell>
          <cell r="D7239" t="str">
            <v>UN</v>
          </cell>
          <cell r="E7239">
            <v>3322.37</v>
          </cell>
        </row>
        <row r="7240">
          <cell r="B7240" t="str">
            <v>528924</v>
          </cell>
          <cell r="C7240" t="str">
            <v>VALVULA GAV. MC FG/CAB. S/BY PASS PN10 D=350MM</v>
          </cell>
          <cell r="D7240" t="str">
            <v>UN</v>
          </cell>
          <cell r="E7240">
            <v>5418.31</v>
          </cell>
        </row>
        <row r="7241">
          <cell r="B7241" t="str">
            <v>528925</v>
          </cell>
          <cell r="C7241" t="str">
            <v>VALVULA GAV. MC FG/CAB. S/BY PASS PN10 D=400MM</v>
          </cell>
          <cell r="D7241" t="str">
            <v>UN</v>
          </cell>
          <cell r="E7241">
            <v>6367.87</v>
          </cell>
        </row>
        <row r="7242">
          <cell r="B7242" t="str">
            <v>528926</v>
          </cell>
          <cell r="C7242" t="str">
            <v>VALVULA GAV. MC FG/CAB. S/BY PASS PN10 D=450MM</v>
          </cell>
          <cell r="D7242" t="str">
            <v>UN</v>
          </cell>
          <cell r="E7242">
            <v>0</v>
          </cell>
        </row>
        <row r="7243">
          <cell r="B7243" t="str">
            <v>528927</v>
          </cell>
          <cell r="C7243" t="str">
            <v>VALVULA GAV. MC FG/CAB. S/BY PASS PN10 D=500MM</v>
          </cell>
          <cell r="D7243" t="str">
            <v>UN</v>
          </cell>
          <cell r="E7243">
            <v>0</v>
          </cell>
        </row>
        <row r="7244">
          <cell r="B7244" t="str">
            <v>528928</v>
          </cell>
          <cell r="C7244" t="str">
            <v>VALVULA GAV. MC FG/CAB. S/BY PASS PN10 D=600MM</v>
          </cell>
          <cell r="D7244" t="str">
            <v>UN</v>
          </cell>
          <cell r="E7244">
            <v>0</v>
          </cell>
        </row>
        <row r="7245">
          <cell r="B7245" t="str">
            <v>528929</v>
          </cell>
          <cell r="C7245" t="str">
            <v>VALVULA GAV. MC FG/VOL. S/BY PASS PN10 D=200MM</v>
          </cell>
          <cell r="D7245" t="str">
            <v>UN</v>
          </cell>
          <cell r="E7245">
            <v>1414.61</v>
          </cell>
        </row>
        <row r="7246">
          <cell r="B7246" t="str">
            <v>528930</v>
          </cell>
          <cell r="C7246" t="str">
            <v>VALVULA GAV. MC FG/VOL. S/BY PASS PN10 D=250MM</v>
          </cell>
          <cell r="D7246" t="str">
            <v>UN</v>
          </cell>
          <cell r="E7246">
            <v>2746.14</v>
          </cell>
        </row>
        <row r="7247">
          <cell r="B7247" t="str">
            <v>528931</v>
          </cell>
          <cell r="C7247" t="str">
            <v>VALVULA GAV. MC FG/VOL. S/BY PASS PN10 D=300MM</v>
          </cell>
          <cell r="D7247" t="str">
            <v>UN</v>
          </cell>
          <cell r="E7247">
            <v>3322.37</v>
          </cell>
        </row>
        <row r="7248">
          <cell r="B7248" t="str">
            <v>528932</v>
          </cell>
          <cell r="C7248" t="str">
            <v>VALVULA GAV. MC FG/VOL. S/BY PASS PN10 D=350MM</v>
          </cell>
          <cell r="D7248" t="str">
            <v>UN</v>
          </cell>
          <cell r="E7248">
            <v>5418.31</v>
          </cell>
        </row>
        <row r="7249">
          <cell r="B7249" t="str">
            <v>528933</v>
          </cell>
          <cell r="C7249" t="str">
            <v>VALVULA GAV. MC FG/VOL. S/BY PASS PN10 D=400MM</v>
          </cell>
          <cell r="D7249" t="str">
            <v>UN</v>
          </cell>
          <cell r="E7249">
            <v>6367.87</v>
          </cell>
        </row>
        <row r="7250">
          <cell r="B7250" t="str">
            <v>528934</v>
          </cell>
          <cell r="C7250" t="str">
            <v>VALVULA GAV. MC FG/VOL. S/BY PASS PN10 D=450MM</v>
          </cell>
          <cell r="D7250" t="str">
            <v>UN</v>
          </cell>
          <cell r="E7250">
            <v>0</v>
          </cell>
        </row>
        <row r="7251">
          <cell r="B7251" t="str">
            <v>528935</v>
          </cell>
          <cell r="C7251" t="str">
            <v>VALVULA GAV. MC FG/VOL. S/BY PASS PN10 D=500MM</v>
          </cell>
          <cell r="D7251" t="str">
            <v>UN</v>
          </cell>
          <cell r="E7251">
            <v>0</v>
          </cell>
        </row>
        <row r="7252">
          <cell r="B7252" t="str">
            <v>528936</v>
          </cell>
          <cell r="C7252" t="str">
            <v>VALVULA GAV. MC FG/VOL. S/BY PASS PN10 D=600MM</v>
          </cell>
          <cell r="D7252" t="str">
            <v>UN</v>
          </cell>
          <cell r="E7252">
            <v>0</v>
          </cell>
        </row>
        <row r="7253">
          <cell r="B7253" t="str">
            <v>528937</v>
          </cell>
          <cell r="C7253" t="str">
            <v>VALVULA GAV. MC FG/CAB. C/RED.S/BY P. PN10 D=350MM</v>
          </cell>
          <cell r="D7253" t="str">
            <v>UN</v>
          </cell>
          <cell r="E7253">
            <v>0</v>
          </cell>
        </row>
        <row r="7254">
          <cell r="B7254" t="str">
            <v>528938</v>
          </cell>
          <cell r="C7254" t="str">
            <v>VALVULA GAV. MC FG/CAB. C/RED.S/BY P. PN10 D=400MM</v>
          </cell>
          <cell r="D7254" t="str">
            <v>UN</v>
          </cell>
          <cell r="E7254">
            <v>0</v>
          </cell>
        </row>
        <row r="7255">
          <cell r="B7255" t="str">
            <v>528939</v>
          </cell>
          <cell r="C7255" t="str">
            <v>VALVULA GAV. MC FG/CAB. C/RED.S/BY P. PN10 D=450MM</v>
          </cell>
          <cell r="D7255" t="str">
            <v>UN</v>
          </cell>
          <cell r="E7255">
            <v>0</v>
          </cell>
        </row>
        <row r="7256">
          <cell r="B7256" t="str">
            <v>528940</v>
          </cell>
          <cell r="C7256" t="str">
            <v>VALVULA GAV. MC FG/CAB. C/RED.S/BY P. PN10 D=500MM</v>
          </cell>
          <cell r="D7256" t="str">
            <v>UN</v>
          </cell>
          <cell r="E7256">
            <v>0</v>
          </cell>
        </row>
        <row r="7257">
          <cell r="B7257" t="str">
            <v>528941</v>
          </cell>
          <cell r="C7257" t="str">
            <v>VALVULA GAV. MC FG/CAB. C/RED.S/BY P. PN10 D=600MM</v>
          </cell>
          <cell r="D7257" t="str">
            <v>UN</v>
          </cell>
          <cell r="E7257">
            <v>0</v>
          </cell>
        </row>
        <row r="7258">
          <cell r="B7258" t="str">
            <v>528942</v>
          </cell>
          <cell r="C7258" t="str">
            <v>VALVULA GAV. MC FG/VOL. C/RED.S/BY P. PN10 D=350MM</v>
          </cell>
          <cell r="D7258" t="str">
            <v>UN</v>
          </cell>
          <cell r="E7258">
            <v>0</v>
          </cell>
        </row>
        <row r="7259">
          <cell r="B7259" t="str">
            <v>528943</v>
          </cell>
          <cell r="C7259" t="str">
            <v>VALVULA GAV. MC FG/VOL. C/RED.S/BY P. PN10 D=400MM</v>
          </cell>
          <cell r="D7259" t="str">
            <v>UN</v>
          </cell>
          <cell r="E7259">
            <v>0</v>
          </cell>
        </row>
        <row r="7260">
          <cell r="B7260" t="str">
            <v>528944</v>
          </cell>
          <cell r="C7260" t="str">
            <v>VALVULA GAV. MC FG/VOL. C/RED.S/BY P. PN10 D=450MM</v>
          </cell>
          <cell r="D7260" t="str">
            <v>UN</v>
          </cell>
          <cell r="E7260">
            <v>0</v>
          </cell>
        </row>
        <row r="7261">
          <cell r="B7261" t="str">
            <v>528945</v>
          </cell>
          <cell r="C7261" t="str">
            <v>VALVULA GAV. MC FG/VOL. C/RED.S/BY P. PN10 D=500MM</v>
          </cell>
          <cell r="D7261" t="str">
            <v>UN</v>
          </cell>
          <cell r="E7261">
            <v>0</v>
          </cell>
        </row>
        <row r="7262">
          <cell r="B7262" t="str">
            <v>528946</v>
          </cell>
          <cell r="C7262" t="str">
            <v>VALVULA GAV. MC FG/VOL. C/RED.S/BY P. PN10 D=600MM</v>
          </cell>
          <cell r="D7262" t="str">
            <v>UN</v>
          </cell>
          <cell r="E7262">
            <v>0</v>
          </cell>
        </row>
        <row r="7263">
          <cell r="B7263" t="str">
            <v>528947</v>
          </cell>
          <cell r="C7263" t="str">
            <v>VALVULA GAV. MC FG/CAB. C/BY PASS PN10 D=350MM</v>
          </cell>
          <cell r="D7263" t="str">
            <v>UN</v>
          </cell>
          <cell r="E7263">
            <v>0</v>
          </cell>
        </row>
        <row r="7264">
          <cell r="B7264" t="str">
            <v>528948</v>
          </cell>
          <cell r="C7264" t="str">
            <v>VALVULA GAV. MC FG/CAB. C/BY PASS PN10 D=400MM</v>
          </cell>
          <cell r="D7264" t="str">
            <v>UN</v>
          </cell>
          <cell r="E7264">
            <v>0</v>
          </cell>
        </row>
        <row r="7265">
          <cell r="B7265" t="str">
            <v>528949</v>
          </cell>
          <cell r="C7265" t="str">
            <v>VALVULA GAV. MC FG/CAB. C/BY PASS PN10 D=450MM</v>
          </cell>
          <cell r="D7265" t="str">
            <v>UN</v>
          </cell>
          <cell r="E7265">
            <v>0</v>
          </cell>
        </row>
        <row r="7266">
          <cell r="B7266" t="str">
            <v>528950</v>
          </cell>
          <cell r="C7266" t="str">
            <v>VALVULA GAV. MC FG/CAB. C/BY PASS PN10 D=500MM</v>
          </cell>
          <cell r="D7266" t="str">
            <v>UN</v>
          </cell>
          <cell r="E7266">
            <v>0</v>
          </cell>
        </row>
        <row r="7267">
          <cell r="B7267" t="str">
            <v>528951</v>
          </cell>
          <cell r="C7267" t="str">
            <v>VALVULA GAV. MC FG/CAB. C/BY PASS PN10 D=600MM</v>
          </cell>
          <cell r="D7267" t="str">
            <v>UN</v>
          </cell>
          <cell r="E7267">
            <v>0</v>
          </cell>
        </row>
        <row r="7268">
          <cell r="B7268" t="str">
            <v>528952</v>
          </cell>
          <cell r="C7268" t="str">
            <v>VALVULA GAV. MC FG/VOL. C/BY PASS PN10 D=350MM</v>
          </cell>
          <cell r="D7268" t="str">
            <v>UN</v>
          </cell>
          <cell r="E7268">
            <v>0</v>
          </cell>
        </row>
        <row r="7269">
          <cell r="B7269" t="str">
            <v>528953</v>
          </cell>
          <cell r="C7269" t="str">
            <v>VALVULA GAV. MC FG/VOL. C/BY PASS PN10 D=400MM</v>
          </cell>
          <cell r="D7269" t="str">
            <v>UN</v>
          </cell>
          <cell r="E7269">
            <v>0</v>
          </cell>
        </row>
        <row r="7270">
          <cell r="B7270" t="str">
            <v>528954</v>
          </cell>
          <cell r="C7270" t="str">
            <v>VALVULA GAV. MC FG/VOL. C/BY PASS PN10 D=450MM</v>
          </cell>
          <cell r="D7270" t="str">
            <v>UN</v>
          </cell>
          <cell r="E7270">
            <v>0</v>
          </cell>
        </row>
        <row r="7271">
          <cell r="B7271" t="str">
            <v>528955</v>
          </cell>
          <cell r="C7271" t="str">
            <v>VALVULA GAV. MC FG/VOL. C/BY PASS PN10 D=500MM</v>
          </cell>
          <cell r="D7271" t="str">
            <v>UN</v>
          </cell>
          <cell r="E7271">
            <v>0</v>
          </cell>
        </row>
        <row r="7272">
          <cell r="B7272" t="str">
            <v>528956</v>
          </cell>
          <cell r="C7272" t="str">
            <v>VALVULA GAV. MC FG/VOL. C/BY PASS PN10 D=600MM</v>
          </cell>
          <cell r="D7272" t="str">
            <v>UN</v>
          </cell>
          <cell r="E7272">
            <v>0</v>
          </cell>
        </row>
        <row r="7273">
          <cell r="B7273" t="str">
            <v>528957</v>
          </cell>
          <cell r="C7273" t="str">
            <v>VALVULA GAV. MC FG/CAB. C/RED.C/BY P. PN10 D=350MM</v>
          </cell>
          <cell r="D7273" t="str">
            <v>UN</v>
          </cell>
          <cell r="E7273">
            <v>0</v>
          </cell>
        </row>
        <row r="7274">
          <cell r="B7274" t="str">
            <v>528958</v>
          </cell>
          <cell r="C7274" t="str">
            <v>VALVULA GAV. MC FG/CAB. C/RED.C/BY P. PN10 D=400MM</v>
          </cell>
          <cell r="D7274" t="str">
            <v>UN</v>
          </cell>
          <cell r="E7274">
            <v>0</v>
          </cell>
        </row>
        <row r="7275">
          <cell r="B7275" t="str">
            <v>528959</v>
          </cell>
          <cell r="C7275" t="str">
            <v>VALVULA GAV. MC FG/CAB. C/RED.C/BY P. PN10 D=450MM</v>
          </cell>
          <cell r="D7275" t="str">
            <v>UN</v>
          </cell>
          <cell r="E7275">
            <v>0</v>
          </cell>
        </row>
        <row r="7276">
          <cell r="B7276" t="str">
            <v>528960</v>
          </cell>
          <cell r="C7276" t="str">
            <v>VALVULA GAV. MC FG/CAB. C/RED.C/BY P. PN10 D=500MM</v>
          </cell>
          <cell r="D7276" t="str">
            <v>UN</v>
          </cell>
          <cell r="E7276">
            <v>0</v>
          </cell>
        </row>
        <row r="7277">
          <cell r="B7277" t="str">
            <v>528961</v>
          </cell>
          <cell r="C7277" t="str">
            <v>VALVULA GAV. MC FG/CAB. C/RED.C/BY P. PN10 D=600MM</v>
          </cell>
          <cell r="D7277" t="str">
            <v>UN</v>
          </cell>
          <cell r="E7277">
            <v>0</v>
          </cell>
        </row>
        <row r="7278">
          <cell r="B7278" t="str">
            <v>528962</v>
          </cell>
          <cell r="C7278" t="str">
            <v>VALVULA GAV. MC FG/VOL. C/RED.C/BY P. PN10 D=350MM</v>
          </cell>
          <cell r="D7278" t="str">
            <v>UN</v>
          </cell>
          <cell r="E7278">
            <v>0</v>
          </cell>
        </row>
        <row r="7279">
          <cell r="B7279" t="str">
            <v>528963</v>
          </cell>
          <cell r="C7279" t="str">
            <v>VALVULA GAV. MC FG/VOL. C/RED.C/BY P. PN10 D=400MM</v>
          </cell>
          <cell r="D7279" t="str">
            <v>UN</v>
          </cell>
          <cell r="E7279">
            <v>0</v>
          </cell>
        </row>
        <row r="7280">
          <cell r="B7280" t="str">
            <v>528964</v>
          </cell>
          <cell r="C7280" t="str">
            <v>VALVULA GAV. MC FG/VOL. C/RED.C/BY P. PN10 D=450MM</v>
          </cell>
          <cell r="D7280" t="str">
            <v>UN</v>
          </cell>
          <cell r="E7280">
            <v>0</v>
          </cell>
        </row>
        <row r="7281">
          <cell r="B7281" t="str">
            <v>528965</v>
          </cell>
          <cell r="C7281" t="str">
            <v>VALVULA GAV. MC FG/VOL. C/RED.C/BY P. PN10 D=500MM</v>
          </cell>
          <cell r="D7281" t="str">
            <v>UN</v>
          </cell>
          <cell r="E7281">
            <v>0</v>
          </cell>
        </row>
        <row r="7282">
          <cell r="B7282" t="str">
            <v>528966</v>
          </cell>
          <cell r="C7282" t="str">
            <v>VALVULA GAV. MC FG/VOL. C/RED.C/BY P. PN10 D=600MM</v>
          </cell>
          <cell r="D7282" t="str">
            <v>UN</v>
          </cell>
          <cell r="E7282">
            <v>0</v>
          </cell>
        </row>
        <row r="7284">
          <cell r="B7284" t="str">
            <v>529000</v>
          </cell>
          <cell r="C7284" t="str">
            <v>VALVULA GAV. MO PN-10 (SETOR ABDIB GLOBAL 40%; C32 - FERRO/ACO/DERIV. 60%)</v>
          </cell>
        </row>
        <row r="7285">
          <cell r="B7285" t="str">
            <v>529001</v>
          </cell>
          <cell r="C7285" t="str">
            <v>VALVULA GAV. MO FG/CAB. S/BY PASS PN10 D=350MM</v>
          </cell>
          <cell r="D7285" t="str">
            <v>UN</v>
          </cell>
          <cell r="E7285">
            <v>0</v>
          </cell>
        </row>
        <row r="7286">
          <cell r="B7286" t="str">
            <v>529002</v>
          </cell>
          <cell r="C7286" t="str">
            <v>VALVULA GAV. MO FG/CAB. S/BY PASS PN10 D=400MM</v>
          </cell>
          <cell r="D7286" t="str">
            <v>UN</v>
          </cell>
          <cell r="E7286">
            <v>0</v>
          </cell>
        </row>
        <row r="7287">
          <cell r="B7287" t="str">
            <v>529003</v>
          </cell>
          <cell r="C7287" t="str">
            <v>VALVULA GAV. MO FG/CAB. S/BY PASS PN10 D=450MM</v>
          </cell>
          <cell r="D7287" t="str">
            <v>UN</v>
          </cell>
          <cell r="E7287">
            <v>0</v>
          </cell>
        </row>
        <row r="7288">
          <cell r="B7288" t="str">
            <v>529004</v>
          </cell>
          <cell r="C7288" t="str">
            <v>VALVULA GAV. MO FG/CAB. S/BY PASS PN10 D=500MM</v>
          </cell>
          <cell r="D7288" t="str">
            <v>UN</v>
          </cell>
          <cell r="E7288">
            <v>0</v>
          </cell>
        </row>
        <row r="7289">
          <cell r="B7289" t="str">
            <v>529005</v>
          </cell>
          <cell r="C7289" t="str">
            <v>VALVULA GAV. MO FG/CAB. S/BY PASS PN10 D=600MM</v>
          </cell>
          <cell r="D7289" t="str">
            <v>UN</v>
          </cell>
          <cell r="E7289">
            <v>0</v>
          </cell>
        </row>
        <row r="7290">
          <cell r="B7290" t="str">
            <v>529006</v>
          </cell>
          <cell r="C7290" t="str">
            <v>VALVULA GAV. MO FG/CAB. S/BY PASS PN10 D=700MM</v>
          </cell>
          <cell r="D7290" t="str">
            <v>UN</v>
          </cell>
          <cell r="E7290">
            <v>0</v>
          </cell>
        </row>
        <row r="7291">
          <cell r="B7291" t="str">
            <v>529007</v>
          </cell>
          <cell r="C7291" t="str">
            <v>VALVULA GAV. MO FG/CAB. S/BY PASS PN10 D=800MM</v>
          </cell>
          <cell r="D7291" t="str">
            <v>UN</v>
          </cell>
          <cell r="E7291">
            <v>0</v>
          </cell>
        </row>
        <row r="7292">
          <cell r="B7292" t="str">
            <v>529008</v>
          </cell>
          <cell r="C7292" t="str">
            <v>VALVULA GAV. MO FG/CAB. S/BY PASS PN10 D=900MM</v>
          </cell>
          <cell r="D7292" t="str">
            <v>UN</v>
          </cell>
          <cell r="E7292">
            <v>0</v>
          </cell>
        </row>
        <row r="7293">
          <cell r="B7293" t="str">
            <v>529009</v>
          </cell>
          <cell r="C7293" t="str">
            <v>VALVULA GAV. MO FG/CAB. S/BY PASS PN10 D=1000MM</v>
          </cell>
          <cell r="D7293" t="str">
            <v>UN</v>
          </cell>
          <cell r="E7293">
            <v>0</v>
          </cell>
        </row>
        <row r="7294">
          <cell r="B7294" t="str">
            <v>529010</v>
          </cell>
          <cell r="C7294" t="str">
            <v>VALVULA GAV. MO FG/VOL. S/BY PASS PN10 D=350MM</v>
          </cell>
          <cell r="D7294" t="str">
            <v>UN</v>
          </cell>
          <cell r="E7294">
            <v>0</v>
          </cell>
        </row>
        <row r="7295">
          <cell r="B7295" t="str">
            <v>529011</v>
          </cell>
          <cell r="C7295" t="str">
            <v>VALVULA GAV. MO FG/VOL. S/BY PASS PN10 D=400MM</v>
          </cell>
          <cell r="D7295" t="str">
            <v>UN</v>
          </cell>
          <cell r="E7295">
            <v>0</v>
          </cell>
        </row>
        <row r="7296">
          <cell r="B7296" t="str">
            <v>529012</v>
          </cell>
          <cell r="C7296" t="str">
            <v>VALVULA GAV. MO FG/VOL. S/BY PASS PN10 D=450MM</v>
          </cell>
          <cell r="D7296" t="str">
            <v>UN</v>
          </cell>
          <cell r="E7296">
            <v>0</v>
          </cell>
        </row>
        <row r="7297">
          <cell r="B7297" t="str">
            <v>529013</v>
          </cell>
          <cell r="C7297" t="str">
            <v>VALVULA GAV. MO FG/VOL. S/BY PASS PN10 D=500MM</v>
          </cell>
          <cell r="D7297" t="str">
            <v>UN</v>
          </cell>
          <cell r="E7297">
            <v>0</v>
          </cell>
        </row>
        <row r="7298">
          <cell r="B7298" t="str">
            <v>529014</v>
          </cell>
          <cell r="C7298" t="str">
            <v>VALVULA GAV. MO FG/VOL. S/BY PASS PN10 D=600MM</v>
          </cell>
          <cell r="D7298" t="str">
            <v>UN</v>
          </cell>
          <cell r="E7298">
            <v>0</v>
          </cell>
        </row>
        <row r="7299">
          <cell r="B7299" t="str">
            <v>529015</v>
          </cell>
          <cell r="C7299" t="str">
            <v>VALVULA GAV. MO FG/VOL. S/BY PASS PN10 D=700MM</v>
          </cell>
          <cell r="D7299" t="str">
            <v>UN</v>
          </cell>
          <cell r="E7299">
            <v>0</v>
          </cell>
        </row>
        <row r="7300">
          <cell r="B7300" t="str">
            <v>529016</v>
          </cell>
          <cell r="C7300" t="str">
            <v>VALVULA GAV. MO FG/VOL. S/BY PASS PN10 D=800MM</v>
          </cell>
          <cell r="D7300" t="str">
            <v>UN</v>
          </cell>
          <cell r="E7300">
            <v>0</v>
          </cell>
        </row>
        <row r="7301">
          <cell r="B7301" t="str">
            <v>529017</v>
          </cell>
          <cell r="C7301" t="str">
            <v>VALVULA GAV. MO FG/VOL. S/BY PASS PN10 D=900MM</v>
          </cell>
          <cell r="D7301" t="str">
            <v>UN</v>
          </cell>
          <cell r="E7301">
            <v>0</v>
          </cell>
        </row>
        <row r="7302">
          <cell r="B7302" t="str">
            <v>529018</v>
          </cell>
          <cell r="C7302" t="str">
            <v>VALVULA GAV. MO FG/VOL. S/BY PASS PN10 D=1000MM</v>
          </cell>
          <cell r="D7302" t="str">
            <v>UN</v>
          </cell>
          <cell r="E7302">
            <v>0</v>
          </cell>
        </row>
        <row r="7303">
          <cell r="B7303" t="str">
            <v>529019</v>
          </cell>
          <cell r="C7303" t="str">
            <v>VALVULA GAV. MO JE/CAB. S/BY PASS PN10 D=250MM</v>
          </cell>
          <cell r="D7303" t="str">
            <v>UN</v>
          </cell>
          <cell r="E7303">
            <v>0</v>
          </cell>
        </row>
        <row r="7304">
          <cell r="B7304" t="str">
            <v>529020</v>
          </cell>
          <cell r="C7304" t="str">
            <v>VALVULA GAV. MO JE/CAB. S/BY PASS PN10 D=300MM</v>
          </cell>
          <cell r="D7304" t="str">
            <v>UN</v>
          </cell>
          <cell r="E7304">
            <v>0</v>
          </cell>
        </row>
        <row r="7305">
          <cell r="B7305" t="str">
            <v>529021</v>
          </cell>
          <cell r="C7305" t="str">
            <v>VALVULA GAV. MO JE/CAB. S/BY PASS PN10 D=350MM</v>
          </cell>
          <cell r="D7305" t="str">
            <v>UN</v>
          </cell>
          <cell r="E7305">
            <v>0</v>
          </cell>
        </row>
        <row r="7306">
          <cell r="B7306" t="str">
            <v>529022</v>
          </cell>
          <cell r="C7306" t="str">
            <v>VALVULA GAV. MO JE/CAB. S/BY PASS PN10 D=400MM</v>
          </cell>
          <cell r="D7306" t="str">
            <v>UN</v>
          </cell>
          <cell r="E7306">
            <v>0</v>
          </cell>
        </row>
        <row r="7307">
          <cell r="B7307" t="str">
            <v>529023</v>
          </cell>
          <cell r="C7307" t="str">
            <v>VALVULA GAV. MO JE/CAB. S/BY PASS PN10 D=450MM</v>
          </cell>
          <cell r="D7307" t="str">
            <v>UN</v>
          </cell>
          <cell r="E7307">
            <v>0</v>
          </cell>
        </row>
        <row r="7308">
          <cell r="B7308" t="str">
            <v>529024</v>
          </cell>
          <cell r="C7308" t="str">
            <v>VALVULA GAV. MO JE/CAB. S/BY PASS PN10 D=500MM</v>
          </cell>
          <cell r="D7308" t="str">
            <v>UN</v>
          </cell>
          <cell r="E7308">
            <v>0</v>
          </cell>
        </row>
        <row r="7309">
          <cell r="B7309" t="str">
            <v>529025</v>
          </cell>
          <cell r="C7309" t="str">
            <v>VALVULA GAV. MO JE/CAB. S/BY PASS PN10 D=600MM</v>
          </cell>
          <cell r="D7309" t="str">
            <v>UN</v>
          </cell>
          <cell r="E7309">
            <v>0</v>
          </cell>
        </row>
        <row r="7310">
          <cell r="B7310" t="str">
            <v>529026</v>
          </cell>
          <cell r="C7310" t="str">
            <v>VALVULA GAV. MO JE/VOL. S/BY PASS PN10 D=250MM</v>
          </cell>
          <cell r="D7310" t="str">
            <v>UN</v>
          </cell>
          <cell r="E7310">
            <v>0</v>
          </cell>
        </row>
        <row r="7311">
          <cell r="B7311" t="str">
            <v>529027</v>
          </cell>
          <cell r="C7311" t="str">
            <v>VALVULA GAV. MO JE/VOL. S/BY PASS PN10 D=300MM</v>
          </cell>
          <cell r="D7311" t="str">
            <v>UN</v>
          </cell>
          <cell r="E7311">
            <v>0</v>
          </cell>
        </row>
        <row r="7312">
          <cell r="B7312" t="str">
            <v>529028</v>
          </cell>
          <cell r="C7312" t="str">
            <v>VALVULA GAV. MO JE/VOL. S/BY PASS PN10 D=350MM</v>
          </cell>
          <cell r="D7312" t="str">
            <v>UN</v>
          </cell>
          <cell r="E7312">
            <v>0</v>
          </cell>
        </row>
        <row r="7313">
          <cell r="B7313" t="str">
            <v>529029</v>
          </cell>
          <cell r="C7313" t="str">
            <v>VALVULA GAV. MO JE/VOL. S/BY PASS PN10 D=400MM</v>
          </cell>
          <cell r="D7313" t="str">
            <v>UN</v>
          </cell>
          <cell r="E7313">
            <v>0</v>
          </cell>
        </row>
        <row r="7314">
          <cell r="B7314" t="str">
            <v>529030</v>
          </cell>
          <cell r="C7314" t="str">
            <v>VALVULA GAV. MO JE/VOL. S/BY PASS PN10 D=450MM</v>
          </cell>
          <cell r="D7314" t="str">
            <v>UN</v>
          </cell>
          <cell r="E7314">
            <v>0</v>
          </cell>
        </row>
        <row r="7315">
          <cell r="B7315" t="str">
            <v>529031</v>
          </cell>
          <cell r="C7315" t="str">
            <v>VALVULA GAV. MO JE/VOL. S/BY PASS PN10 D=500MM</v>
          </cell>
          <cell r="D7315" t="str">
            <v>UN</v>
          </cell>
          <cell r="E7315">
            <v>0</v>
          </cell>
        </row>
        <row r="7316">
          <cell r="B7316" t="str">
            <v>529032</v>
          </cell>
          <cell r="C7316" t="str">
            <v>VALVULA GAV. MO JE/VOL. S/BY PASS PN10 D=600MM</v>
          </cell>
          <cell r="D7316" t="str">
            <v>UN</v>
          </cell>
          <cell r="E7316">
            <v>0</v>
          </cell>
        </row>
        <row r="7317">
          <cell r="B7317" t="str">
            <v>529033</v>
          </cell>
          <cell r="C7317" t="str">
            <v>VALVULA GAV. MO FG/CAB.C/RED.S/BY P. PN10 D=350MM</v>
          </cell>
          <cell r="D7317" t="str">
            <v>UN</v>
          </cell>
          <cell r="E7317">
            <v>0</v>
          </cell>
        </row>
        <row r="7318">
          <cell r="B7318" t="str">
            <v>529034</v>
          </cell>
          <cell r="C7318" t="str">
            <v>VALVULA GAV. MO FG/CAB.C/RED.S/BY P. PN10 D=400MM</v>
          </cell>
          <cell r="D7318" t="str">
            <v>UN</v>
          </cell>
          <cell r="E7318">
            <v>0</v>
          </cell>
        </row>
        <row r="7319">
          <cell r="B7319" t="str">
            <v>529035</v>
          </cell>
          <cell r="C7319" t="str">
            <v>VALVULA GAV. MO FG/CAB.C/RED.S/BY P. PN10 D=450MM</v>
          </cell>
          <cell r="D7319" t="str">
            <v>UN</v>
          </cell>
          <cell r="E7319">
            <v>0</v>
          </cell>
        </row>
        <row r="7320">
          <cell r="B7320" t="str">
            <v>529036</v>
          </cell>
          <cell r="C7320" t="str">
            <v>VALVULA GAV. MO FG/CAB.C/RED.S/BY P. PN10 D=500MM</v>
          </cell>
          <cell r="D7320" t="str">
            <v>UN</v>
          </cell>
          <cell r="E7320">
            <v>0</v>
          </cell>
        </row>
        <row r="7321">
          <cell r="B7321" t="str">
            <v>529037</v>
          </cell>
          <cell r="C7321" t="str">
            <v>VALVULA GAV. MO FG/CAB.C/RED.S/BY P. PN10 D=600MM</v>
          </cell>
          <cell r="D7321" t="str">
            <v>UN</v>
          </cell>
          <cell r="E7321">
            <v>0</v>
          </cell>
        </row>
        <row r="7322">
          <cell r="B7322" t="str">
            <v>529038</v>
          </cell>
          <cell r="C7322" t="str">
            <v>VALVULA GAV. MO FG/CAB.C/RED.S/BY P. PN10 D=700MM</v>
          </cell>
          <cell r="D7322" t="str">
            <v>UN</v>
          </cell>
          <cell r="E7322">
            <v>0</v>
          </cell>
        </row>
        <row r="7323">
          <cell r="B7323" t="str">
            <v>529039</v>
          </cell>
          <cell r="C7323" t="str">
            <v>VALVULA GAV. MO FG/CAB.C/RED.S/BY P. PN10 D=800MM</v>
          </cell>
          <cell r="D7323" t="str">
            <v>UN</v>
          </cell>
          <cell r="E7323">
            <v>0</v>
          </cell>
        </row>
        <row r="7324">
          <cell r="B7324" t="str">
            <v>529040</v>
          </cell>
          <cell r="C7324" t="str">
            <v>VALVULA GAV. MO FG/CAB.C/RED.S/BY P. PN10 D=900MM</v>
          </cell>
          <cell r="D7324" t="str">
            <v>UN</v>
          </cell>
          <cell r="E7324">
            <v>0</v>
          </cell>
        </row>
        <row r="7325">
          <cell r="B7325" t="str">
            <v>529041</v>
          </cell>
          <cell r="C7325" t="str">
            <v>VALVULA GAV. MO FG/CAB.C/RED.S/BY P. PN10 D=1000MM</v>
          </cell>
          <cell r="D7325" t="str">
            <v>UN</v>
          </cell>
          <cell r="E7325">
            <v>0</v>
          </cell>
        </row>
        <row r="7326">
          <cell r="B7326" t="str">
            <v>529042</v>
          </cell>
          <cell r="C7326" t="str">
            <v>VALVULA GAV. MO FG/VOL.C/RED.S/BY P. PN10 D=350MM</v>
          </cell>
          <cell r="D7326" t="str">
            <v>UN</v>
          </cell>
          <cell r="E7326">
            <v>0</v>
          </cell>
        </row>
        <row r="7327">
          <cell r="B7327" t="str">
            <v>529043</v>
          </cell>
          <cell r="C7327" t="str">
            <v>VALVULA GAV. MO FG/VOL.C/RED.S/BY P. PN10 D=400MM</v>
          </cell>
          <cell r="D7327" t="str">
            <v>UN</v>
          </cell>
          <cell r="E7327">
            <v>0</v>
          </cell>
        </row>
        <row r="7328">
          <cell r="B7328" t="str">
            <v>529044</v>
          </cell>
          <cell r="C7328" t="str">
            <v>VALVULA GAV. MO FG/VOL.C/RED.S/BY P. PN10 D=450MM</v>
          </cell>
          <cell r="D7328" t="str">
            <v>UN</v>
          </cell>
          <cell r="E7328">
            <v>0</v>
          </cell>
        </row>
        <row r="7329">
          <cell r="B7329" t="str">
            <v>529045</v>
          </cell>
          <cell r="C7329" t="str">
            <v>VALVULA GAV. MO FG/VOL.C/RED.S/BY P. PN10 D=500MM</v>
          </cell>
          <cell r="D7329" t="str">
            <v>UN</v>
          </cell>
          <cell r="E7329">
            <v>0</v>
          </cell>
        </row>
        <row r="7330">
          <cell r="B7330" t="str">
            <v>529046</v>
          </cell>
          <cell r="C7330" t="str">
            <v>VALVULA GAV. MO FG/VOL.C/RED.S/BY P. PN10 D=600MM</v>
          </cell>
          <cell r="D7330" t="str">
            <v>UN</v>
          </cell>
          <cell r="E7330">
            <v>0</v>
          </cell>
        </row>
        <row r="7331">
          <cell r="B7331" t="str">
            <v>529047</v>
          </cell>
          <cell r="C7331" t="str">
            <v>VALVULA GAV. MO FG/VOL.C/RED.S/BY P. PN10 D=700MM</v>
          </cell>
          <cell r="D7331" t="str">
            <v>UN</v>
          </cell>
          <cell r="E7331">
            <v>0</v>
          </cell>
        </row>
        <row r="7332">
          <cell r="B7332" t="str">
            <v>529048</v>
          </cell>
          <cell r="C7332" t="str">
            <v>VALVULA GAV. MO FG/VOL.C/RED.S/BY P. PN10 D=800MM</v>
          </cell>
          <cell r="D7332" t="str">
            <v>UN</v>
          </cell>
          <cell r="E7332">
            <v>0</v>
          </cell>
        </row>
        <row r="7333">
          <cell r="B7333" t="str">
            <v>529049</v>
          </cell>
          <cell r="C7333" t="str">
            <v>VALVULA GAV. MO FG/VOL.C/RED.S/BY P. PN10 D=900MM</v>
          </cell>
          <cell r="D7333" t="str">
            <v>UN</v>
          </cell>
          <cell r="E7333">
            <v>0</v>
          </cell>
        </row>
        <row r="7334">
          <cell r="B7334" t="str">
            <v>529050</v>
          </cell>
          <cell r="C7334" t="str">
            <v>VALVULA GAV. MO FG/VOL.C/RED.S/BY P. PN10 D=1000MM</v>
          </cell>
          <cell r="D7334" t="str">
            <v>UN</v>
          </cell>
          <cell r="E7334">
            <v>0</v>
          </cell>
        </row>
        <row r="7335">
          <cell r="B7335" t="str">
            <v>529051</v>
          </cell>
          <cell r="C7335" t="str">
            <v>VALVULA GAV. MO JE/CAB. C/RED.S/BY P. PN10 D=300MM</v>
          </cell>
          <cell r="D7335" t="str">
            <v>UN</v>
          </cell>
          <cell r="E7335">
            <v>0</v>
          </cell>
        </row>
        <row r="7336">
          <cell r="B7336" t="str">
            <v>529052</v>
          </cell>
          <cell r="C7336" t="str">
            <v>VALVULA GAV. MO JE/CAB. C/RED.S/BY P. PN10 D=350MM</v>
          </cell>
          <cell r="D7336" t="str">
            <v>UN</v>
          </cell>
          <cell r="E7336">
            <v>0</v>
          </cell>
        </row>
        <row r="7337">
          <cell r="B7337" t="str">
            <v>529053</v>
          </cell>
          <cell r="C7337" t="str">
            <v>VALVULA GAV. MO JE/CAB. C/RED.S/BY P. PN10 D=400MM</v>
          </cell>
          <cell r="D7337" t="str">
            <v>UN</v>
          </cell>
          <cell r="E7337">
            <v>0</v>
          </cell>
        </row>
        <row r="7338">
          <cell r="B7338" t="str">
            <v>529054</v>
          </cell>
          <cell r="C7338" t="str">
            <v>VALVULA GAV. MO JE/CAB. C/RED.S/BY P. PN10 D=450MM</v>
          </cell>
          <cell r="D7338" t="str">
            <v>UN</v>
          </cell>
          <cell r="E7338">
            <v>0</v>
          </cell>
        </row>
        <row r="7339">
          <cell r="B7339" t="str">
            <v>529055</v>
          </cell>
          <cell r="C7339" t="str">
            <v>VALVULA GAV. MO JE/CAB. C/RED.S/BY P. PN10 D=500MM</v>
          </cell>
          <cell r="D7339" t="str">
            <v>UN</v>
          </cell>
          <cell r="E7339">
            <v>0</v>
          </cell>
        </row>
        <row r="7340">
          <cell r="B7340" t="str">
            <v>529056</v>
          </cell>
          <cell r="C7340" t="str">
            <v>VALVULA GAV. MO JE/CAB. C/RED.S/BY P. PN10 D=600MM</v>
          </cell>
          <cell r="D7340" t="str">
            <v>UN</v>
          </cell>
          <cell r="E7340">
            <v>0</v>
          </cell>
        </row>
        <row r="7341">
          <cell r="B7341" t="str">
            <v>529057</v>
          </cell>
          <cell r="C7341" t="str">
            <v>VALVULA GAV. MO JE/VOL. C/RED.S/BY P. PN10 D=300MM</v>
          </cell>
          <cell r="D7341" t="str">
            <v>UN</v>
          </cell>
          <cell r="E7341">
            <v>0</v>
          </cell>
        </row>
        <row r="7342">
          <cell r="B7342" t="str">
            <v>529058</v>
          </cell>
          <cell r="C7342" t="str">
            <v>VALVULA GAV. MO JE/VOL. C/RED.S/BY P. PN10 D=350MM</v>
          </cell>
          <cell r="D7342" t="str">
            <v>UN</v>
          </cell>
          <cell r="E7342">
            <v>0</v>
          </cell>
        </row>
        <row r="7343">
          <cell r="B7343" t="str">
            <v>529059</v>
          </cell>
          <cell r="C7343" t="str">
            <v>VALVULA GAV. MO JE/VOL. C/RED.S/BY P. PN10 D=400MM</v>
          </cell>
          <cell r="D7343" t="str">
            <v>UN</v>
          </cell>
          <cell r="E7343">
            <v>0</v>
          </cell>
        </row>
        <row r="7344">
          <cell r="B7344" t="str">
            <v>529060</v>
          </cell>
          <cell r="C7344" t="str">
            <v>VALVULA GAV. MO JE/VOL. C/RED.S/BY P. PN10 D=450MM</v>
          </cell>
          <cell r="D7344" t="str">
            <v>UN</v>
          </cell>
          <cell r="E7344">
            <v>0</v>
          </cell>
        </row>
        <row r="7345">
          <cell r="B7345" t="str">
            <v>529061</v>
          </cell>
          <cell r="C7345" t="str">
            <v>VALVULA GAV. MO JE/VOL. C/RED.S/BY P. PN10 D=500MM</v>
          </cell>
          <cell r="D7345" t="str">
            <v>UN</v>
          </cell>
          <cell r="E7345">
            <v>0</v>
          </cell>
        </row>
        <row r="7346">
          <cell r="B7346" t="str">
            <v>529062</v>
          </cell>
          <cell r="C7346" t="str">
            <v>VALVULA GAV. MO JE/VOL. C/RED.S/BY P. PN10 D=600MM</v>
          </cell>
          <cell r="D7346" t="str">
            <v>UN</v>
          </cell>
          <cell r="E7346">
            <v>0</v>
          </cell>
        </row>
        <row r="7347">
          <cell r="B7347" t="str">
            <v>529063</v>
          </cell>
          <cell r="C7347" t="str">
            <v>VALVULA GAV. MO FG/CAB. C/BY PASS PN10 D=350MM</v>
          </cell>
          <cell r="D7347" t="str">
            <v>UN</v>
          </cell>
          <cell r="E7347">
            <v>0</v>
          </cell>
        </row>
        <row r="7348">
          <cell r="B7348" t="str">
            <v>529064</v>
          </cell>
          <cell r="C7348" t="str">
            <v>VALVULA GAV. MO FG/CAB. C/BY PASS PN10 D=400MM</v>
          </cell>
          <cell r="D7348" t="str">
            <v>UN</v>
          </cell>
          <cell r="E7348">
            <v>0</v>
          </cell>
        </row>
        <row r="7349">
          <cell r="B7349" t="str">
            <v>529065</v>
          </cell>
          <cell r="C7349" t="str">
            <v>VALVULA GAV. MO FG/CAB. C/BY PASS PN10 D=450MM</v>
          </cell>
          <cell r="D7349" t="str">
            <v>UN</v>
          </cell>
          <cell r="E7349">
            <v>0</v>
          </cell>
        </row>
        <row r="7350">
          <cell r="B7350" t="str">
            <v>529066</v>
          </cell>
          <cell r="C7350" t="str">
            <v>VALVULA GAV. MO FG/CAB. C/BY PASS PN10 D=500MM</v>
          </cell>
          <cell r="D7350" t="str">
            <v>UN</v>
          </cell>
          <cell r="E7350">
            <v>0</v>
          </cell>
        </row>
        <row r="7351">
          <cell r="B7351" t="str">
            <v>529067</v>
          </cell>
          <cell r="C7351" t="str">
            <v>VALVULA GAV. MO FG/CAB. C/BY PASS PN10 D=600MM</v>
          </cell>
          <cell r="D7351" t="str">
            <v>UN</v>
          </cell>
          <cell r="E7351">
            <v>0</v>
          </cell>
        </row>
        <row r="7352">
          <cell r="B7352" t="str">
            <v>529068</v>
          </cell>
          <cell r="C7352" t="str">
            <v>VALVULA GAV. MO FG/CAB. C/BY PASS PN10 D=700MM</v>
          </cell>
          <cell r="D7352" t="str">
            <v>UN</v>
          </cell>
          <cell r="E7352">
            <v>0</v>
          </cell>
        </row>
        <row r="7353">
          <cell r="B7353" t="str">
            <v>529069</v>
          </cell>
          <cell r="C7353" t="str">
            <v>VALVULA GAV. MO FG/CAB. C/BY PASS PN10 D=800MM</v>
          </cell>
          <cell r="D7353" t="str">
            <v>UN</v>
          </cell>
          <cell r="E7353">
            <v>0</v>
          </cell>
        </row>
        <row r="7354">
          <cell r="B7354" t="str">
            <v>529070</v>
          </cell>
          <cell r="C7354" t="str">
            <v>VALVULA GAV. MO FG/CAB. C/BY PASS PN10 D=900MM</v>
          </cell>
          <cell r="D7354" t="str">
            <v>UN</v>
          </cell>
          <cell r="E7354">
            <v>0</v>
          </cell>
        </row>
        <row r="7355">
          <cell r="B7355" t="str">
            <v>529071</v>
          </cell>
          <cell r="C7355" t="str">
            <v>VALVULA GAV. MO FG/CAB. C/BY PASS PN10 D=1000MM</v>
          </cell>
          <cell r="D7355" t="str">
            <v>UN</v>
          </cell>
          <cell r="E7355">
            <v>0</v>
          </cell>
        </row>
        <row r="7356">
          <cell r="B7356" t="str">
            <v>529072</v>
          </cell>
          <cell r="C7356" t="str">
            <v>VALVULA GAV. MO FG/VOL. C/BY PASS PN10 D=350MM</v>
          </cell>
          <cell r="D7356" t="str">
            <v>UN</v>
          </cell>
          <cell r="E7356">
            <v>0</v>
          </cell>
        </row>
        <row r="7357">
          <cell r="B7357" t="str">
            <v>529073</v>
          </cell>
          <cell r="C7357" t="str">
            <v>VALVULA GAV. MO FG/VOL. C/BY PASS PN10 D=400MM</v>
          </cell>
          <cell r="D7357" t="str">
            <v>UN</v>
          </cell>
          <cell r="E7357">
            <v>0</v>
          </cell>
        </row>
        <row r="7358">
          <cell r="B7358" t="str">
            <v>529074</v>
          </cell>
          <cell r="C7358" t="str">
            <v>VALVULA GAV. MO FG/VOL. C/BY PASS PN10 D=450MM</v>
          </cell>
          <cell r="D7358" t="str">
            <v>UN</v>
          </cell>
          <cell r="E7358">
            <v>0</v>
          </cell>
        </row>
        <row r="7359">
          <cell r="B7359" t="str">
            <v>529075</v>
          </cell>
          <cell r="C7359" t="str">
            <v>VALVULA GAV. MO FG/VOL. C/BY PASS PN10 D=500MM</v>
          </cell>
          <cell r="D7359" t="str">
            <v>UN</v>
          </cell>
          <cell r="E7359">
            <v>0</v>
          </cell>
        </row>
        <row r="7360">
          <cell r="B7360" t="str">
            <v>529076</v>
          </cell>
          <cell r="C7360" t="str">
            <v>VALVULA GAV. MO FG/VOL. C/BY PASS PN10 D=600MM</v>
          </cell>
          <cell r="D7360" t="str">
            <v>UN</v>
          </cell>
          <cell r="E7360">
            <v>0</v>
          </cell>
        </row>
        <row r="7361">
          <cell r="B7361" t="str">
            <v>529077</v>
          </cell>
          <cell r="C7361" t="str">
            <v>VALVULA GAV. MO FG/VOL. C/BY PASS PN10 D=700MM</v>
          </cell>
          <cell r="D7361" t="str">
            <v>UN</v>
          </cell>
          <cell r="E7361">
            <v>0</v>
          </cell>
        </row>
        <row r="7362">
          <cell r="B7362" t="str">
            <v>529078</v>
          </cell>
          <cell r="C7362" t="str">
            <v>VALVULA GAV. MO FG/VOL. C/BY PASS PN10 D=800MM</v>
          </cell>
          <cell r="D7362" t="str">
            <v>UN</v>
          </cell>
          <cell r="E7362">
            <v>0</v>
          </cell>
        </row>
        <row r="7363">
          <cell r="B7363" t="str">
            <v>529079</v>
          </cell>
          <cell r="C7363" t="str">
            <v>VALVULA GAV. MO FG/VOL. C/BY PASS PN10 D=900MM</v>
          </cell>
          <cell r="D7363" t="str">
            <v>UN</v>
          </cell>
          <cell r="E7363">
            <v>0</v>
          </cell>
        </row>
        <row r="7364">
          <cell r="B7364" t="str">
            <v>529080</v>
          </cell>
          <cell r="C7364" t="str">
            <v>VALVULA GAV. MO FG/VOL. C/BY PASS PN10 D=1000MM</v>
          </cell>
          <cell r="D7364" t="str">
            <v>UN</v>
          </cell>
          <cell r="E7364">
            <v>0</v>
          </cell>
        </row>
        <row r="7365">
          <cell r="B7365" t="str">
            <v>529081</v>
          </cell>
          <cell r="C7365" t="str">
            <v>VALVULA GAV. MO JE/CAB. C/BY PASS PN10 D=250MM</v>
          </cell>
          <cell r="D7365" t="str">
            <v>UN</v>
          </cell>
          <cell r="E7365">
            <v>0</v>
          </cell>
        </row>
        <row r="7366">
          <cell r="B7366" t="str">
            <v>529082</v>
          </cell>
          <cell r="C7366" t="str">
            <v>VALVULA GAV. MO JE/CAB. C/BY PASS PN10 D=300MM</v>
          </cell>
          <cell r="D7366" t="str">
            <v>UN</v>
          </cell>
          <cell r="E7366">
            <v>0</v>
          </cell>
        </row>
        <row r="7367">
          <cell r="B7367" t="str">
            <v>529083</v>
          </cell>
          <cell r="C7367" t="str">
            <v>VALVULA GAV. MO JE/CAB. C/BY PASS PN10 D=350MM</v>
          </cell>
          <cell r="D7367" t="str">
            <v>UN</v>
          </cell>
          <cell r="E7367">
            <v>0</v>
          </cell>
        </row>
        <row r="7368">
          <cell r="B7368" t="str">
            <v>529084</v>
          </cell>
          <cell r="C7368" t="str">
            <v>VALVULA GAV. MO JE/CAB. C/BY PASS PN10 D=400MM</v>
          </cell>
          <cell r="D7368" t="str">
            <v>UN</v>
          </cell>
          <cell r="E7368">
            <v>0</v>
          </cell>
        </row>
        <row r="7369">
          <cell r="B7369" t="str">
            <v>529085</v>
          </cell>
          <cell r="C7369" t="str">
            <v>VALVULA GAV. MO JE/CAB. C/BY PASS PN10 D=450MM</v>
          </cell>
          <cell r="D7369" t="str">
            <v>UN</v>
          </cell>
          <cell r="E7369">
            <v>0</v>
          </cell>
        </row>
        <row r="7370">
          <cell r="B7370" t="str">
            <v>529086</v>
          </cell>
          <cell r="C7370" t="str">
            <v>VALVULA GAV. MO JE/CAB. C/BY PASS PN10 D=500MM</v>
          </cell>
          <cell r="D7370" t="str">
            <v>UN</v>
          </cell>
          <cell r="E7370">
            <v>0</v>
          </cell>
        </row>
        <row r="7371">
          <cell r="B7371" t="str">
            <v>529087</v>
          </cell>
          <cell r="C7371" t="str">
            <v>VALVULA GAV. MO JE/CAB. C/BY PASS PN10 D=600MM</v>
          </cell>
          <cell r="D7371" t="str">
            <v>UN</v>
          </cell>
          <cell r="E7371">
            <v>0</v>
          </cell>
        </row>
        <row r="7372">
          <cell r="B7372" t="str">
            <v>529088</v>
          </cell>
          <cell r="C7372" t="str">
            <v>VALVULA GAV. MO JE/VOL. C/BY PASS PN10 D=250MM</v>
          </cell>
          <cell r="D7372" t="str">
            <v>UN</v>
          </cell>
          <cell r="E7372">
            <v>0</v>
          </cell>
        </row>
        <row r="7373">
          <cell r="B7373" t="str">
            <v>529089</v>
          </cell>
          <cell r="C7373" t="str">
            <v>VALVULA GAV. MO JE/VOL. C/BY PASS PN10 D=300MM</v>
          </cell>
          <cell r="D7373" t="str">
            <v>UN</v>
          </cell>
          <cell r="E7373">
            <v>0</v>
          </cell>
        </row>
        <row r="7374">
          <cell r="B7374" t="str">
            <v>529090</v>
          </cell>
          <cell r="C7374" t="str">
            <v>VALVULA GAV. MO JE/VOL. C/BY PASS PN10 D=350MM</v>
          </cell>
          <cell r="D7374" t="str">
            <v>UN</v>
          </cell>
          <cell r="E7374">
            <v>0</v>
          </cell>
        </row>
        <row r="7375">
          <cell r="B7375" t="str">
            <v>529091</v>
          </cell>
          <cell r="C7375" t="str">
            <v>VALVULA GAV. MO JE/VOL. C/BY PASS PN10 D=400MM</v>
          </cell>
          <cell r="D7375" t="str">
            <v>UN</v>
          </cell>
          <cell r="E7375">
            <v>0</v>
          </cell>
        </row>
        <row r="7376">
          <cell r="B7376" t="str">
            <v>529092</v>
          </cell>
          <cell r="C7376" t="str">
            <v>VALVULA GAV. MO JE/VOL. C/BY PASS PN10 D=450MM</v>
          </cell>
          <cell r="D7376" t="str">
            <v>UN</v>
          </cell>
          <cell r="E7376">
            <v>0</v>
          </cell>
        </row>
        <row r="7377">
          <cell r="B7377" t="str">
            <v>529093</v>
          </cell>
          <cell r="C7377" t="str">
            <v>VALVULA GAV. MO JE/VOL. C/BY PASS PN10 D=500MM</v>
          </cell>
          <cell r="D7377" t="str">
            <v>UN</v>
          </cell>
          <cell r="E7377">
            <v>0</v>
          </cell>
        </row>
        <row r="7378">
          <cell r="B7378" t="str">
            <v>529094</v>
          </cell>
          <cell r="C7378" t="str">
            <v>VALVULA GAV. MO JE/VOL. C/BY PASS PN10 D=600MM</v>
          </cell>
          <cell r="D7378" t="str">
            <v>UN</v>
          </cell>
          <cell r="E7378">
            <v>0</v>
          </cell>
        </row>
        <row r="7379">
          <cell r="B7379" t="str">
            <v>529095</v>
          </cell>
          <cell r="C7379" t="str">
            <v>VALVULA GAV. MO FG/CAB. C/RED.C/BY P. PN10 D=350MM</v>
          </cell>
          <cell r="D7379" t="str">
            <v>UN</v>
          </cell>
          <cell r="E7379">
            <v>0</v>
          </cell>
        </row>
        <row r="7380">
          <cell r="B7380" t="str">
            <v>529096</v>
          </cell>
          <cell r="C7380" t="str">
            <v>VALVULA GAV. MO FG/CAB. C/RED.C/BY P. PN10 D=400MM</v>
          </cell>
          <cell r="D7380" t="str">
            <v>UN</v>
          </cell>
          <cell r="E7380">
            <v>0</v>
          </cell>
        </row>
        <row r="7381">
          <cell r="B7381" t="str">
            <v>529097</v>
          </cell>
          <cell r="C7381" t="str">
            <v>VALVULA GAV. MO FG/CAB. C/RED.C/BY P. PN10 D=450MM</v>
          </cell>
          <cell r="D7381" t="str">
            <v>UN</v>
          </cell>
          <cell r="E7381">
            <v>0</v>
          </cell>
        </row>
        <row r="7382">
          <cell r="B7382" t="str">
            <v>529098</v>
          </cell>
          <cell r="C7382" t="str">
            <v>VALVULA GAV. MO FG/CAB. C/RED.C/BY P. PN10 D=500MM</v>
          </cell>
          <cell r="D7382" t="str">
            <v>UN</v>
          </cell>
          <cell r="E7382">
            <v>0</v>
          </cell>
        </row>
        <row r="7383">
          <cell r="B7383" t="str">
            <v>529099</v>
          </cell>
          <cell r="C7383" t="str">
            <v>VALVULA GAV. MO FG/CAB. C/RED.C/BY P. PN10 D=600MM</v>
          </cell>
          <cell r="D7383" t="str">
            <v>UN</v>
          </cell>
          <cell r="E7383">
            <v>0</v>
          </cell>
        </row>
        <row r="7384">
          <cell r="B7384" t="str">
            <v>529101</v>
          </cell>
          <cell r="C7384" t="str">
            <v>VALVULA GAV. MO FG/CAB. C/RED.C/BY P. PN10 D=700MM</v>
          </cell>
          <cell r="D7384" t="str">
            <v>UN</v>
          </cell>
          <cell r="E7384">
            <v>0</v>
          </cell>
        </row>
        <row r="7385">
          <cell r="B7385" t="str">
            <v>529102</v>
          </cell>
          <cell r="C7385" t="str">
            <v>VALVULA GAV. MO FG/CAB. C/RED.C/BY P. PN10 D=800MM</v>
          </cell>
          <cell r="D7385" t="str">
            <v>UN</v>
          </cell>
          <cell r="E7385">
            <v>0</v>
          </cell>
        </row>
        <row r="7386">
          <cell r="B7386" t="str">
            <v>529103</v>
          </cell>
          <cell r="C7386" t="str">
            <v>VALVULA GAV. MO FG/CAB. C/RED.C/BY P. PN10 D=900MM</v>
          </cell>
          <cell r="D7386" t="str">
            <v>UN</v>
          </cell>
          <cell r="E7386">
            <v>0</v>
          </cell>
        </row>
        <row r="7387">
          <cell r="B7387" t="str">
            <v>529104</v>
          </cell>
          <cell r="C7387" t="str">
            <v>VALVULA GAV. MO FG/CAB.C/RED.C/BY P. PN10 D=1000MM</v>
          </cell>
          <cell r="D7387" t="str">
            <v>UN</v>
          </cell>
          <cell r="E7387">
            <v>0</v>
          </cell>
        </row>
        <row r="7388">
          <cell r="B7388" t="str">
            <v>529105</v>
          </cell>
          <cell r="C7388" t="str">
            <v>VALVULA GAV. MO FG/VOL. C/RED.C/BY P. PN10 D=350MM</v>
          </cell>
          <cell r="D7388" t="str">
            <v>UN</v>
          </cell>
          <cell r="E7388">
            <v>0</v>
          </cell>
        </row>
        <row r="7389">
          <cell r="B7389" t="str">
            <v>529106</v>
          </cell>
          <cell r="C7389" t="str">
            <v>VALVULA GAV. MO FG/VOL. C/RED.C/BY P. PN10 D=400MM</v>
          </cell>
          <cell r="D7389" t="str">
            <v>UN</v>
          </cell>
          <cell r="E7389">
            <v>0</v>
          </cell>
        </row>
        <row r="7390">
          <cell r="B7390" t="str">
            <v>529107</v>
          </cell>
          <cell r="C7390" t="str">
            <v>VALVULA GAV. MO FG/VOL. C/RED.C/BY P. PN10 D=450MM</v>
          </cell>
          <cell r="D7390" t="str">
            <v>UN</v>
          </cell>
          <cell r="E7390">
            <v>0</v>
          </cell>
        </row>
        <row r="7391">
          <cell r="B7391" t="str">
            <v>529108</v>
          </cell>
          <cell r="C7391" t="str">
            <v>VALVULA GAV. MO FG/VOL. C/RED.C/BY P. PN10 D=500MM</v>
          </cell>
          <cell r="D7391" t="str">
            <v>UN</v>
          </cell>
          <cell r="E7391">
            <v>0</v>
          </cell>
        </row>
        <row r="7392">
          <cell r="B7392" t="str">
            <v>529109</v>
          </cell>
          <cell r="C7392" t="str">
            <v>VALVULA GAV. MO FG/VOL. C/RED.C/BY P. PN10 D=600MM</v>
          </cell>
          <cell r="D7392" t="str">
            <v>UN</v>
          </cell>
          <cell r="E7392">
            <v>0</v>
          </cell>
        </row>
        <row r="7393">
          <cell r="B7393" t="str">
            <v>529110</v>
          </cell>
          <cell r="C7393" t="str">
            <v>VALVULA GAV. MO FG/VOL. C/RED.C/BY P. PN10 D=700MM</v>
          </cell>
          <cell r="D7393" t="str">
            <v>UN</v>
          </cell>
          <cell r="E7393">
            <v>0</v>
          </cell>
        </row>
        <row r="7394">
          <cell r="B7394" t="str">
            <v>529111</v>
          </cell>
          <cell r="C7394" t="str">
            <v>VALVULA GAV. MO FG/VOL. C/RED.C/BY P. PN10 D=800MM</v>
          </cell>
          <cell r="D7394" t="str">
            <v>UN</v>
          </cell>
          <cell r="E7394">
            <v>0</v>
          </cell>
        </row>
        <row r="7395">
          <cell r="B7395" t="str">
            <v>529112</v>
          </cell>
          <cell r="C7395" t="str">
            <v>VALVULA GAV. MO FG/VOL. C/RED.C/BY P. PN10 D=900MM</v>
          </cell>
          <cell r="D7395" t="str">
            <v>UN</v>
          </cell>
          <cell r="E7395">
            <v>0</v>
          </cell>
        </row>
        <row r="7396">
          <cell r="B7396" t="str">
            <v>529113</v>
          </cell>
          <cell r="C7396" t="str">
            <v>VALVULA GAV. MO FG/VOL.C/RED.C/BY P. PN10 D=1000MM</v>
          </cell>
          <cell r="D7396" t="str">
            <v>UN</v>
          </cell>
          <cell r="E7396">
            <v>0</v>
          </cell>
        </row>
        <row r="7397">
          <cell r="B7397" t="str">
            <v>529114</v>
          </cell>
          <cell r="C7397" t="str">
            <v>VALVULA GAV. MO JE/CAB. C/RED.C/BY P. PN10 D=300MM</v>
          </cell>
          <cell r="D7397" t="str">
            <v>UN</v>
          </cell>
          <cell r="E7397">
            <v>0</v>
          </cell>
        </row>
        <row r="7398">
          <cell r="B7398" t="str">
            <v>529115</v>
          </cell>
          <cell r="C7398" t="str">
            <v>VALVULA GAV. MO JE/CAB. C/RED.C/BY P. PN10 D=350MM</v>
          </cell>
          <cell r="D7398" t="str">
            <v>UN</v>
          </cell>
          <cell r="E7398">
            <v>0</v>
          </cell>
        </row>
        <row r="7399">
          <cell r="B7399" t="str">
            <v>529116</v>
          </cell>
          <cell r="C7399" t="str">
            <v>VALVULA GAV. MO JE/CAB. C/RED.C/BY P. PN10 D=400MM</v>
          </cell>
          <cell r="D7399" t="str">
            <v>UN</v>
          </cell>
          <cell r="E7399">
            <v>0</v>
          </cell>
        </row>
        <row r="7400">
          <cell r="B7400" t="str">
            <v>529117</v>
          </cell>
          <cell r="C7400" t="str">
            <v>VALVULA GAV. MO JE/CAB. C/RED.C/BY P. PN10 D=450MM</v>
          </cell>
          <cell r="D7400" t="str">
            <v>UN</v>
          </cell>
          <cell r="E7400">
            <v>0</v>
          </cell>
        </row>
        <row r="7401">
          <cell r="B7401" t="str">
            <v>529118</v>
          </cell>
          <cell r="C7401" t="str">
            <v>VALVULA GAV. MO JE/CAB. C/RED.C/BY P. PN10 D=500MM</v>
          </cell>
          <cell r="D7401" t="str">
            <v>UN</v>
          </cell>
          <cell r="E7401">
            <v>0</v>
          </cell>
        </row>
        <row r="7402">
          <cell r="B7402" t="str">
            <v>529119</v>
          </cell>
          <cell r="C7402" t="str">
            <v>VALVULA GAV. MO JE/CAB. C/RED.C/BY P. PN10 D=600MM</v>
          </cell>
          <cell r="D7402" t="str">
            <v>UN</v>
          </cell>
          <cell r="E7402">
            <v>0</v>
          </cell>
        </row>
        <row r="7403">
          <cell r="B7403" t="str">
            <v>529120</v>
          </cell>
          <cell r="C7403" t="str">
            <v>VALVULA GAV. MO JE/VOL. C/RED.C/BY P. PN10 D=300MM</v>
          </cell>
          <cell r="D7403" t="str">
            <v>UN</v>
          </cell>
          <cell r="E7403">
            <v>0</v>
          </cell>
        </row>
        <row r="7404">
          <cell r="B7404" t="str">
            <v>529121</v>
          </cell>
          <cell r="C7404" t="str">
            <v>VALVULA GAV. MO JE/VOL. C/RED.C/BY P. PN10 D=350MM</v>
          </cell>
          <cell r="D7404" t="str">
            <v>UN</v>
          </cell>
          <cell r="E7404">
            <v>0</v>
          </cell>
        </row>
        <row r="7405">
          <cell r="B7405" t="str">
            <v>529122</v>
          </cell>
          <cell r="C7405" t="str">
            <v>VALVULA GAV. MO JE/VOL. C/RED.C/BY P. PN10 D=400MM</v>
          </cell>
          <cell r="D7405" t="str">
            <v>UN</v>
          </cell>
          <cell r="E7405">
            <v>0</v>
          </cell>
        </row>
        <row r="7406">
          <cell r="B7406" t="str">
            <v>529123</v>
          </cell>
          <cell r="C7406" t="str">
            <v>VALVULA GAV. MO JE/VOL. C/RED.C/BY P. PN10 D=450MM</v>
          </cell>
          <cell r="D7406" t="str">
            <v>UN</v>
          </cell>
          <cell r="E7406">
            <v>0</v>
          </cell>
        </row>
        <row r="7407">
          <cell r="B7407" t="str">
            <v>529124</v>
          </cell>
          <cell r="C7407" t="str">
            <v>VALVULA GAV. MO JE/VOL. C/RED.C/BY P. PN10 D=500MM</v>
          </cell>
          <cell r="D7407" t="str">
            <v>UN</v>
          </cell>
          <cell r="E7407">
            <v>0</v>
          </cell>
        </row>
        <row r="7408">
          <cell r="B7408" t="str">
            <v>529125</v>
          </cell>
          <cell r="C7408" t="str">
            <v>VALVULA GAV. MO JE/VOL. C/RED.C/BY P. PN10 D=600MM</v>
          </cell>
          <cell r="D7408" t="str">
            <v>UN</v>
          </cell>
          <cell r="E7408">
            <v>0</v>
          </cell>
        </row>
        <row r="7410">
          <cell r="B7410" t="str">
            <v>529200</v>
          </cell>
          <cell r="C7410" t="str">
            <v>VALVULA GAV. MC PN-16 (SETOR ABDIB GLOBAL 40%; C32 - FERRO/ACO/DERIV. 60%)</v>
          </cell>
        </row>
        <row r="7411">
          <cell r="B7411" t="str">
            <v>529201</v>
          </cell>
          <cell r="C7411" t="str">
            <v>VALVULA GAV. MC JE/CAB. S/BY PASS PN16 D=50MM</v>
          </cell>
          <cell r="D7411" t="str">
            <v>UN</v>
          </cell>
          <cell r="E7411">
            <v>0</v>
          </cell>
        </row>
        <row r="7412">
          <cell r="B7412" t="str">
            <v>529202</v>
          </cell>
          <cell r="C7412" t="str">
            <v>VALVULA GAV. MC JE/CAB. S/BY PASS PN16 D=75MM</v>
          </cell>
          <cell r="D7412" t="str">
            <v>UN</v>
          </cell>
          <cell r="E7412">
            <v>0</v>
          </cell>
        </row>
        <row r="7413">
          <cell r="B7413" t="str">
            <v>529203</v>
          </cell>
          <cell r="C7413" t="str">
            <v>VALVULA GAV. MC JE/CAB. S/BY PASS PN16 D=100MM</v>
          </cell>
          <cell r="D7413" t="str">
            <v>UN</v>
          </cell>
          <cell r="E7413">
            <v>0</v>
          </cell>
        </row>
        <row r="7414">
          <cell r="B7414" t="str">
            <v>529204</v>
          </cell>
          <cell r="C7414" t="str">
            <v>VALVULA GAV. MC JE/VOL. S/BY PASS PN16 D=50MM</v>
          </cell>
          <cell r="D7414" t="str">
            <v>UN</v>
          </cell>
          <cell r="E7414">
            <v>0</v>
          </cell>
        </row>
        <row r="7415">
          <cell r="B7415" t="str">
            <v>529205</v>
          </cell>
          <cell r="C7415" t="str">
            <v>VALVULA GAV. MC JE/VOL. S/BY PASS PN16 D=75MM</v>
          </cell>
          <cell r="D7415" t="str">
            <v>UN</v>
          </cell>
          <cell r="E7415">
            <v>0</v>
          </cell>
        </row>
        <row r="7416">
          <cell r="B7416" t="str">
            <v>529206</v>
          </cell>
          <cell r="C7416" t="str">
            <v>VALVULA GAV. MC JE/VOL. S/BY PASS PN16 D=100MM</v>
          </cell>
          <cell r="D7416" t="str">
            <v>UN</v>
          </cell>
          <cell r="E7416">
            <v>0</v>
          </cell>
        </row>
        <row r="7417">
          <cell r="B7417" t="str">
            <v>529207</v>
          </cell>
          <cell r="C7417" t="str">
            <v>VALVULA GAV. MC FG/CAB. S/BY PASS PN16 D=50MM</v>
          </cell>
          <cell r="D7417" t="str">
            <v>UN</v>
          </cell>
          <cell r="E7417">
            <v>0</v>
          </cell>
        </row>
        <row r="7418">
          <cell r="B7418" t="str">
            <v>529208</v>
          </cell>
          <cell r="C7418" t="str">
            <v>VALVULA GAV. MC FG/CAB. S/BY PASS PN16 D=75MM</v>
          </cell>
          <cell r="D7418" t="str">
            <v>UN</v>
          </cell>
          <cell r="E7418">
            <v>0</v>
          </cell>
        </row>
        <row r="7419">
          <cell r="B7419" t="str">
            <v>529209</v>
          </cell>
          <cell r="C7419" t="str">
            <v>VALVULA GAV. MC FG/CAB. S/BY PASS PN16 D=100MM</v>
          </cell>
          <cell r="D7419" t="str">
            <v>UN</v>
          </cell>
          <cell r="E7419">
            <v>0</v>
          </cell>
        </row>
        <row r="7420">
          <cell r="B7420" t="str">
            <v>529210</v>
          </cell>
          <cell r="C7420" t="str">
            <v>VALVULA GAV. MC FG/CAB. S/BY PASS PN16 D=150MM</v>
          </cell>
          <cell r="D7420" t="str">
            <v>UN</v>
          </cell>
          <cell r="E7420">
            <v>0</v>
          </cell>
        </row>
        <row r="7421">
          <cell r="B7421" t="str">
            <v>529211</v>
          </cell>
          <cell r="C7421" t="str">
            <v>VALVULA GAV. MC FG/CAB. S/BY PASS PN16 D=200MM</v>
          </cell>
          <cell r="D7421" t="str">
            <v>UN</v>
          </cell>
          <cell r="E7421">
            <v>0</v>
          </cell>
        </row>
        <row r="7422">
          <cell r="B7422" t="str">
            <v>529212</v>
          </cell>
          <cell r="C7422" t="str">
            <v>VALVULA GAV. MC FG/VOL. S/BY PASS PN16 D=50MM</v>
          </cell>
          <cell r="D7422" t="str">
            <v>UN</v>
          </cell>
          <cell r="E7422">
            <v>0</v>
          </cell>
        </row>
        <row r="7423">
          <cell r="B7423" t="str">
            <v>529213</v>
          </cell>
          <cell r="C7423" t="str">
            <v>VALVULA GAV. MC FG/VOL. S/BY PASS PN16 D=75MM</v>
          </cell>
          <cell r="D7423" t="str">
            <v>UN</v>
          </cell>
          <cell r="E7423">
            <v>0</v>
          </cell>
        </row>
        <row r="7424">
          <cell r="B7424" t="str">
            <v>529214</v>
          </cell>
          <cell r="C7424" t="str">
            <v>VALVULA GAV. MC FG/VOL. S/BY PASS PN16 D=100MM</v>
          </cell>
          <cell r="D7424" t="str">
            <v>UN</v>
          </cell>
          <cell r="E7424">
            <v>0</v>
          </cell>
        </row>
        <row r="7425">
          <cell r="B7425" t="str">
            <v>529215</v>
          </cell>
          <cell r="C7425" t="str">
            <v>VALVULA GAV. MC FG/VOL. S/BY PASS PN16 D=150MM</v>
          </cell>
          <cell r="D7425" t="str">
            <v>UN</v>
          </cell>
          <cell r="E7425">
            <v>0</v>
          </cell>
        </row>
        <row r="7426">
          <cell r="B7426" t="str">
            <v>529216</v>
          </cell>
          <cell r="C7426" t="str">
            <v>VALVULA GAV. MC FG/VOL. S/BY PASS PN16 D=200MM</v>
          </cell>
          <cell r="D7426" t="str">
            <v>UN</v>
          </cell>
          <cell r="E7426">
            <v>0</v>
          </cell>
        </row>
        <row r="7428">
          <cell r="B7428" t="str">
            <v>529300</v>
          </cell>
          <cell r="C7428" t="str">
            <v>VALVULA GAV. MO PN-16 (SETOR ABDIB GLOBAL 40%; C32 - FERRO/ACO/DERIV. 60%)</v>
          </cell>
        </row>
        <row r="7429">
          <cell r="B7429" t="str">
            <v>529301</v>
          </cell>
          <cell r="C7429" t="str">
            <v>VALVULA GAV. MO FG/CAB. S/BY PASS PN16 D=350MM</v>
          </cell>
          <cell r="D7429" t="str">
            <v>UN</v>
          </cell>
          <cell r="E7429">
            <v>0</v>
          </cell>
        </row>
        <row r="7430">
          <cell r="B7430" t="str">
            <v>529302</v>
          </cell>
          <cell r="C7430" t="str">
            <v>VALVULA GAV. MO FG/CAB. S/BY PASS PN16 D=400MM</v>
          </cell>
          <cell r="D7430" t="str">
            <v>UN</v>
          </cell>
          <cell r="E7430">
            <v>0</v>
          </cell>
        </row>
        <row r="7431">
          <cell r="B7431" t="str">
            <v>529303</v>
          </cell>
          <cell r="C7431" t="str">
            <v>VALVULA GAV. MO FG/CAB. S/BY PASS PN16 D=450MM</v>
          </cell>
          <cell r="D7431" t="str">
            <v>UN</v>
          </cell>
          <cell r="E7431">
            <v>0</v>
          </cell>
        </row>
        <row r="7432">
          <cell r="B7432" t="str">
            <v>529304</v>
          </cell>
          <cell r="C7432" t="str">
            <v>VALVULA GAV. MO FG/CAB. S/BY PASS PN16 D=500MM</v>
          </cell>
          <cell r="D7432" t="str">
            <v>UN</v>
          </cell>
          <cell r="E7432">
            <v>0</v>
          </cell>
        </row>
        <row r="7433">
          <cell r="B7433" t="str">
            <v>529305</v>
          </cell>
          <cell r="C7433" t="str">
            <v>VALVULA GAV. MO FG/CAB. S/BY PASS PN16 D=600MM</v>
          </cell>
          <cell r="D7433" t="str">
            <v>UN</v>
          </cell>
          <cell r="E7433">
            <v>0</v>
          </cell>
        </row>
        <row r="7434">
          <cell r="B7434" t="str">
            <v>529306</v>
          </cell>
          <cell r="C7434" t="str">
            <v>VALVULA GAV. MO FG/CAB. S/BY PASS PN16 D=700MM</v>
          </cell>
          <cell r="D7434" t="str">
            <v>UN</v>
          </cell>
          <cell r="E7434">
            <v>0</v>
          </cell>
        </row>
        <row r="7435">
          <cell r="B7435" t="str">
            <v>529307</v>
          </cell>
          <cell r="C7435" t="str">
            <v>VALVULA GAV. MO FG/CAB. S/BY PASS PN16 D=800MM</v>
          </cell>
          <cell r="D7435" t="str">
            <v>UN</v>
          </cell>
          <cell r="E7435">
            <v>0</v>
          </cell>
        </row>
        <row r="7436">
          <cell r="B7436" t="str">
            <v>529308</v>
          </cell>
          <cell r="C7436" t="str">
            <v>VALVULA GAV. MO FG/CAB. S/BY PASS PN16 D=900MM</v>
          </cell>
          <cell r="D7436" t="str">
            <v>UN</v>
          </cell>
          <cell r="E7436">
            <v>0</v>
          </cell>
        </row>
        <row r="7437">
          <cell r="B7437" t="str">
            <v>529309</v>
          </cell>
          <cell r="C7437" t="str">
            <v>VALVULA GAV. MO FG/CAB. S/BY PASS PN16 D=1000MM</v>
          </cell>
          <cell r="D7437" t="str">
            <v>UN</v>
          </cell>
          <cell r="E7437">
            <v>0</v>
          </cell>
        </row>
        <row r="7438">
          <cell r="B7438" t="str">
            <v>529310</v>
          </cell>
          <cell r="C7438" t="str">
            <v>VALVULA GAV. MO FG/VOL. S/BY PASS PN16 D=350MM</v>
          </cell>
          <cell r="D7438" t="str">
            <v>UN</v>
          </cell>
          <cell r="E7438">
            <v>0</v>
          </cell>
        </row>
        <row r="7439">
          <cell r="B7439" t="str">
            <v>529311</v>
          </cell>
          <cell r="C7439" t="str">
            <v>VALVULA GAV. MO FG/VOL. S/BY PASS PN16 D=400MM</v>
          </cell>
          <cell r="D7439" t="str">
            <v>UN</v>
          </cell>
          <cell r="E7439">
            <v>0</v>
          </cell>
        </row>
        <row r="7440">
          <cell r="B7440" t="str">
            <v>529312</v>
          </cell>
          <cell r="C7440" t="str">
            <v>VALVULA GAV. MO FG/VOL. S/BY PASS PN16 D=450MM</v>
          </cell>
          <cell r="D7440" t="str">
            <v>UN</v>
          </cell>
          <cell r="E7440">
            <v>0</v>
          </cell>
        </row>
        <row r="7441">
          <cell r="B7441" t="str">
            <v>529313</v>
          </cell>
          <cell r="C7441" t="str">
            <v>VALVULA GAV. MO FG/VOL. S/BY PASS PN16 D=500MM</v>
          </cell>
          <cell r="D7441" t="str">
            <v>UN</v>
          </cell>
          <cell r="E7441">
            <v>0</v>
          </cell>
        </row>
        <row r="7442">
          <cell r="B7442" t="str">
            <v>529314</v>
          </cell>
          <cell r="C7442" t="str">
            <v>VALVULA GAV. MO FG/VOL. S/BY PASS PN16 D=600MM</v>
          </cell>
          <cell r="D7442" t="str">
            <v>UN</v>
          </cell>
          <cell r="E7442">
            <v>0</v>
          </cell>
        </row>
        <row r="7443">
          <cell r="B7443" t="str">
            <v>529315</v>
          </cell>
          <cell r="C7443" t="str">
            <v>VALVULA GAV. MO FG/VOL. S/BY PASS PN16 D=700MM</v>
          </cell>
          <cell r="D7443" t="str">
            <v>UN</v>
          </cell>
          <cell r="E7443">
            <v>0</v>
          </cell>
        </row>
        <row r="7444">
          <cell r="B7444" t="str">
            <v>529316</v>
          </cell>
          <cell r="C7444" t="str">
            <v>VALVULA GAV. MO FG/VOL. S/BY PASS PN16 D=800MM</v>
          </cell>
          <cell r="D7444" t="str">
            <v>UN</v>
          </cell>
          <cell r="E7444">
            <v>0</v>
          </cell>
        </row>
        <row r="7445">
          <cell r="B7445" t="str">
            <v>529317</v>
          </cell>
          <cell r="C7445" t="str">
            <v>VALVULA GAV. MO FG/VOL. S/BY PASS PN16 D=900MM</v>
          </cell>
          <cell r="D7445" t="str">
            <v>UN</v>
          </cell>
          <cell r="E7445">
            <v>0</v>
          </cell>
        </row>
        <row r="7446">
          <cell r="B7446" t="str">
            <v>529318</v>
          </cell>
          <cell r="C7446" t="str">
            <v>VALVULA GAV. MO FG/VOL. S/BY PASS PN16 D=1000MM</v>
          </cell>
          <cell r="D7446" t="str">
            <v>UN</v>
          </cell>
          <cell r="E7446">
            <v>0</v>
          </cell>
        </row>
        <row r="7447">
          <cell r="B7447" t="str">
            <v>529319</v>
          </cell>
          <cell r="C7447" t="str">
            <v>VALVULA GAV. MO JE/CAB. S/BY PASS PN16 D=250MM</v>
          </cell>
          <cell r="D7447" t="str">
            <v>UN</v>
          </cell>
          <cell r="E7447">
            <v>0</v>
          </cell>
        </row>
        <row r="7448">
          <cell r="B7448" t="str">
            <v>529320</v>
          </cell>
          <cell r="C7448" t="str">
            <v>VALVULA GAV. MO JE/CAB. S/BY PASS PN16 D=300MM</v>
          </cell>
          <cell r="D7448" t="str">
            <v>UN</v>
          </cell>
          <cell r="E7448">
            <v>0</v>
          </cell>
        </row>
        <row r="7449">
          <cell r="B7449" t="str">
            <v>529321</v>
          </cell>
          <cell r="C7449" t="str">
            <v>VALVULA GAV. MO JE/CAB. S/BY PASS PN16 D=350MM</v>
          </cell>
          <cell r="D7449" t="str">
            <v>UN</v>
          </cell>
          <cell r="E7449">
            <v>0</v>
          </cell>
        </row>
        <row r="7450">
          <cell r="B7450" t="str">
            <v>529322</v>
          </cell>
          <cell r="C7450" t="str">
            <v>VALVULA GAV. MO JE/CAB. S/BY PASS PN16 D=400MM</v>
          </cell>
          <cell r="D7450" t="str">
            <v>UN</v>
          </cell>
          <cell r="E7450">
            <v>0</v>
          </cell>
        </row>
        <row r="7451">
          <cell r="B7451" t="str">
            <v>529323</v>
          </cell>
          <cell r="C7451" t="str">
            <v>VALVULA GAV. MO JE/CAB. S/BY PASS PN16 D=450MM</v>
          </cell>
          <cell r="D7451" t="str">
            <v>UN</v>
          </cell>
          <cell r="E7451">
            <v>0</v>
          </cell>
        </row>
        <row r="7452">
          <cell r="B7452" t="str">
            <v>529324</v>
          </cell>
          <cell r="C7452" t="str">
            <v>VALVULA GAV. MO JE/CAB. S/BY PASS PN16 D=500MM</v>
          </cell>
          <cell r="D7452" t="str">
            <v>UN</v>
          </cell>
          <cell r="E7452">
            <v>0</v>
          </cell>
        </row>
        <row r="7453">
          <cell r="B7453" t="str">
            <v>529325</v>
          </cell>
          <cell r="C7453" t="str">
            <v>VALVULA GAV. MO JE/CAB. S/BY PASS PN16 D=600MM</v>
          </cell>
          <cell r="D7453" t="str">
            <v>UN</v>
          </cell>
          <cell r="E7453">
            <v>0</v>
          </cell>
        </row>
        <row r="7454">
          <cell r="B7454" t="str">
            <v>529326</v>
          </cell>
          <cell r="C7454" t="str">
            <v>VALVULA GAV. MO JE/VOL. S/BY PASS PN16 D=250MM</v>
          </cell>
          <cell r="D7454" t="str">
            <v>UN</v>
          </cell>
          <cell r="E7454">
            <v>0</v>
          </cell>
        </row>
        <row r="7455">
          <cell r="B7455" t="str">
            <v>529327</v>
          </cell>
          <cell r="C7455" t="str">
            <v>VALVULA GAV. MO JE/VOL. S/BY PASS PN16 D=300MM</v>
          </cell>
          <cell r="D7455" t="str">
            <v>UN</v>
          </cell>
          <cell r="E7455">
            <v>0</v>
          </cell>
        </row>
        <row r="7456">
          <cell r="B7456" t="str">
            <v>529328</v>
          </cell>
          <cell r="C7456" t="str">
            <v>VALVULA GAV. MO JE/VOL. S/BY PASS PN16 D=350MM</v>
          </cell>
          <cell r="D7456" t="str">
            <v>UN</v>
          </cell>
          <cell r="E7456">
            <v>0</v>
          </cell>
        </row>
        <row r="7457">
          <cell r="B7457" t="str">
            <v>529329</v>
          </cell>
          <cell r="C7457" t="str">
            <v>VALVULA GAV. MO JE/VOL. S/BY PASS PN16 D=400MM</v>
          </cell>
          <cell r="D7457" t="str">
            <v>UN</v>
          </cell>
          <cell r="E7457">
            <v>0</v>
          </cell>
        </row>
        <row r="7458">
          <cell r="B7458" t="str">
            <v>529330</v>
          </cell>
          <cell r="C7458" t="str">
            <v>VALVULA GAV. MO JE/VOL. S/BY PASS PN16 D=450MM</v>
          </cell>
          <cell r="D7458" t="str">
            <v>UN</v>
          </cell>
          <cell r="E7458">
            <v>0</v>
          </cell>
        </row>
        <row r="7459">
          <cell r="B7459" t="str">
            <v>529331</v>
          </cell>
          <cell r="C7459" t="str">
            <v>VALVULA GAV. MO JE/VOL. S/BY PASS PN16 D=500MM</v>
          </cell>
          <cell r="D7459" t="str">
            <v>UN</v>
          </cell>
          <cell r="E7459">
            <v>0</v>
          </cell>
        </row>
        <row r="7460">
          <cell r="B7460" t="str">
            <v>529332</v>
          </cell>
          <cell r="C7460" t="str">
            <v>VALVULA GAV. MO JE/VOL. S/BY PASS PN16 D=600MM</v>
          </cell>
          <cell r="D7460" t="str">
            <v>UN</v>
          </cell>
          <cell r="E7460">
            <v>0</v>
          </cell>
        </row>
        <row r="7461">
          <cell r="B7461" t="str">
            <v>529333</v>
          </cell>
          <cell r="C7461" t="str">
            <v>VALVULA GAV. MO FG/CAB.C/RED.S/BY P. PN16 D=350MM</v>
          </cell>
          <cell r="D7461" t="str">
            <v>UN</v>
          </cell>
          <cell r="E7461">
            <v>0</v>
          </cell>
        </row>
        <row r="7462">
          <cell r="B7462" t="str">
            <v>529334</v>
          </cell>
          <cell r="C7462" t="str">
            <v>VALVULA GAV. MO FG/CAB.C/RED.S/BY P. PN16 D=400MM</v>
          </cell>
          <cell r="D7462" t="str">
            <v>UN</v>
          </cell>
          <cell r="E7462">
            <v>0</v>
          </cell>
        </row>
        <row r="7463">
          <cell r="B7463" t="str">
            <v>529335</v>
          </cell>
          <cell r="C7463" t="str">
            <v>VALVULA GAV. MO FG/CAB.C/RED.S/BY P. PN16 D=450MM</v>
          </cell>
          <cell r="D7463" t="str">
            <v>UN</v>
          </cell>
          <cell r="E7463">
            <v>0</v>
          </cell>
        </row>
        <row r="7464">
          <cell r="B7464" t="str">
            <v>529336</v>
          </cell>
          <cell r="C7464" t="str">
            <v>VALVULA GAV. MO FG/CAB.C/RED.S/BY P. PN16 D=500MM</v>
          </cell>
          <cell r="D7464" t="str">
            <v>UN</v>
          </cell>
          <cell r="E7464">
            <v>0</v>
          </cell>
        </row>
        <row r="7465">
          <cell r="B7465" t="str">
            <v>529337</v>
          </cell>
          <cell r="C7465" t="str">
            <v>VALVULA GAV. MO FG/CAB.C/RED.S/BY P. PN16 D=600MM</v>
          </cell>
          <cell r="D7465" t="str">
            <v>UN</v>
          </cell>
          <cell r="E7465">
            <v>0</v>
          </cell>
        </row>
        <row r="7466">
          <cell r="B7466" t="str">
            <v>529338</v>
          </cell>
          <cell r="C7466" t="str">
            <v>VALVULA GAV. MO FG/CAB.C/RED.S/BY P. PN16 D=700MM</v>
          </cell>
          <cell r="D7466" t="str">
            <v>UN</v>
          </cell>
          <cell r="E7466">
            <v>0</v>
          </cell>
        </row>
        <row r="7467">
          <cell r="B7467" t="str">
            <v>529339</v>
          </cell>
          <cell r="C7467" t="str">
            <v>VALVULA GAV. MO FG/CAB.C/RED.S/BY P. PN16 D=800MM</v>
          </cell>
          <cell r="D7467" t="str">
            <v>UN</v>
          </cell>
          <cell r="E7467">
            <v>0</v>
          </cell>
        </row>
        <row r="7468">
          <cell r="B7468" t="str">
            <v>529340</v>
          </cell>
          <cell r="C7468" t="str">
            <v>VALVULA GAV. MO FG/CAB.C/RED.S/BY P. PN16 D=900MM</v>
          </cell>
          <cell r="D7468" t="str">
            <v>UN</v>
          </cell>
          <cell r="E7468">
            <v>0</v>
          </cell>
        </row>
        <row r="7469">
          <cell r="B7469" t="str">
            <v>529341</v>
          </cell>
          <cell r="C7469" t="str">
            <v>VALVULA GAV. MO FG/CAB.C/RED.S/BY P. PN16 D=1000MM</v>
          </cell>
          <cell r="D7469" t="str">
            <v>UN</v>
          </cell>
          <cell r="E7469">
            <v>0</v>
          </cell>
        </row>
        <row r="7470">
          <cell r="B7470" t="str">
            <v>529342</v>
          </cell>
          <cell r="C7470" t="str">
            <v>VALVULA GAV. MO FG/VOL.C/RED.S/BY P. PN16 D=350MM</v>
          </cell>
          <cell r="D7470" t="str">
            <v>UN</v>
          </cell>
          <cell r="E7470">
            <v>0</v>
          </cell>
        </row>
        <row r="7471">
          <cell r="B7471" t="str">
            <v>529343</v>
          </cell>
          <cell r="C7471" t="str">
            <v>VALVULA GAV. MO FG/VOL.C/RED.S/BY P. PN16 D=400MM</v>
          </cell>
          <cell r="D7471" t="str">
            <v>UN</v>
          </cell>
          <cell r="E7471">
            <v>0</v>
          </cell>
        </row>
        <row r="7472">
          <cell r="B7472" t="str">
            <v>529344</v>
          </cell>
          <cell r="C7472" t="str">
            <v>VALVULA GAV. MO FG/VOL.C/RED.S/BY P. PN16 D=450MM</v>
          </cell>
          <cell r="D7472" t="str">
            <v>UN</v>
          </cell>
          <cell r="E7472">
            <v>0</v>
          </cell>
        </row>
        <row r="7473">
          <cell r="B7473" t="str">
            <v>529345</v>
          </cell>
          <cell r="C7473" t="str">
            <v>VALVULA GAV. MO FG/VOL.C/RED.S/BY P. PN16 D=500MM</v>
          </cell>
          <cell r="D7473" t="str">
            <v>UN</v>
          </cell>
          <cell r="E7473">
            <v>0</v>
          </cell>
        </row>
        <row r="7474">
          <cell r="B7474" t="str">
            <v>529346</v>
          </cell>
          <cell r="C7474" t="str">
            <v>VALVULA GAV. MO FG/VOL.C/RED.S/BY P. PN16 D=600MM</v>
          </cell>
          <cell r="D7474" t="str">
            <v>UN</v>
          </cell>
          <cell r="E7474">
            <v>0</v>
          </cell>
        </row>
        <row r="7475">
          <cell r="B7475" t="str">
            <v>529347</v>
          </cell>
          <cell r="C7475" t="str">
            <v>VALVULA GAV. MO FG/VOL.C/RED.S/BY P. PN16 D=700MM</v>
          </cell>
          <cell r="D7475" t="str">
            <v>UN</v>
          </cell>
          <cell r="E7475">
            <v>0</v>
          </cell>
        </row>
        <row r="7476">
          <cell r="B7476" t="str">
            <v>529348</v>
          </cell>
          <cell r="C7476" t="str">
            <v>VALVULA GAV. MO FG/VOL.C/RED.S/BY P. PN16 D=800MM</v>
          </cell>
          <cell r="D7476" t="str">
            <v>UN</v>
          </cell>
          <cell r="E7476">
            <v>0</v>
          </cell>
        </row>
        <row r="7477">
          <cell r="B7477" t="str">
            <v>529349</v>
          </cell>
          <cell r="C7477" t="str">
            <v>VALVULA GAV. MO FG/VOL.C/RED.S/BY P. PN16 D=900MM</v>
          </cell>
          <cell r="D7477" t="str">
            <v>UN</v>
          </cell>
          <cell r="E7477">
            <v>0</v>
          </cell>
        </row>
        <row r="7478">
          <cell r="B7478" t="str">
            <v>529350</v>
          </cell>
          <cell r="C7478" t="str">
            <v>VALVULA GAV. MO FG/VOL.C/RED.S/BY P. PN16 D=1000MM</v>
          </cell>
          <cell r="D7478" t="str">
            <v>UN</v>
          </cell>
          <cell r="E7478">
            <v>0</v>
          </cell>
        </row>
        <row r="7479">
          <cell r="B7479" t="str">
            <v>529351</v>
          </cell>
          <cell r="C7479" t="str">
            <v>VALVULA GAV. MO JE/CAB. C/RED.S/BY P. PN16 D=300MM</v>
          </cell>
          <cell r="D7479" t="str">
            <v>UN</v>
          </cell>
          <cell r="E7479">
            <v>0</v>
          </cell>
        </row>
        <row r="7480">
          <cell r="B7480" t="str">
            <v>529352</v>
          </cell>
          <cell r="C7480" t="str">
            <v>VALVULA GAV. MO JE/CAB. C/RED.S/BY P. PN16 D=350MM</v>
          </cell>
          <cell r="D7480" t="str">
            <v>UN</v>
          </cell>
          <cell r="E7480">
            <v>0</v>
          </cell>
        </row>
        <row r="7481">
          <cell r="B7481" t="str">
            <v>529353</v>
          </cell>
          <cell r="C7481" t="str">
            <v>VALVULA GAV. MO JE/CAB. C/RED.S/BY P. PN16 D=400MM</v>
          </cell>
          <cell r="D7481" t="str">
            <v>UN</v>
          </cell>
          <cell r="E7481">
            <v>0</v>
          </cell>
        </row>
        <row r="7482">
          <cell r="B7482" t="str">
            <v>529354</v>
          </cell>
          <cell r="C7482" t="str">
            <v>VALVULA GAV. MO JE/CAB. C/RED.S/BY P. PN16 D=450MM</v>
          </cell>
          <cell r="D7482" t="str">
            <v>UN</v>
          </cell>
          <cell r="E7482">
            <v>0</v>
          </cell>
        </row>
        <row r="7483">
          <cell r="B7483" t="str">
            <v>529355</v>
          </cell>
          <cell r="C7483" t="str">
            <v>VALVULA GAV. MO JE/CAB. C/RED.S/BY P. PN16 D=500MM</v>
          </cell>
          <cell r="D7483" t="str">
            <v>UN</v>
          </cell>
          <cell r="E7483">
            <v>0</v>
          </cell>
        </row>
        <row r="7484">
          <cell r="B7484" t="str">
            <v>529356</v>
          </cell>
          <cell r="C7484" t="str">
            <v>VALVULA GAV. MO JE/CAB. C/RED.S/BY P. PN16 D=600MM</v>
          </cell>
          <cell r="D7484" t="str">
            <v>UN</v>
          </cell>
          <cell r="E7484">
            <v>0</v>
          </cell>
        </row>
        <row r="7485">
          <cell r="B7485" t="str">
            <v>529357</v>
          </cell>
          <cell r="C7485" t="str">
            <v>VALVULA GAV. MO JE/VOL. C/RED.S/BY P. PN16 D=300MM</v>
          </cell>
          <cell r="D7485" t="str">
            <v>UN</v>
          </cell>
          <cell r="E7485">
            <v>0</v>
          </cell>
        </row>
        <row r="7486">
          <cell r="B7486" t="str">
            <v>529358</v>
          </cell>
          <cell r="C7486" t="str">
            <v>VALVULA GAV. MO JE/VOL. C/RED.S/BY P. PN16 D=350MM</v>
          </cell>
          <cell r="D7486" t="str">
            <v>UN</v>
          </cell>
          <cell r="E7486">
            <v>0</v>
          </cell>
        </row>
        <row r="7487">
          <cell r="B7487" t="str">
            <v>529359</v>
          </cell>
          <cell r="C7487" t="str">
            <v>VALVULA GAV. MO JE/VOL. C/RED.S/BY P. PN16 D=400MM</v>
          </cell>
          <cell r="D7487" t="str">
            <v>UN</v>
          </cell>
          <cell r="E7487">
            <v>0</v>
          </cell>
        </row>
        <row r="7488">
          <cell r="B7488" t="str">
            <v>529360</v>
          </cell>
          <cell r="C7488" t="str">
            <v>VALVULA GAV. MO JE/VOL. C/RED.S/BY P. PN16 D=450MM</v>
          </cell>
          <cell r="D7488" t="str">
            <v>UN</v>
          </cell>
          <cell r="E7488">
            <v>0</v>
          </cell>
        </row>
        <row r="7489">
          <cell r="B7489" t="str">
            <v>529361</v>
          </cell>
          <cell r="C7489" t="str">
            <v>VALVULA GAV. MO JE/VOL. C/RED.S/BY P. PN16 D=500MM</v>
          </cell>
          <cell r="D7489" t="str">
            <v>UN</v>
          </cell>
          <cell r="E7489">
            <v>0</v>
          </cell>
        </row>
        <row r="7490">
          <cell r="B7490" t="str">
            <v>529362</v>
          </cell>
          <cell r="C7490" t="str">
            <v>VALVULA GAV. MO JE/VOL. C/RED.S/BY P. PN16 D=600MM</v>
          </cell>
          <cell r="D7490" t="str">
            <v>UN</v>
          </cell>
          <cell r="E7490">
            <v>0</v>
          </cell>
        </row>
        <row r="7491">
          <cell r="B7491" t="str">
            <v>529363</v>
          </cell>
          <cell r="C7491" t="str">
            <v>VALVULA GAV. MO FG/CAB. C/BY PASS PN16 D=350MM</v>
          </cell>
          <cell r="D7491" t="str">
            <v>UN</v>
          </cell>
          <cell r="E7491">
            <v>0</v>
          </cell>
        </row>
        <row r="7492">
          <cell r="B7492" t="str">
            <v>529364</v>
          </cell>
          <cell r="C7492" t="str">
            <v>VALVULA GAV. MO FG/CAB. C/BY PASS PN16 D=400MM</v>
          </cell>
          <cell r="D7492" t="str">
            <v>UN</v>
          </cell>
          <cell r="E7492">
            <v>0</v>
          </cell>
        </row>
        <row r="7493">
          <cell r="B7493" t="str">
            <v>529365</v>
          </cell>
          <cell r="C7493" t="str">
            <v>VALVULA GAV. MO FG/CAB. C/BY PASS PN16 D=450MM</v>
          </cell>
          <cell r="D7493" t="str">
            <v>UN</v>
          </cell>
          <cell r="E7493">
            <v>0</v>
          </cell>
        </row>
        <row r="7494">
          <cell r="B7494" t="str">
            <v>529366</v>
          </cell>
          <cell r="C7494" t="str">
            <v>VALVULA GAV. MO FG/CAB. C/BY PASS PN16 D=500MM</v>
          </cell>
          <cell r="D7494" t="str">
            <v>UN</v>
          </cell>
          <cell r="E7494">
            <v>0</v>
          </cell>
        </row>
        <row r="7495">
          <cell r="B7495" t="str">
            <v>529367</v>
          </cell>
          <cell r="C7495" t="str">
            <v>VALVULA GAV. MO FG/CAB. C/BY PASS PN16 D=600MM</v>
          </cell>
          <cell r="D7495" t="str">
            <v>UN</v>
          </cell>
          <cell r="E7495">
            <v>0</v>
          </cell>
        </row>
        <row r="7496">
          <cell r="B7496" t="str">
            <v>529368</v>
          </cell>
          <cell r="C7496" t="str">
            <v>VALVULA GAV. MO FG/CAB. C/BY PASS PN16 D=700MM</v>
          </cell>
          <cell r="D7496" t="str">
            <v>UN</v>
          </cell>
          <cell r="E7496">
            <v>0</v>
          </cell>
        </row>
        <row r="7497">
          <cell r="B7497" t="str">
            <v>529369</v>
          </cell>
          <cell r="C7497" t="str">
            <v>VALVULA GAV. MO FG/CAB. C/BY PASS PN16 D=800MM</v>
          </cell>
          <cell r="D7497" t="str">
            <v>UN</v>
          </cell>
          <cell r="E7497">
            <v>0</v>
          </cell>
        </row>
        <row r="7498">
          <cell r="B7498" t="str">
            <v>529370</v>
          </cell>
          <cell r="C7498" t="str">
            <v>VALVULA GAV. MO FG/CAB. C/BY PASS PN16 D=900MM</v>
          </cell>
          <cell r="D7498" t="str">
            <v>UN</v>
          </cell>
          <cell r="E7498">
            <v>0</v>
          </cell>
        </row>
        <row r="7499">
          <cell r="B7499" t="str">
            <v>529371</v>
          </cell>
          <cell r="C7499" t="str">
            <v>VALVULA GAV. MO FG/CAB. C/BY PASS PN16 D=1000MM</v>
          </cell>
          <cell r="D7499" t="str">
            <v>UN</v>
          </cell>
          <cell r="E7499">
            <v>0</v>
          </cell>
        </row>
        <row r="7500">
          <cell r="B7500" t="str">
            <v>529372</v>
          </cell>
          <cell r="C7500" t="str">
            <v>VALVULA GAV. MO FG/VOL. C/BY PASS PN16 D=350MM</v>
          </cell>
          <cell r="D7500" t="str">
            <v>UN</v>
          </cell>
          <cell r="E7500">
            <v>0</v>
          </cell>
        </row>
        <row r="7501">
          <cell r="B7501" t="str">
            <v>529373</v>
          </cell>
          <cell r="C7501" t="str">
            <v>VALVULA GAV. MO FG/VOL. C/BY PASS PN16 D=400MM</v>
          </cell>
          <cell r="D7501" t="str">
            <v>UN</v>
          </cell>
          <cell r="E7501">
            <v>0</v>
          </cell>
        </row>
        <row r="7502">
          <cell r="B7502" t="str">
            <v>529374</v>
          </cell>
          <cell r="C7502" t="str">
            <v>VALVULA GAV. MO FG/VOL. C/BY PASS PN16 D=450MM</v>
          </cell>
          <cell r="D7502" t="str">
            <v>UN</v>
          </cell>
          <cell r="E7502">
            <v>0</v>
          </cell>
        </row>
        <row r="7503">
          <cell r="B7503" t="str">
            <v>529375</v>
          </cell>
          <cell r="C7503" t="str">
            <v>VALVULA GAV. MO FG/VOL. C/BY PASS PN16 D=500MM</v>
          </cell>
          <cell r="D7503" t="str">
            <v>UN</v>
          </cell>
          <cell r="E7503">
            <v>0</v>
          </cell>
        </row>
        <row r="7504">
          <cell r="B7504" t="str">
            <v>529376</v>
          </cell>
          <cell r="C7504" t="str">
            <v>VALVULA GAV. MO FG/VOL. C/BY PASS PN16 D=600MM</v>
          </cell>
          <cell r="D7504" t="str">
            <v>UN</v>
          </cell>
          <cell r="E7504">
            <v>0</v>
          </cell>
        </row>
        <row r="7505">
          <cell r="B7505" t="str">
            <v>529377</v>
          </cell>
          <cell r="C7505" t="str">
            <v>VALVULA GAV. MO FG/VOL. C/BY PASS PN16 D=700MM</v>
          </cell>
          <cell r="D7505" t="str">
            <v>UN</v>
          </cell>
          <cell r="E7505">
            <v>0</v>
          </cell>
        </row>
        <row r="7506">
          <cell r="B7506" t="str">
            <v>529378</v>
          </cell>
          <cell r="C7506" t="str">
            <v>VALVULA GAV. MO FG/VOL. C/BY PASS PN16 D=800MM</v>
          </cell>
          <cell r="D7506" t="str">
            <v>UN</v>
          </cell>
          <cell r="E7506">
            <v>0</v>
          </cell>
        </row>
        <row r="7507">
          <cell r="B7507" t="str">
            <v>529379</v>
          </cell>
          <cell r="C7507" t="str">
            <v>VALVULA GAV. MO FG/VOL. C/BY PASS PN16 D=900MM</v>
          </cell>
          <cell r="D7507" t="str">
            <v>UN</v>
          </cell>
          <cell r="E7507">
            <v>0</v>
          </cell>
        </row>
        <row r="7508">
          <cell r="B7508" t="str">
            <v>529380</v>
          </cell>
          <cell r="C7508" t="str">
            <v>VALVULA GAV. MO FG/VOL. C/BY PASS PN16 D=1000MM</v>
          </cell>
          <cell r="D7508" t="str">
            <v>UN</v>
          </cell>
          <cell r="E7508">
            <v>0</v>
          </cell>
        </row>
        <row r="7509">
          <cell r="B7509" t="str">
            <v>529381</v>
          </cell>
          <cell r="C7509" t="str">
            <v>VALVULA GAV. MO JE/CAB. C/BY PASS PN16 D=250MM</v>
          </cell>
          <cell r="D7509" t="str">
            <v>UN</v>
          </cell>
          <cell r="E7509">
            <v>0</v>
          </cell>
        </row>
        <row r="7510">
          <cell r="B7510" t="str">
            <v>529382</v>
          </cell>
          <cell r="C7510" t="str">
            <v>VALVULA GAV. MO JE/CAB. C/BY PASS PN16 D=300MM</v>
          </cell>
          <cell r="D7510" t="str">
            <v>UN</v>
          </cell>
          <cell r="E7510">
            <v>0</v>
          </cell>
        </row>
        <row r="7511">
          <cell r="B7511" t="str">
            <v>529383</v>
          </cell>
          <cell r="C7511" t="str">
            <v>VALVULA GAV. MO JE/CAB. C/BY PASS PN16 D=350MM</v>
          </cell>
          <cell r="D7511" t="str">
            <v>UN</v>
          </cell>
          <cell r="E7511">
            <v>0</v>
          </cell>
        </row>
        <row r="7512">
          <cell r="B7512" t="str">
            <v>529384</v>
          </cell>
          <cell r="C7512" t="str">
            <v>VALVULA GAV. MO JE/CAB. C/BY PASS PN16 D=400MM</v>
          </cell>
          <cell r="D7512" t="str">
            <v>UN</v>
          </cell>
          <cell r="E7512">
            <v>0</v>
          </cell>
        </row>
        <row r="7513">
          <cell r="B7513" t="str">
            <v>529385</v>
          </cell>
          <cell r="C7513" t="str">
            <v>VALVULA GAV. MO JE/CAB. C/BY PASS PN16 D=450MM</v>
          </cell>
          <cell r="D7513" t="str">
            <v>UN</v>
          </cell>
          <cell r="E7513">
            <v>0</v>
          </cell>
        </row>
        <row r="7514">
          <cell r="B7514" t="str">
            <v>529386</v>
          </cell>
          <cell r="C7514" t="str">
            <v>VALVULA GAV. MO JE/CAB. C/BY PASS PN16 D=500MM</v>
          </cell>
          <cell r="D7514" t="str">
            <v>UN</v>
          </cell>
          <cell r="E7514">
            <v>0</v>
          </cell>
        </row>
        <row r="7515">
          <cell r="B7515" t="str">
            <v>529387</v>
          </cell>
          <cell r="C7515" t="str">
            <v>VALVULA GAV. MO JE/CAB. C/BY PASS PN16 D=600MM</v>
          </cell>
          <cell r="D7515" t="str">
            <v>UN</v>
          </cell>
          <cell r="E7515">
            <v>0</v>
          </cell>
        </row>
        <row r="7516">
          <cell r="B7516" t="str">
            <v>529388</v>
          </cell>
          <cell r="C7516" t="str">
            <v>VALVULA GAV. MO JE/VOL. C/BY PASS PN16 D=250MM</v>
          </cell>
          <cell r="D7516" t="str">
            <v>UN</v>
          </cell>
          <cell r="E7516">
            <v>0</v>
          </cell>
        </row>
        <row r="7517">
          <cell r="B7517" t="str">
            <v>529389</v>
          </cell>
          <cell r="C7517" t="str">
            <v>VALVULA GAV. MO JE/VOL. C/BY PASS PN16 D=300MM</v>
          </cell>
          <cell r="D7517" t="str">
            <v>UN</v>
          </cell>
          <cell r="E7517">
            <v>0</v>
          </cell>
        </row>
        <row r="7518">
          <cell r="B7518" t="str">
            <v>529390</v>
          </cell>
          <cell r="C7518" t="str">
            <v>VALVULA GAV. MO JE/VOL. C/BY PASS PN16 D=350MM</v>
          </cell>
          <cell r="D7518" t="str">
            <v>UN</v>
          </cell>
          <cell r="E7518">
            <v>0</v>
          </cell>
        </row>
        <row r="7519">
          <cell r="B7519" t="str">
            <v>529391</v>
          </cell>
          <cell r="C7519" t="str">
            <v>VALVULA GAV. MO JE/VOL. C/BY PASS PN16 D=400MM</v>
          </cell>
          <cell r="D7519" t="str">
            <v>UN</v>
          </cell>
          <cell r="E7519">
            <v>0</v>
          </cell>
        </row>
        <row r="7520">
          <cell r="B7520" t="str">
            <v>529392</v>
          </cell>
          <cell r="C7520" t="str">
            <v>VALVULA GAV. MO JE/VOL. C/BY PASS PN16 D=450MM</v>
          </cell>
          <cell r="D7520" t="str">
            <v>UN</v>
          </cell>
          <cell r="E7520">
            <v>0</v>
          </cell>
        </row>
        <row r="7521">
          <cell r="B7521" t="str">
            <v>529393</v>
          </cell>
          <cell r="C7521" t="str">
            <v>VALVULA GAV. MO JE/VOL. C/BY PASS PN16 D=500MM</v>
          </cell>
          <cell r="D7521" t="str">
            <v>UN</v>
          </cell>
          <cell r="E7521">
            <v>0</v>
          </cell>
        </row>
        <row r="7522">
          <cell r="B7522" t="str">
            <v>529394</v>
          </cell>
          <cell r="C7522" t="str">
            <v>VALVULA GAV. MO JE/VOL. C/BY PASS PN16 D=600MM</v>
          </cell>
          <cell r="D7522" t="str">
            <v>UN</v>
          </cell>
          <cell r="E7522">
            <v>0</v>
          </cell>
        </row>
        <row r="7523">
          <cell r="B7523" t="str">
            <v>529395</v>
          </cell>
          <cell r="C7523" t="str">
            <v>VALVULA GAV. MO FG/CAB.C/RED.C/BY P. PN16 D=350MM</v>
          </cell>
          <cell r="D7523" t="str">
            <v>UN</v>
          </cell>
          <cell r="E7523">
            <v>0</v>
          </cell>
        </row>
        <row r="7524">
          <cell r="B7524" t="str">
            <v>529396</v>
          </cell>
          <cell r="C7524" t="str">
            <v>VALVULA GAV. MO FG/CAB.C/RED.C/BY P. PN16 D=400MM</v>
          </cell>
          <cell r="D7524" t="str">
            <v>UN</v>
          </cell>
          <cell r="E7524">
            <v>0</v>
          </cell>
        </row>
        <row r="7525">
          <cell r="B7525" t="str">
            <v>529397</v>
          </cell>
          <cell r="C7525" t="str">
            <v>VALVULA GAV. MO FG/CAB.C/RED.C/BY P. PN16 D=450MM</v>
          </cell>
          <cell r="D7525" t="str">
            <v>UN</v>
          </cell>
          <cell r="E7525">
            <v>0</v>
          </cell>
        </row>
        <row r="7526">
          <cell r="B7526" t="str">
            <v>529398</v>
          </cell>
          <cell r="C7526" t="str">
            <v>VALVULA GAV. MO FG/CAB.C/RED.C/BY P. PN16 D=500MM</v>
          </cell>
          <cell r="D7526" t="str">
            <v>UN</v>
          </cell>
          <cell r="E7526">
            <v>0</v>
          </cell>
        </row>
        <row r="7527">
          <cell r="B7527" t="str">
            <v>529399</v>
          </cell>
          <cell r="C7527" t="str">
            <v>VALVULA GAV. MO FG/CAB.C/RED.C/BY P. PN16 D=600MM</v>
          </cell>
          <cell r="D7527" t="str">
            <v>UN</v>
          </cell>
          <cell r="E7527">
            <v>0</v>
          </cell>
        </row>
        <row r="7528">
          <cell r="B7528" t="str">
            <v>529401</v>
          </cell>
          <cell r="C7528" t="str">
            <v>VALVULA GAV. MO FG/CAB.C/RED.C/BY P. PN16 D=700MM</v>
          </cell>
          <cell r="D7528" t="str">
            <v>UN</v>
          </cell>
          <cell r="E7528">
            <v>0</v>
          </cell>
        </row>
        <row r="7529">
          <cell r="B7529" t="str">
            <v>529402</v>
          </cell>
          <cell r="C7529" t="str">
            <v>VALVULA GAV. MO FG/CAB.C/RED.C/BY P. PN16 D=800MM</v>
          </cell>
          <cell r="D7529" t="str">
            <v>UN</v>
          </cell>
          <cell r="E7529">
            <v>0</v>
          </cell>
        </row>
        <row r="7530">
          <cell r="B7530" t="str">
            <v>529403</v>
          </cell>
          <cell r="C7530" t="str">
            <v>VALVULA GAV. MO FG/CAB.C/RED.C/BY P. PN16 D=900MM</v>
          </cell>
          <cell r="D7530" t="str">
            <v>UN</v>
          </cell>
          <cell r="E7530">
            <v>0</v>
          </cell>
        </row>
        <row r="7531">
          <cell r="B7531" t="str">
            <v>529404</v>
          </cell>
          <cell r="C7531" t="str">
            <v>VALVULA GAV. MO FG/CAB.C/RED.C/BY P. PN16 D=1000MM</v>
          </cell>
          <cell r="D7531" t="str">
            <v>UN</v>
          </cell>
          <cell r="E7531">
            <v>0</v>
          </cell>
        </row>
        <row r="7532">
          <cell r="B7532" t="str">
            <v>529405</v>
          </cell>
          <cell r="C7532" t="str">
            <v>VALVULA GAV. MO FG/VOL.C/RED.C/BY P. PN16 D=350MM</v>
          </cell>
          <cell r="D7532" t="str">
            <v>UN</v>
          </cell>
          <cell r="E7532">
            <v>0</v>
          </cell>
        </row>
        <row r="7533">
          <cell r="B7533" t="str">
            <v>529406</v>
          </cell>
          <cell r="C7533" t="str">
            <v>VALVULA GAV. MO FG/VOL.C/RED.C/BY P. PN16 D=400MM</v>
          </cell>
          <cell r="D7533" t="str">
            <v>UN</v>
          </cell>
          <cell r="E7533">
            <v>0</v>
          </cell>
        </row>
        <row r="7534">
          <cell r="B7534" t="str">
            <v>529407</v>
          </cell>
          <cell r="C7534" t="str">
            <v>VALVULA GAV. MO FG/VOL.C/RED.C/BY P. PN16 D=450MM</v>
          </cell>
          <cell r="D7534" t="str">
            <v>UN</v>
          </cell>
          <cell r="E7534">
            <v>0</v>
          </cell>
        </row>
        <row r="7535">
          <cell r="B7535" t="str">
            <v>529408</v>
          </cell>
          <cell r="C7535" t="str">
            <v>VALVULA GAV. MO FG/VOL.C/RED.C/BY P. PN16 D=500MM</v>
          </cell>
          <cell r="D7535" t="str">
            <v>UN</v>
          </cell>
          <cell r="E7535">
            <v>0</v>
          </cell>
        </row>
        <row r="7536">
          <cell r="B7536" t="str">
            <v>529409</v>
          </cell>
          <cell r="C7536" t="str">
            <v>VALVULA GAV. MO FG/VOL.C/RED.C/BY P. PN16 D=600MM</v>
          </cell>
          <cell r="D7536" t="str">
            <v>UN</v>
          </cell>
          <cell r="E7536">
            <v>0</v>
          </cell>
        </row>
        <row r="7537">
          <cell r="B7537" t="str">
            <v>529410</v>
          </cell>
          <cell r="C7537" t="str">
            <v>VALVULA GAV. MO FG/VOL.C/RED.C/BY P. PN16 D=700MM</v>
          </cell>
          <cell r="D7537" t="str">
            <v>UN</v>
          </cell>
          <cell r="E7537">
            <v>0</v>
          </cell>
        </row>
        <row r="7538">
          <cell r="B7538" t="str">
            <v>529411</v>
          </cell>
          <cell r="C7538" t="str">
            <v>VALVULA GAV. MO FG/VOL.C/RED.C/BY P. PN16 D=800MM</v>
          </cell>
          <cell r="D7538" t="str">
            <v>UN</v>
          </cell>
          <cell r="E7538">
            <v>0</v>
          </cell>
        </row>
        <row r="7539">
          <cell r="B7539" t="str">
            <v>529412</v>
          </cell>
          <cell r="C7539" t="str">
            <v>VALVULA GAV. MO FG/VOL.C/RED.C/BY P. PN16 D=900MM</v>
          </cell>
          <cell r="D7539" t="str">
            <v>UN</v>
          </cell>
          <cell r="E7539">
            <v>0</v>
          </cell>
        </row>
        <row r="7540">
          <cell r="B7540" t="str">
            <v>529413</v>
          </cell>
          <cell r="C7540" t="str">
            <v>VALVULA GAV. MO FG/VOL.C/RED.C/BY P. PN16 D=1000MM</v>
          </cell>
          <cell r="D7540" t="str">
            <v>UN</v>
          </cell>
          <cell r="E7540">
            <v>0</v>
          </cell>
        </row>
        <row r="7541">
          <cell r="B7541" t="str">
            <v>529414</v>
          </cell>
          <cell r="C7541" t="str">
            <v>VALVULA GAV. MO JE/CAB. C/RED.C/BY P. PN16 D=300MM</v>
          </cell>
          <cell r="D7541" t="str">
            <v>UN</v>
          </cell>
          <cell r="E7541">
            <v>0</v>
          </cell>
        </row>
        <row r="7542">
          <cell r="B7542" t="str">
            <v>529415</v>
          </cell>
          <cell r="C7542" t="str">
            <v>VALVULA GAV. MO JE/CAB. C/RED.C/BY P. PN16 D=350MM</v>
          </cell>
          <cell r="D7542" t="str">
            <v>UN</v>
          </cell>
          <cell r="E7542">
            <v>0</v>
          </cell>
        </row>
        <row r="7543">
          <cell r="B7543" t="str">
            <v>529416</v>
          </cell>
          <cell r="C7543" t="str">
            <v>VALVULA GAV. MO JE/CAB. C/RED.C/BY P. PN16 D=400MM</v>
          </cell>
          <cell r="D7543" t="str">
            <v>UN</v>
          </cell>
          <cell r="E7543">
            <v>0</v>
          </cell>
        </row>
        <row r="7544">
          <cell r="B7544" t="str">
            <v>529417</v>
          </cell>
          <cell r="C7544" t="str">
            <v>VALVULA GAV. MO JE/CAB. C/RED.C/BY P. PN16 D=450MM</v>
          </cell>
          <cell r="D7544" t="str">
            <v>UN</v>
          </cell>
          <cell r="E7544">
            <v>0</v>
          </cell>
        </row>
        <row r="7545">
          <cell r="B7545" t="str">
            <v>529418</v>
          </cell>
          <cell r="C7545" t="str">
            <v>VALVULA GAV. MO JE/CAB. C/RED.C/BY P. PN16 D=500MM</v>
          </cell>
          <cell r="D7545" t="str">
            <v>UN</v>
          </cell>
          <cell r="E7545">
            <v>0</v>
          </cell>
        </row>
        <row r="7546">
          <cell r="B7546" t="str">
            <v>529419</v>
          </cell>
          <cell r="C7546" t="str">
            <v>VALVULA GAV. MO JE/CAB. C/RED.C/BY P. PN16 D=600MM</v>
          </cell>
          <cell r="D7546" t="str">
            <v>UN</v>
          </cell>
          <cell r="E7546">
            <v>0</v>
          </cell>
        </row>
        <row r="7547">
          <cell r="B7547" t="str">
            <v>529420</v>
          </cell>
          <cell r="C7547" t="str">
            <v>VALVULA GAV. MO JE/VOL. C/RED.C/BY P. PN16 D=300MM</v>
          </cell>
          <cell r="D7547" t="str">
            <v>UN</v>
          </cell>
          <cell r="E7547">
            <v>0</v>
          </cell>
        </row>
        <row r="7548">
          <cell r="B7548" t="str">
            <v>529421</v>
          </cell>
          <cell r="C7548" t="str">
            <v>VALVULA GAV. MO JE/VOL. C/RED.C/BY P. PN16 D=350MM</v>
          </cell>
          <cell r="D7548" t="str">
            <v>UN</v>
          </cell>
          <cell r="E7548">
            <v>0</v>
          </cell>
        </row>
        <row r="7549">
          <cell r="B7549" t="str">
            <v>529422</v>
          </cell>
          <cell r="C7549" t="str">
            <v>VALVULA GAV. MO JE/VOL. C/RED.C/BY P. PN16 D=400MM</v>
          </cell>
          <cell r="D7549" t="str">
            <v>UN</v>
          </cell>
          <cell r="E7549">
            <v>0</v>
          </cell>
        </row>
        <row r="7550">
          <cell r="B7550" t="str">
            <v>529423</v>
          </cell>
          <cell r="C7550" t="str">
            <v>VALVULA GAV. MO JE/VOL. C/RED.C/BY P. PN16 D=450MM</v>
          </cell>
          <cell r="D7550" t="str">
            <v>UN</v>
          </cell>
          <cell r="E7550">
            <v>0</v>
          </cell>
        </row>
        <row r="7551">
          <cell r="B7551" t="str">
            <v>529424</v>
          </cell>
          <cell r="C7551" t="str">
            <v>VALVULA GAV. MO JE/VOL. C/RED.C/BY P. PN16 D=500MM</v>
          </cell>
          <cell r="D7551" t="str">
            <v>UN</v>
          </cell>
          <cell r="E7551">
            <v>0</v>
          </cell>
        </row>
        <row r="7552">
          <cell r="B7552" t="str">
            <v>529425</v>
          </cell>
          <cell r="C7552" t="str">
            <v>VALVULA GAV. MO JE/VOL. C/RED.C/BY P. PN16 D=600MM</v>
          </cell>
          <cell r="D7552" t="str">
            <v>UN</v>
          </cell>
          <cell r="E7552">
            <v>0</v>
          </cell>
        </row>
        <row r="7554">
          <cell r="B7554" t="str">
            <v>529500</v>
          </cell>
          <cell r="C7554" t="str">
            <v>VALVULA GAV. MO PN-25 (SETOR ABDIB GLOBAL 40%; C32 - FERRO/ACO/DERIV. 60%)</v>
          </cell>
        </row>
        <row r="7555">
          <cell r="B7555" t="str">
            <v>529501</v>
          </cell>
          <cell r="C7555" t="str">
            <v>VALVULA GAV. MO FG/CAB. S/BY PASS PN25 D=50MM</v>
          </cell>
          <cell r="D7555" t="str">
            <v>UN</v>
          </cell>
          <cell r="E7555">
            <v>0</v>
          </cell>
        </row>
        <row r="7556">
          <cell r="B7556" t="str">
            <v>529502</v>
          </cell>
          <cell r="C7556" t="str">
            <v>VALVULA GAV. MO FG/CAB. S/BY PASS PN25 D=75MM</v>
          </cell>
          <cell r="D7556" t="str">
            <v>UN</v>
          </cell>
          <cell r="E7556">
            <v>0</v>
          </cell>
        </row>
        <row r="7557">
          <cell r="B7557" t="str">
            <v>529503</v>
          </cell>
          <cell r="C7557" t="str">
            <v>VALVULA GAV. MO FG/CAB. S/BY PASS PN25 D=80MM</v>
          </cell>
          <cell r="D7557" t="str">
            <v>UN</v>
          </cell>
          <cell r="E7557">
            <v>0</v>
          </cell>
        </row>
        <row r="7558">
          <cell r="B7558" t="str">
            <v>529504</v>
          </cell>
          <cell r="C7558" t="str">
            <v>VALVULA GAV. MO FG/CAB. S/BY PASS PN25 D=100MM</v>
          </cell>
          <cell r="D7558" t="str">
            <v>UN</v>
          </cell>
          <cell r="E7558">
            <v>0</v>
          </cell>
        </row>
        <row r="7559">
          <cell r="B7559" t="str">
            <v>529505</v>
          </cell>
          <cell r="C7559" t="str">
            <v>VALVULA GAV. MO FG/CAB. S/BY PASS PN25 D=150MM</v>
          </cell>
          <cell r="D7559" t="str">
            <v>UN</v>
          </cell>
          <cell r="E7559">
            <v>0</v>
          </cell>
        </row>
        <row r="7560">
          <cell r="B7560" t="str">
            <v>529506</v>
          </cell>
          <cell r="C7560" t="str">
            <v>VALVULA GAV. MO FG/CAB. S/BY PASS PN25 D=200MM</v>
          </cell>
          <cell r="D7560" t="str">
            <v>UN</v>
          </cell>
          <cell r="E7560">
            <v>0</v>
          </cell>
        </row>
        <row r="7561">
          <cell r="B7561" t="str">
            <v>529507</v>
          </cell>
          <cell r="C7561" t="str">
            <v>VALVULA GAV. MO FG/CAB. S/BY PASS PN25 D=250MM</v>
          </cell>
          <cell r="D7561" t="str">
            <v>UN</v>
          </cell>
          <cell r="E7561">
            <v>0</v>
          </cell>
        </row>
        <row r="7562">
          <cell r="B7562" t="str">
            <v>529508</v>
          </cell>
          <cell r="C7562" t="str">
            <v>VALVULA GAV. MO FG/CAB. S/BY PASS PN25 D=300MM</v>
          </cell>
          <cell r="D7562" t="str">
            <v>UN</v>
          </cell>
          <cell r="E7562">
            <v>0</v>
          </cell>
        </row>
        <row r="7563">
          <cell r="B7563" t="str">
            <v>529509</v>
          </cell>
          <cell r="C7563" t="str">
            <v>VALVULA GAV. MO FG/CAB. S/BY PASS PN25 D=350MM</v>
          </cell>
          <cell r="D7563" t="str">
            <v>UN</v>
          </cell>
          <cell r="E7563">
            <v>0</v>
          </cell>
        </row>
        <row r="7564">
          <cell r="B7564" t="str">
            <v>529510</v>
          </cell>
          <cell r="C7564" t="str">
            <v>VALVULA GAV. MO FG/CAB. S/BY PASS PN25 D=400MM</v>
          </cell>
          <cell r="D7564" t="str">
            <v>UN</v>
          </cell>
          <cell r="E7564">
            <v>0</v>
          </cell>
        </row>
        <row r="7565">
          <cell r="B7565" t="str">
            <v>529511</v>
          </cell>
          <cell r="C7565" t="str">
            <v>VALVULA GAV. MO FG/CAB. S/BY PASS PN25 D=450MM</v>
          </cell>
          <cell r="D7565" t="str">
            <v>UN</v>
          </cell>
          <cell r="E7565">
            <v>0</v>
          </cell>
        </row>
        <row r="7566">
          <cell r="B7566" t="str">
            <v>529512</v>
          </cell>
          <cell r="C7566" t="str">
            <v>VALVULA GAV. MO FG/CAB. S/BY PASS PN25 D=500MM</v>
          </cell>
          <cell r="D7566" t="str">
            <v>UN</v>
          </cell>
          <cell r="E7566">
            <v>0</v>
          </cell>
        </row>
        <row r="7567">
          <cell r="B7567" t="str">
            <v>529513</v>
          </cell>
          <cell r="C7567" t="str">
            <v>VALVULA GAV. MO FG/CAB. S/BY PASS PN25 D=600MM</v>
          </cell>
          <cell r="D7567" t="str">
            <v>UN</v>
          </cell>
          <cell r="E7567">
            <v>0</v>
          </cell>
        </row>
        <row r="7568">
          <cell r="B7568" t="str">
            <v>529514</v>
          </cell>
          <cell r="C7568" t="str">
            <v>VALVULA GAV. MO FG/CAB. S/BY PASS PN25 D=700MM</v>
          </cell>
          <cell r="D7568" t="str">
            <v>UN</v>
          </cell>
          <cell r="E7568">
            <v>0</v>
          </cell>
        </row>
        <row r="7569">
          <cell r="B7569" t="str">
            <v>529515</v>
          </cell>
          <cell r="C7569" t="str">
            <v>VALVULA GAV. MO FG/CAB. S/BY PASS PN25 D=800MM</v>
          </cell>
          <cell r="D7569" t="str">
            <v>UN</v>
          </cell>
          <cell r="E7569">
            <v>0</v>
          </cell>
        </row>
        <row r="7570">
          <cell r="B7570" t="str">
            <v>529516</v>
          </cell>
          <cell r="C7570" t="str">
            <v>VALVULA GAV. MO FG/CAB. S/BY PASS PN25 D=900MM</v>
          </cell>
          <cell r="D7570" t="str">
            <v>UN</v>
          </cell>
          <cell r="E7570">
            <v>0</v>
          </cell>
        </row>
        <row r="7571">
          <cell r="B7571" t="str">
            <v>529517</v>
          </cell>
          <cell r="C7571" t="str">
            <v>VALVULA GAV. MO FG/CAB. S/BY PASS PN25 D=1000MM</v>
          </cell>
          <cell r="D7571" t="str">
            <v>UN</v>
          </cell>
          <cell r="E7571">
            <v>0</v>
          </cell>
        </row>
        <row r="7572">
          <cell r="B7572" t="str">
            <v>529518</v>
          </cell>
          <cell r="C7572" t="str">
            <v>VALVULA GAV. MO FG/VOL. S/BY PASS PN25 D=50MM</v>
          </cell>
          <cell r="D7572" t="str">
            <v>UN</v>
          </cell>
          <cell r="E7572">
            <v>0</v>
          </cell>
        </row>
        <row r="7573">
          <cell r="B7573" t="str">
            <v>529519</v>
          </cell>
          <cell r="C7573" t="str">
            <v>VALVULA GAV. MO FG/VOL. S/BY PASS PN25 D=75MM</v>
          </cell>
          <cell r="D7573" t="str">
            <v>UN</v>
          </cell>
          <cell r="E7573">
            <v>0</v>
          </cell>
        </row>
        <row r="7574">
          <cell r="B7574" t="str">
            <v>529520</v>
          </cell>
          <cell r="C7574" t="str">
            <v>VALVULA GAV. MO FG/VOL. S/BY PASS PN25 D=80MM</v>
          </cell>
          <cell r="D7574" t="str">
            <v>UN</v>
          </cell>
          <cell r="E7574">
            <v>0</v>
          </cell>
        </row>
        <row r="7575">
          <cell r="B7575" t="str">
            <v>529521</v>
          </cell>
          <cell r="C7575" t="str">
            <v>VALVULA GAV. MO FG/VOL. S/BY PASS PN25 D=100MM</v>
          </cell>
          <cell r="D7575" t="str">
            <v>UN</v>
          </cell>
          <cell r="E7575">
            <v>0</v>
          </cell>
        </row>
        <row r="7576">
          <cell r="B7576" t="str">
            <v>529522</v>
          </cell>
          <cell r="C7576" t="str">
            <v>VALVULA GAV. MO FG/VOL. S/BY PASS PN25 D=150MM</v>
          </cell>
          <cell r="D7576" t="str">
            <v>UN</v>
          </cell>
          <cell r="E7576">
            <v>0</v>
          </cell>
        </row>
        <row r="7577">
          <cell r="B7577" t="str">
            <v>529523</v>
          </cell>
          <cell r="C7577" t="str">
            <v>VALVULA GAV. MO FG/VOL. S/BY PASS PN25 D=200MM</v>
          </cell>
          <cell r="D7577" t="str">
            <v>UN</v>
          </cell>
          <cell r="E7577">
            <v>0</v>
          </cell>
        </row>
        <row r="7578">
          <cell r="B7578" t="str">
            <v>529524</v>
          </cell>
          <cell r="C7578" t="str">
            <v>VALVULA GAV. MO FG/VOL. S/BY PASS PN25 D=250MM</v>
          </cell>
          <cell r="D7578" t="str">
            <v>UN</v>
          </cell>
          <cell r="E7578">
            <v>0</v>
          </cell>
        </row>
        <row r="7579">
          <cell r="B7579" t="str">
            <v>529525</v>
          </cell>
          <cell r="C7579" t="str">
            <v>VALVULA GAV. MO FG/VOL. S/BY PASS PN25 D=300MM</v>
          </cell>
          <cell r="D7579" t="str">
            <v>UN</v>
          </cell>
          <cell r="E7579">
            <v>0</v>
          </cell>
        </row>
        <row r="7580">
          <cell r="B7580" t="str">
            <v>529526</v>
          </cell>
          <cell r="C7580" t="str">
            <v>VALVULA GAV. MO FG/VOL. S/BY PASS PN25 D=350MM</v>
          </cell>
          <cell r="D7580" t="str">
            <v>UN</v>
          </cell>
          <cell r="E7580">
            <v>0</v>
          </cell>
        </row>
        <row r="7581">
          <cell r="B7581" t="str">
            <v>529527</v>
          </cell>
          <cell r="C7581" t="str">
            <v>VALVULA GAV. MO FG/VOL. S/BY PASS PN25 D=400MM</v>
          </cell>
          <cell r="D7581" t="str">
            <v>UN</v>
          </cell>
          <cell r="E7581">
            <v>0</v>
          </cell>
        </row>
        <row r="7582">
          <cell r="B7582" t="str">
            <v>529528</v>
          </cell>
          <cell r="C7582" t="str">
            <v>VALVULA GAV. MO FG/VOL. S/BY PASS PN25 D=450MM</v>
          </cell>
          <cell r="D7582" t="str">
            <v>UN</v>
          </cell>
          <cell r="E7582">
            <v>0</v>
          </cell>
        </row>
        <row r="7583">
          <cell r="B7583" t="str">
            <v>529529</v>
          </cell>
          <cell r="C7583" t="str">
            <v>VALVULA GAV. MO FG/VOL. S/BY PASS PN25 D=500MM</v>
          </cell>
          <cell r="D7583" t="str">
            <v>UN</v>
          </cell>
          <cell r="E7583">
            <v>0</v>
          </cell>
        </row>
        <row r="7584">
          <cell r="B7584" t="str">
            <v>529530</v>
          </cell>
          <cell r="C7584" t="str">
            <v>VALVULA GAV. MO FG/VOL. S/BY PASS PN25 D=600MM</v>
          </cell>
          <cell r="D7584" t="str">
            <v>UN</v>
          </cell>
          <cell r="E7584">
            <v>0</v>
          </cell>
        </row>
        <row r="7585">
          <cell r="B7585" t="str">
            <v>529531</v>
          </cell>
          <cell r="C7585" t="str">
            <v>VALVULA GAV. MO FG/VOL. S/BY PASS PN25 D=700MM</v>
          </cell>
          <cell r="D7585" t="str">
            <v>UN</v>
          </cell>
          <cell r="E7585">
            <v>0</v>
          </cell>
        </row>
        <row r="7586">
          <cell r="B7586" t="str">
            <v>529532</v>
          </cell>
          <cell r="C7586" t="str">
            <v>VALVULA GAV. MO FG/VOL. S/BY PASS PN25 D=800MM</v>
          </cell>
          <cell r="D7586" t="str">
            <v>UN</v>
          </cell>
          <cell r="E7586">
            <v>0</v>
          </cell>
        </row>
        <row r="7587">
          <cell r="B7587" t="str">
            <v>529533</v>
          </cell>
          <cell r="C7587" t="str">
            <v>VALVULA GAV. MO FG/VOL. S/BY PASS PN25 D=900MM</v>
          </cell>
          <cell r="D7587" t="str">
            <v>UN</v>
          </cell>
          <cell r="E7587">
            <v>0</v>
          </cell>
        </row>
        <row r="7588">
          <cell r="B7588" t="str">
            <v>529534</v>
          </cell>
          <cell r="C7588" t="str">
            <v>VALVULA GAV. MO FG/VOL. S/BY PASS PN25 D=1000MM</v>
          </cell>
          <cell r="D7588" t="str">
            <v>UN</v>
          </cell>
          <cell r="E7588">
            <v>0</v>
          </cell>
        </row>
        <row r="7589">
          <cell r="B7589" t="str">
            <v>529535</v>
          </cell>
          <cell r="C7589" t="str">
            <v>VALVULA GAV. MO FG/CAB. C/RED.S/BY P. PN25 D=300MM</v>
          </cell>
          <cell r="D7589" t="str">
            <v>UN</v>
          </cell>
          <cell r="E7589">
            <v>0</v>
          </cell>
        </row>
        <row r="7590">
          <cell r="B7590" t="str">
            <v>529536</v>
          </cell>
          <cell r="C7590" t="str">
            <v>VALVULA GAV. MO FG/CAB. C/RED.S/BY P. PN25 D=350MM</v>
          </cell>
          <cell r="D7590" t="str">
            <v>UN</v>
          </cell>
          <cell r="E7590">
            <v>0</v>
          </cell>
        </row>
        <row r="7591">
          <cell r="B7591" t="str">
            <v>529537</v>
          </cell>
          <cell r="C7591" t="str">
            <v>VALVULA GAV. MO FG/CAB. C/RED.S/BY P. PN25 D=400MM</v>
          </cell>
          <cell r="D7591" t="str">
            <v>UN</v>
          </cell>
          <cell r="E7591">
            <v>0</v>
          </cell>
        </row>
        <row r="7592">
          <cell r="B7592" t="str">
            <v>529538</v>
          </cell>
          <cell r="C7592" t="str">
            <v>VALVULA GAV. MO FG/CAB. C/RED.S/BY P. PN25 D=450MM</v>
          </cell>
          <cell r="D7592" t="str">
            <v>UN</v>
          </cell>
          <cell r="E7592">
            <v>0</v>
          </cell>
        </row>
        <row r="7593">
          <cell r="B7593" t="str">
            <v>529539</v>
          </cell>
          <cell r="C7593" t="str">
            <v>VALVULA GAV. MO FG/CAB. C/RED.S/BY P. PN25 D=500MM</v>
          </cell>
          <cell r="D7593" t="str">
            <v>UN</v>
          </cell>
          <cell r="E7593">
            <v>0</v>
          </cell>
        </row>
        <row r="7594">
          <cell r="B7594" t="str">
            <v>529540</v>
          </cell>
          <cell r="C7594" t="str">
            <v>VALVULA GAV. MO FG/CAB. C/RED.S/BY P. PN25 D=600MM</v>
          </cell>
          <cell r="D7594" t="str">
            <v>UN</v>
          </cell>
          <cell r="E7594">
            <v>0</v>
          </cell>
        </row>
        <row r="7595">
          <cell r="B7595" t="str">
            <v>529541</v>
          </cell>
          <cell r="C7595" t="str">
            <v>VALVULA GAV. MO FG/CAB. C/RED.S/BY P. PN25 D=700MM</v>
          </cell>
          <cell r="D7595" t="str">
            <v>UN</v>
          </cell>
          <cell r="E7595">
            <v>0</v>
          </cell>
        </row>
        <row r="7596">
          <cell r="B7596" t="str">
            <v>529542</v>
          </cell>
          <cell r="C7596" t="str">
            <v>VALVULA GAV. MO FG/CAB. C/RED.S/BY P. PN25 D=800MM</v>
          </cell>
          <cell r="D7596" t="str">
            <v>UN</v>
          </cell>
          <cell r="E7596">
            <v>0</v>
          </cell>
        </row>
        <row r="7597">
          <cell r="B7597" t="str">
            <v>529543</v>
          </cell>
          <cell r="C7597" t="str">
            <v>VALVULA GAV. MO FG/CAB. C/RED.S/BY P. PN25 D=900MM</v>
          </cell>
          <cell r="D7597" t="str">
            <v>UN</v>
          </cell>
          <cell r="E7597">
            <v>0</v>
          </cell>
        </row>
        <row r="7598">
          <cell r="B7598" t="str">
            <v>529544</v>
          </cell>
          <cell r="C7598" t="str">
            <v>VALVULA GAV. MO FG/CAB. C/RED.S/BY P. PN25 D=1000M</v>
          </cell>
          <cell r="D7598" t="str">
            <v>UN</v>
          </cell>
          <cell r="E7598">
            <v>0</v>
          </cell>
        </row>
        <row r="7599">
          <cell r="B7599" t="str">
            <v>529545</v>
          </cell>
          <cell r="C7599" t="str">
            <v>VALVULA GAV. MO FG/VOL. C/RED.S/BY P. PN25 D=300MM</v>
          </cell>
          <cell r="D7599" t="str">
            <v>UN</v>
          </cell>
          <cell r="E7599">
            <v>0</v>
          </cell>
        </row>
        <row r="7600">
          <cell r="B7600" t="str">
            <v>529546</v>
          </cell>
          <cell r="C7600" t="str">
            <v>VALVULA GAV. MO FG/VOL. C/RED.S/BY P. PN25 D=350MM</v>
          </cell>
          <cell r="D7600" t="str">
            <v>UN</v>
          </cell>
          <cell r="E7600">
            <v>0</v>
          </cell>
        </row>
        <row r="7601">
          <cell r="B7601" t="str">
            <v>529547</v>
          </cell>
          <cell r="C7601" t="str">
            <v>VALVULA GAV. MO FG/VOL. C/RED.S/BY P. PN25 D=400MM</v>
          </cell>
          <cell r="D7601" t="str">
            <v>UN</v>
          </cell>
          <cell r="E7601">
            <v>0</v>
          </cell>
        </row>
        <row r="7602">
          <cell r="B7602" t="str">
            <v>529548</v>
          </cell>
          <cell r="C7602" t="str">
            <v>VALVULA GAV. MO FG/VOL. C/RED.S/BY P. PN25 D=450MM</v>
          </cell>
          <cell r="D7602" t="str">
            <v>UN</v>
          </cell>
          <cell r="E7602">
            <v>0</v>
          </cell>
        </row>
        <row r="7603">
          <cell r="B7603" t="str">
            <v>529549</v>
          </cell>
          <cell r="C7603" t="str">
            <v>VALVULA GAV. MO FG/VOL. C/RED.S/BY P. PN25 D=500MM</v>
          </cell>
          <cell r="D7603" t="str">
            <v>UN</v>
          </cell>
          <cell r="E7603">
            <v>0</v>
          </cell>
        </row>
        <row r="7604">
          <cell r="B7604" t="str">
            <v>529550</v>
          </cell>
          <cell r="C7604" t="str">
            <v>VALVULA GAV. MO FG/VOL. C/RED.S/BY P. PN25 D=600MM</v>
          </cell>
          <cell r="D7604" t="str">
            <v>UN</v>
          </cell>
          <cell r="E7604">
            <v>0</v>
          </cell>
        </row>
        <row r="7605">
          <cell r="B7605" t="str">
            <v>529551</v>
          </cell>
          <cell r="C7605" t="str">
            <v>VALVULA GAV. MO FG/VOL. C/RED.S/BY P. PN25 D=700MM</v>
          </cell>
          <cell r="D7605" t="str">
            <v>UN</v>
          </cell>
          <cell r="E7605">
            <v>0</v>
          </cell>
        </row>
        <row r="7606">
          <cell r="B7606" t="str">
            <v>529552</v>
          </cell>
          <cell r="C7606" t="str">
            <v>VALVULA GAV. MO FG/VOL. C/RED.S/BY P. PN25 D=800MM</v>
          </cell>
          <cell r="D7606" t="str">
            <v>UN</v>
          </cell>
          <cell r="E7606">
            <v>0</v>
          </cell>
        </row>
        <row r="7607">
          <cell r="B7607" t="str">
            <v>529553</v>
          </cell>
          <cell r="C7607" t="str">
            <v>VALVULA GAV. MO FG/VOL. C/RED.S/BY P. PN25 D=900MM</v>
          </cell>
          <cell r="D7607" t="str">
            <v>UN</v>
          </cell>
          <cell r="E7607">
            <v>0</v>
          </cell>
        </row>
        <row r="7608">
          <cell r="B7608" t="str">
            <v>529554</v>
          </cell>
          <cell r="C7608" t="str">
            <v>VALVULA GAV. MO FG/VOL. C/RED.S/BY P. PN25 D=1000M</v>
          </cell>
          <cell r="D7608" t="str">
            <v>UN</v>
          </cell>
          <cell r="E7608">
            <v>0</v>
          </cell>
        </row>
        <row r="7609">
          <cell r="B7609" t="str">
            <v>529555</v>
          </cell>
          <cell r="C7609" t="str">
            <v>VALVULA GAV. MO FG/CAB. C/BY PASS PN25 D=250MM</v>
          </cell>
          <cell r="D7609" t="str">
            <v>UN</v>
          </cell>
          <cell r="E7609">
            <v>0</v>
          </cell>
        </row>
        <row r="7610">
          <cell r="B7610" t="str">
            <v>529556</v>
          </cell>
          <cell r="C7610" t="str">
            <v>VALVULA GAV. MO FG/CAB. C/BY PASS PN25 D=300MM</v>
          </cell>
          <cell r="D7610" t="str">
            <v>UN</v>
          </cell>
          <cell r="E7610">
            <v>0</v>
          </cell>
        </row>
        <row r="7611">
          <cell r="B7611" t="str">
            <v>529557</v>
          </cell>
          <cell r="C7611" t="str">
            <v>VALVULA GAV. MO FG/CAB. C/BY PASS PN25 D=350MM</v>
          </cell>
          <cell r="D7611" t="str">
            <v>UN</v>
          </cell>
          <cell r="E7611">
            <v>0</v>
          </cell>
        </row>
        <row r="7612">
          <cell r="B7612" t="str">
            <v>529558</v>
          </cell>
          <cell r="C7612" t="str">
            <v>VALVULA GAV. MO FG/CAB. C/BY PASS PN25 D=400MM</v>
          </cell>
          <cell r="D7612" t="str">
            <v>UN</v>
          </cell>
          <cell r="E7612">
            <v>0</v>
          </cell>
        </row>
        <row r="7613">
          <cell r="B7613" t="str">
            <v>529559</v>
          </cell>
          <cell r="C7613" t="str">
            <v>VALVULA GAV. MO FG/CAB. C/BY PASS PN25 D=450MM</v>
          </cell>
          <cell r="D7613" t="str">
            <v>UN</v>
          </cell>
          <cell r="E7613">
            <v>0</v>
          </cell>
        </row>
        <row r="7614">
          <cell r="B7614" t="str">
            <v>529560</v>
          </cell>
          <cell r="C7614" t="str">
            <v>VALVULA GAV. MO FG/CAB. C/BY PASS PN25 D=500MM</v>
          </cell>
          <cell r="D7614" t="str">
            <v>UN</v>
          </cell>
          <cell r="E7614">
            <v>0</v>
          </cell>
        </row>
        <row r="7615">
          <cell r="B7615" t="str">
            <v>529561</v>
          </cell>
          <cell r="C7615" t="str">
            <v>VALVULA GAV. MO FG/CAB. C/BY PASS PN25 D=600MM</v>
          </cell>
          <cell r="D7615" t="str">
            <v>UN</v>
          </cell>
          <cell r="E7615">
            <v>0</v>
          </cell>
        </row>
        <row r="7616">
          <cell r="B7616" t="str">
            <v>529562</v>
          </cell>
          <cell r="C7616" t="str">
            <v>VALVULA GAV. MO FG/CAB. C/BY PASS PN25 D=700MM</v>
          </cell>
          <cell r="D7616" t="str">
            <v>UN</v>
          </cell>
          <cell r="E7616">
            <v>0</v>
          </cell>
        </row>
        <row r="7617">
          <cell r="B7617" t="str">
            <v>529563</v>
          </cell>
          <cell r="C7617" t="str">
            <v>VALVULA GAV. MO FG/CAB. C/BY PASS PN25 D=800MM</v>
          </cell>
          <cell r="D7617" t="str">
            <v>UN</v>
          </cell>
          <cell r="E7617">
            <v>0</v>
          </cell>
        </row>
        <row r="7618">
          <cell r="B7618" t="str">
            <v>529564</v>
          </cell>
          <cell r="C7618" t="str">
            <v>VALVULA GAV. MO FG/CAB. C/BY PASS PN25 D=900MM</v>
          </cell>
          <cell r="D7618" t="str">
            <v>UN</v>
          </cell>
          <cell r="E7618">
            <v>0</v>
          </cell>
        </row>
        <row r="7619">
          <cell r="B7619" t="str">
            <v>529565</v>
          </cell>
          <cell r="C7619" t="str">
            <v>VALVULA GAV. MO FG/CAB. C/BY PASS PN25 D=1000MM</v>
          </cell>
          <cell r="D7619" t="str">
            <v>UN</v>
          </cell>
          <cell r="E7619">
            <v>0</v>
          </cell>
        </row>
        <row r="7620">
          <cell r="B7620" t="str">
            <v>529566</v>
          </cell>
          <cell r="C7620" t="str">
            <v>VALVULA GAV. MO FG/VOL. C/BY PASS PN25 D=250MM</v>
          </cell>
          <cell r="D7620" t="str">
            <v>UN</v>
          </cell>
          <cell r="E7620">
            <v>0</v>
          </cell>
        </row>
        <row r="7621">
          <cell r="B7621" t="str">
            <v>529567</v>
          </cell>
          <cell r="C7621" t="str">
            <v>VALVULA GAV. MO FG/VOL. C/BY PASS PN25 D=300MM</v>
          </cell>
          <cell r="D7621" t="str">
            <v>UN</v>
          </cell>
          <cell r="E7621">
            <v>0</v>
          </cell>
        </row>
        <row r="7622">
          <cell r="B7622" t="str">
            <v>529568</v>
          </cell>
          <cell r="C7622" t="str">
            <v>VALVULA GAV. MO FG/VOL. C/BY PASS PN25 D=350MM</v>
          </cell>
          <cell r="D7622" t="str">
            <v>UN</v>
          </cell>
          <cell r="E7622">
            <v>0</v>
          </cell>
        </row>
        <row r="7623">
          <cell r="B7623" t="str">
            <v>529569</v>
          </cell>
          <cell r="C7623" t="str">
            <v>VALVULA GAV. MO FG/VOL. C/BY PASS PN25 D=400MM</v>
          </cell>
          <cell r="D7623" t="str">
            <v>UN</v>
          </cell>
          <cell r="E7623">
            <v>0</v>
          </cell>
        </row>
        <row r="7624">
          <cell r="B7624" t="str">
            <v>529570</v>
          </cell>
          <cell r="C7624" t="str">
            <v>VALVULA GAV. MO FG/VOL. C/BY PASS PN25 D=450MM</v>
          </cell>
          <cell r="D7624" t="str">
            <v>UN</v>
          </cell>
          <cell r="E7624">
            <v>0</v>
          </cell>
        </row>
        <row r="7625">
          <cell r="B7625" t="str">
            <v>529571</v>
          </cell>
          <cell r="C7625" t="str">
            <v>VALVULA GAV. MO FG/VOL. C/BY PASS PN25 D=500MM</v>
          </cell>
          <cell r="D7625" t="str">
            <v>UN</v>
          </cell>
          <cell r="E7625">
            <v>0</v>
          </cell>
        </row>
        <row r="7626">
          <cell r="B7626" t="str">
            <v>529572</v>
          </cell>
          <cell r="C7626" t="str">
            <v>VALVULA GAV. MO FG/VOL. C/BY PASS PN25 D=600MM</v>
          </cell>
          <cell r="D7626" t="str">
            <v>UN</v>
          </cell>
          <cell r="E7626">
            <v>0</v>
          </cell>
        </row>
        <row r="7627">
          <cell r="B7627" t="str">
            <v>529573</v>
          </cell>
          <cell r="C7627" t="str">
            <v>VALVULA GAV. MO FG/VOL. C/BY PASS PN25 D=700MM</v>
          </cell>
          <cell r="D7627" t="str">
            <v>UN</v>
          </cell>
          <cell r="E7627">
            <v>0</v>
          </cell>
        </row>
        <row r="7628">
          <cell r="B7628" t="str">
            <v>529574</v>
          </cell>
          <cell r="C7628" t="str">
            <v>VALVULA GAV. MO FG/VOL. C/BY PASS PN25 D=800MM</v>
          </cell>
          <cell r="D7628" t="str">
            <v>UN</v>
          </cell>
          <cell r="E7628">
            <v>0</v>
          </cell>
        </row>
        <row r="7629">
          <cell r="B7629" t="str">
            <v>529575</v>
          </cell>
          <cell r="C7629" t="str">
            <v>VALVULA GAV. MO FG/VOL. C/BY PASS PN25 D=900MM</v>
          </cell>
          <cell r="D7629" t="str">
            <v>UN</v>
          </cell>
          <cell r="E7629">
            <v>0</v>
          </cell>
        </row>
        <row r="7630">
          <cell r="B7630" t="str">
            <v>529576</v>
          </cell>
          <cell r="C7630" t="str">
            <v>VALVULA GAV. MO FG/VOL. C/BY PASS PN25 D=1000MM</v>
          </cell>
          <cell r="D7630" t="str">
            <v>UN</v>
          </cell>
          <cell r="E7630">
            <v>0</v>
          </cell>
        </row>
        <row r="7631">
          <cell r="B7631" t="str">
            <v>529577</v>
          </cell>
          <cell r="C7631" t="str">
            <v>VALVULA GAV. MO FG/CAB. C/RED.C/BY P. PN25 D=300MM</v>
          </cell>
          <cell r="D7631" t="str">
            <v>UN</v>
          </cell>
          <cell r="E7631">
            <v>0</v>
          </cell>
        </row>
        <row r="7632">
          <cell r="B7632" t="str">
            <v>529578</v>
          </cell>
          <cell r="C7632" t="str">
            <v>VALVULA GAV. MO FG/CAB. C/RED.C/BY P. PN25 D=350MM</v>
          </cell>
          <cell r="D7632" t="str">
            <v>UN</v>
          </cell>
          <cell r="E7632">
            <v>0</v>
          </cell>
        </row>
        <row r="7633">
          <cell r="B7633" t="str">
            <v>529579</v>
          </cell>
          <cell r="C7633" t="str">
            <v>VALVULA GAV. MO FG/CAB. C/RED.C/BY P. PN25 D=400MM</v>
          </cell>
          <cell r="D7633" t="str">
            <v>UN</v>
          </cell>
          <cell r="E7633">
            <v>0</v>
          </cell>
        </row>
        <row r="7634">
          <cell r="B7634" t="str">
            <v>529580</v>
          </cell>
          <cell r="C7634" t="str">
            <v>VALVULA GAV. MO FG/CAB. C/RED.C/BY P. PN25 D=450MM</v>
          </cell>
          <cell r="D7634" t="str">
            <v>UN</v>
          </cell>
          <cell r="E7634">
            <v>0</v>
          </cell>
        </row>
        <row r="7635">
          <cell r="B7635" t="str">
            <v>529581</v>
          </cell>
          <cell r="C7635" t="str">
            <v>VALVULA GAV. MO FG/CAB. C/RED.C/BY P. PN25 D=500MM</v>
          </cell>
          <cell r="D7635" t="str">
            <v>UN</v>
          </cell>
          <cell r="E7635">
            <v>0</v>
          </cell>
        </row>
        <row r="7636">
          <cell r="B7636" t="str">
            <v>529582</v>
          </cell>
          <cell r="C7636" t="str">
            <v>VALVULA GAV. MO FG/CAB. C/RED.C/BY P. PN25 D=600MM</v>
          </cell>
          <cell r="D7636" t="str">
            <v>UN</v>
          </cell>
          <cell r="E7636">
            <v>0</v>
          </cell>
        </row>
        <row r="7637">
          <cell r="B7637" t="str">
            <v>529583</v>
          </cell>
          <cell r="C7637" t="str">
            <v>VALVULA GAV. MO FG/CAB. C/RED.C/BY P. PN25 D=700MM</v>
          </cell>
          <cell r="D7637" t="str">
            <v>UN</v>
          </cell>
          <cell r="E7637">
            <v>0</v>
          </cell>
        </row>
        <row r="7638">
          <cell r="B7638" t="str">
            <v>529584</v>
          </cell>
          <cell r="C7638" t="str">
            <v>VALVULA GAV. MO FG/CAB. C/RED.C/BY P. PN25 D=800MM</v>
          </cell>
          <cell r="D7638" t="str">
            <v>UN</v>
          </cell>
          <cell r="E7638">
            <v>0</v>
          </cell>
        </row>
        <row r="7639">
          <cell r="B7639" t="str">
            <v>529585</v>
          </cell>
          <cell r="C7639" t="str">
            <v>VALVULA GAV. MO FG/CAB. C/RED.C/BY P. PN25 D=900MM</v>
          </cell>
          <cell r="D7639" t="str">
            <v>UN</v>
          </cell>
          <cell r="E7639">
            <v>0</v>
          </cell>
        </row>
        <row r="7640">
          <cell r="B7640" t="str">
            <v>529586</v>
          </cell>
          <cell r="C7640" t="str">
            <v>VALVULA GAV. MO FG/CAB. C/RED.C/BY P. PN25 D=1000M</v>
          </cell>
          <cell r="D7640" t="str">
            <v>UN</v>
          </cell>
          <cell r="E7640">
            <v>0</v>
          </cell>
        </row>
        <row r="7641">
          <cell r="B7641" t="str">
            <v>529587</v>
          </cell>
          <cell r="C7641" t="str">
            <v>VALVULA GAV. MO FG/VOL. C/RED.C/BY P. PN25 D=300MM</v>
          </cell>
          <cell r="D7641" t="str">
            <v>UN</v>
          </cell>
          <cell r="E7641">
            <v>0</v>
          </cell>
        </row>
        <row r="7642">
          <cell r="B7642" t="str">
            <v>529588</v>
          </cell>
          <cell r="C7642" t="str">
            <v>VALVULA GAV. MO FG/VOL. C/RED.C/BY P. PN25 D=350MM</v>
          </cell>
          <cell r="D7642" t="str">
            <v>UN</v>
          </cell>
          <cell r="E7642">
            <v>0</v>
          </cell>
        </row>
        <row r="7643">
          <cell r="B7643" t="str">
            <v>529589</v>
          </cell>
          <cell r="C7643" t="str">
            <v>VALVULA GAV. MO FG/VOL. C/RED.C/BY P. PN25 D=400MM</v>
          </cell>
          <cell r="D7643" t="str">
            <v>UN</v>
          </cell>
          <cell r="E7643">
            <v>0</v>
          </cell>
        </row>
        <row r="7644">
          <cell r="B7644" t="str">
            <v>529590</v>
          </cell>
          <cell r="C7644" t="str">
            <v>VALVULA GAV. MO FG/VOL. C/RED.C/BY P. PN25 D=450MM</v>
          </cell>
          <cell r="D7644" t="str">
            <v>UN</v>
          </cell>
          <cell r="E7644">
            <v>0</v>
          </cell>
        </row>
        <row r="7645">
          <cell r="B7645" t="str">
            <v>529591</v>
          </cell>
          <cell r="C7645" t="str">
            <v>VALVULA GAV. MO FG/VOL. C/RED.C/BY P. PN25 D=500MM</v>
          </cell>
          <cell r="D7645" t="str">
            <v>UN</v>
          </cell>
          <cell r="E7645">
            <v>0</v>
          </cell>
        </row>
        <row r="7646">
          <cell r="B7646" t="str">
            <v>529592</v>
          </cell>
          <cell r="C7646" t="str">
            <v>VALVULA GAV. MO FG/VOL. C/RED.C/BY P. PN25 D=600MM</v>
          </cell>
          <cell r="D7646" t="str">
            <v>UN</v>
          </cell>
          <cell r="E7646">
            <v>0</v>
          </cell>
        </row>
        <row r="7647">
          <cell r="B7647" t="str">
            <v>529593</v>
          </cell>
          <cell r="C7647" t="str">
            <v>VALVULA GAV. MO FG/VOL. C/RED.C/BY P. PN25 D=700MM</v>
          </cell>
          <cell r="D7647" t="str">
            <v>UN</v>
          </cell>
          <cell r="E7647">
            <v>0</v>
          </cell>
        </row>
        <row r="7648">
          <cell r="B7648" t="str">
            <v>529594</v>
          </cell>
          <cell r="C7648" t="str">
            <v>VALVULA GAV. MO FG/VOL. C/RED.C/BY P. PN25 D=800MM</v>
          </cell>
          <cell r="D7648" t="str">
            <v>UN</v>
          </cell>
          <cell r="E7648">
            <v>0</v>
          </cell>
        </row>
        <row r="7649">
          <cell r="B7649" t="str">
            <v>529595</v>
          </cell>
          <cell r="C7649" t="str">
            <v>VALVULA GAV. MO FG/VOL. C/RED.C/BY P. PN25 D=900MM</v>
          </cell>
          <cell r="D7649" t="str">
            <v>UN</v>
          </cell>
          <cell r="E7649">
            <v>0</v>
          </cell>
        </row>
        <row r="7650">
          <cell r="B7650" t="str">
            <v>529596</v>
          </cell>
          <cell r="C7650" t="str">
            <v>VALVULA GAV. MO FG/VOL. C/RED.C/BY P. PN25 D=1000M</v>
          </cell>
          <cell r="D7650" t="str">
            <v>UN</v>
          </cell>
          <cell r="E7650">
            <v>0</v>
          </cell>
        </row>
        <row r="7652">
          <cell r="B7652" t="str">
            <v>529600</v>
          </cell>
          <cell r="C7652" t="str">
            <v>VALVULA RETENCAO PORT.UNI. S/BY PASS (SETOR ABDIB GLOBAL 40%; C32 - FERRO/ACO/DERIV. 60%)</v>
          </cell>
        </row>
        <row r="7653">
          <cell r="B7653" t="str">
            <v>529601</v>
          </cell>
          <cell r="C7653" t="str">
            <v>VALVULA RETENCAO PORT.UNI. S/BY PASS PN10 D=300MM</v>
          </cell>
          <cell r="D7653" t="str">
            <v>UN</v>
          </cell>
          <cell r="E7653">
            <v>0</v>
          </cell>
        </row>
        <row r="7654">
          <cell r="B7654" t="str">
            <v>529602</v>
          </cell>
          <cell r="C7654" t="str">
            <v>VALVULA RETENCAO PORT.UNI. S/BY PASS PN10 D=350MM</v>
          </cell>
          <cell r="D7654" t="str">
            <v>UN</v>
          </cell>
          <cell r="E7654">
            <v>0</v>
          </cell>
        </row>
        <row r="7655">
          <cell r="B7655" t="str">
            <v>529603</v>
          </cell>
          <cell r="C7655" t="str">
            <v>VALVULA RETENCAO PORT.UNI. S/BY PASS PN10 D=400MM</v>
          </cell>
          <cell r="D7655" t="str">
            <v>UN</v>
          </cell>
          <cell r="E7655">
            <v>0</v>
          </cell>
        </row>
        <row r="7656">
          <cell r="B7656" t="str">
            <v>529604</v>
          </cell>
          <cell r="C7656" t="str">
            <v>VALVULA RETENCAO PORT.UNI. S/BY PASS PN10 D=500MM</v>
          </cell>
          <cell r="D7656" t="str">
            <v>UN</v>
          </cell>
          <cell r="E7656">
            <v>0</v>
          </cell>
        </row>
        <row r="7657">
          <cell r="B7657" t="str">
            <v>529605</v>
          </cell>
          <cell r="C7657" t="str">
            <v>VALVULA RETENCAO PORT.UNI. S/BY PASS PN10 D=600MM</v>
          </cell>
          <cell r="D7657" t="str">
            <v>UN</v>
          </cell>
          <cell r="E7657">
            <v>0</v>
          </cell>
        </row>
        <row r="7658">
          <cell r="B7658" t="str">
            <v>529606</v>
          </cell>
          <cell r="C7658" t="str">
            <v>VALVULA RETENCAO PORT.UNI. S/BY PASS PN16 D=300MM</v>
          </cell>
          <cell r="D7658" t="str">
            <v>UN</v>
          </cell>
          <cell r="E7658">
            <v>0</v>
          </cell>
        </row>
        <row r="7659">
          <cell r="B7659" t="str">
            <v>529607</v>
          </cell>
          <cell r="C7659" t="str">
            <v>VALVULA RETENCAO PORT.UNI. S/BY PASS PN16 D=350MM</v>
          </cell>
          <cell r="D7659" t="str">
            <v>UN</v>
          </cell>
          <cell r="E7659">
            <v>0</v>
          </cell>
        </row>
        <row r="7660">
          <cell r="B7660" t="str">
            <v>529608</v>
          </cell>
          <cell r="C7660" t="str">
            <v>VALVULA RETENCAO PORT.UNI. S/BY PASS PN16 D=400MM</v>
          </cell>
          <cell r="D7660" t="str">
            <v>UN</v>
          </cell>
          <cell r="E7660">
            <v>0</v>
          </cell>
        </row>
        <row r="7661">
          <cell r="B7661" t="str">
            <v>529609</v>
          </cell>
          <cell r="C7661" t="str">
            <v>VALVULA RETENCAO PORT.UNI. S/BY PASS PN16 D=500MM</v>
          </cell>
          <cell r="D7661" t="str">
            <v>UN</v>
          </cell>
          <cell r="E7661">
            <v>0</v>
          </cell>
        </row>
        <row r="7662">
          <cell r="B7662" t="str">
            <v>529610</v>
          </cell>
          <cell r="C7662" t="str">
            <v>VALVULA RETENCAO PORT.UNI. S/BY PASS PN16 D=600MM</v>
          </cell>
          <cell r="D7662" t="str">
            <v>UN</v>
          </cell>
          <cell r="E7662">
            <v>0</v>
          </cell>
        </row>
        <row r="7664">
          <cell r="B7664" t="str">
            <v>529700</v>
          </cell>
          <cell r="C7664" t="str">
            <v>VALVULA RETENCAO PORT.DUP. S/BY PASS (SETOR ABDIB GLOBAL 40%; C32 - FERRO/ACO/DERIV. 60%)</v>
          </cell>
        </row>
        <row r="7665">
          <cell r="B7665" t="str">
            <v>529701</v>
          </cell>
          <cell r="C7665" t="str">
            <v>VALVULA RETENCAO PORT.DUP. S/BY PASS PN10 D=200MM</v>
          </cell>
          <cell r="D7665" t="str">
            <v>UN</v>
          </cell>
          <cell r="E7665">
            <v>0</v>
          </cell>
        </row>
        <row r="7666">
          <cell r="B7666" t="str">
            <v>529702</v>
          </cell>
          <cell r="C7666" t="str">
            <v>VALVULA RETENCAO PORT.DUP. S/BY PASS PN10 D=250MM</v>
          </cell>
          <cell r="D7666" t="str">
            <v>UN</v>
          </cell>
          <cell r="E7666">
            <v>0</v>
          </cell>
        </row>
        <row r="7667">
          <cell r="B7667" t="str">
            <v>529703</v>
          </cell>
          <cell r="C7667" t="str">
            <v>VALVULA RETENCAO PORT.DUP. S/BY PASS PN10 D=300MM</v>
          </cell>
          <cell r="D7667" t="str">
            <v>UN</v>
          </cell>
          <cell r="E7667">
            <v>0</v>
          </cell>
        </row>
        <row r="7668">
          <cell r="B7668" t="str">
            <v>529704</v>
          </cell>
          <cell r="C7668" t="str">
            <v>VALVULA RETENCAO PORT.DUP. S/BY PASS PN10 D=350MM</v>
          </cell>
          <cell r="D7668" t="str">
            <v>UN</v>
          </cell>
          <cell r="E7668">
            <v>0</v>
          </cell>
        </row>
        <row r="7669">
          <cell r="B7669" t="str">
            <v>529705</v>
          </cell>
          <cell r="C7669" t="str">
            <v>VALVULA RETENCAO PORT.DUP. S/BY PASS PN10 D=400MM</v>
          </cell>
          <cell r="D7669" t="str">
            <v>UN</v>
          </cell>
          <cell r="E7669">
            <v>0</v>
          </cell>
        </row>
        <row r="7670">
          <cell r="B7670" t="str">
            <v>529706</v>
          </cell>
          <cell r="C7670" t="str">
            <v>VALVULA RETENCAO PORT.DUP. S/BY PASS PN10 D=450MM</v>
          </cell>
          <cell r="D7670" t="str">
            <v>UN</v>
          </cell>
          <cell r="E7670">
            <v>0</v>
          </cell>
        </row>
        <row r="7671">
          <cell r="B7671" t="str">
            <v>529707</v>
          </cell>
          <cell r="C7671" t="str">
            <v>VALVULA RETENCAO PORT.DUP. S/BY PASS PN10 D=500MM</v>
          </cell>
          <cell r="D7671" t="str">
            <v>UN</v>
          </cell>
          <cell r="E7671">
            <v>0</v>
          </cell>
        </row>
        <row r="7672">
          <cell r="B7672" t="str">
            <v>529708</v>
          </cell>
          <cell r="C7672" t="str">
            <v>VALVULA RETENCAO PORT.DUP. S/BY PASS PN10 D=600MM</v>
          </cell>
          <cell r="D7672" t="str">
            <v>UN</v>
          </cell>
          <cell r="E7672">
            <v>0</v>
          </cell>
        </row>
        <row r="7673">
          <cell r="B7673" t="str">
            <v>529709</v>
          </cell>
          <cell r="C7673" t="str">
            <v>VALVULA RETENCAO PORT.DUP. S/BY PASS PN16 D=50MM</v>
          </cell>
          <cell r="D7673" t="str">
            <v>UN</v>
          </cell>
          <cell r="E7673">
            <v>0</v>
          </cell>
        </row>
        <row r="7674">
          <cell r="B7674" t="str">
            <v>529710</v>
          </cell>
          <cell r="C7674" t="str">
            <v>VALVULA RETENCAO PORT.DUP. S/BY PASS PN16 D=75MM</v>
          </cell>
          <cell r="D7674" t="str">
            <v>UN</v>
          </cell>
          <cell r="E7674">
            <v>0</v>
          </cell>
        </row>
        <row r="7675">
          <cell r="B7675" t="str">
            <v>529711</v>
          </cell>
          <cell r="C7675" t="str">
            <v>VALVULA RETENCAO PORT.DUP. S/BY PASS PN16 D=100MM</v>
          </cell>
          <cell r="D7675" t="str">
            <v>UN</v>
          </cell>
          <cell r="E7675">
            <v>0</v>
          </cell>
        </row>
        <row r="7676">
          <cell r="B7676" t="str">
            <v>529712</v>
          </cell>
          <cell r="C7676" t="str">
            <v>VALVULA RETENCAO PORT.DUP. S/BY PASS PN16 D=150MM</v>
          </cell>
          <cell r="D7676" t="str">
            <v>UN</v>
          </cell>
          <cell r="E7676">
            <v>0</v>
          </cell>
        </row>
        <row r="7677">
          <cell r="B7677" t="str">
            <v>529713</v>
          </cell>
          <cell r="C7677" t="str">
            <v>VALVULA RETENCAO PORT.DUP. S/BY PASS PN16 D=200MM</v>
          </cell>
          <cell r="D7677" t="str">
            <v>UN</v>
          </cell>
          <cell r="E7677">
            <v>0</v>
          </cell>
        </row>
        <row r="7678">
          <cell r="B7678" t="str">
            <v>529714</v>
          </cell>
          <cell r="C7678" t="str">
            <v>VALVULA RETENCAO PORT.DUP. S/BY PASS PN16 D=250MM</v>
          </cell>
          <cell r="D7678" t="str">
            <v>UN</v>
          </cell>
          <cell r="E7678">
            <v>0</v>
          </cell>
        </row>
        <row r="7679">
          <cell r="B7679" t="str">
            <v>529715</v>
          </cell>
          <cell r="C7679" t="str">
            <v>VALVULA RETENCAO PORT.DUP. S/BY PASS PN16 D=300MM</v>
          </cell>
          <cell r="D7679" t="str">
            <v>UN</v>
          </cell>
          <cell r="E7679">
            <v>0</v>
          </cell>
        </row>
        <row r="7680">
          <cell r="B7680" t="str">
            <v>529716</v>
          </cell>
          <cell r="C7680" t="str">
            <v>VALVULA RETENCAO PORT.DUP. S/BY PASS PN16 D=350MM</v>
          </cell>
          <cell r="D7680" t="str">
            <v>UN</v>
          </cell>
          <cell r="E7680">
            <v>0</v>
          </cell>
        </row>
        <row r="7681">
          <cell r="B7681" t="str">
            <v>529717</v>
          </cell>
          <cell r="C7681" t="str">
            <v>VALVULA RETENCAO PORT.DUP. S/BY PASS PN16 D=400MM</v>
          </cell>
          <cell r="D7681" t="str">
            <v>UN</v>
          </cell>
          <cell r="E7681">
            <v>0</v>
          </cell>
        </row>
        <row r="7682">
          <cell r="B7682" t="str">
            <v>529718</v>
          </cell>
          <cell r="C7682" t="str">
            <v>VALVULA RETENCAO PORT.DUP. S/BY PASS PN16 D=450MM</v>
          </cell>
          <cell r="D7682" t="str">
            <v>UN</v>
          </cell>
          <cell r="E7682">
            <v>0</v>
          </cell>
        </row>
        <row r="7683">
          <cell r="B7683" t="str">
            <v>529719</v>
          </cell>
          <cell r="C7683" t="str">
            <v>VALVULA RETENCAO PORT.DUP. S/BY PASS PN16 D=500MM</v>
          </cell>
          <cell r="D7683" t="str">
            <v>UN</v>
          </cell>
          <cell r="E7683">
            <v>0</v>
          </cell>
        </row>
        <row r="7684">
          <cell r="B7684" t="str">
            <v>529720</v>
          </cell>
          <cell r="C7684" t="str">
            <v>VALVULA RETENCAO PORT.DUP. S/BY PASS PN16 D=600MM</v>
          </cell>
          <cell r="D7684" t="str">
            <v>UN</v>
          </cell>
          <cell r="E7684">
            <v>0</v>
          </cell>
        </row>
        <row r="7686">
          <cell r="B7686" t="str">
            <v>529800</v>
          </cell>
          <cell r="C7686" t="str">
            <v>VENTOSAS (SETOR ABDIB GLOBAL 40%; C32 - FERRO/ACO/DERIV. 60%)</v>
          </cell>
        </row>
        <row r="7687">
          <cell r="B7687" t="str">
            <v>529801</v>
          </cell>
          <cell r="C7687" t="str">
            <v>VENTOSA SIMPLES COM ROSCA 3/4</v>
          </cell>
          <cell r="D7687" t="str">
            <v>UN</v>
          </cell>
          <cell r="E7687">
            <v>0</v>
          </cell>
        </row>
        <row r="7688">
          <cell r="B7688" t="str">
            <v>529802</v>
          </cell>
          <cell r="C7688" t="str">
            <v>VENTOSA SIMPLES COM ROSCA 1</v>
          </cell>
          <cell r="D7688" t="str">
            <v>UN</v>
          </cell>
          <cell r="E7688">
            <v>0</v>
          </cell>
        </row>
        <row r="7689">
          <cell r="B7689" t="str">
            <v>529803</v>
          </cell>
          <cell r="C7689" t="str">
            <v>VENTOSA SIMPLES COM ROSCA 1.1/4</v>
          </cell>
          <cell r="D7689" t="str">
            <v>UN</v>
          </cell>
          <cell r="E7689">
            <v>0</v>
          </cell>
        </row>
        <row r="7690">
          <cell r="B7690" t="str">
            <v>529804</v>
          </cell>
          <cell r="C7690" t="str">
            <v>VENTOSA SIMPLES COM ROSCA 1.1/2</v>
          </cell>
          <cell r="D7690" t="str">
            <v>UN</v>
          </cell>
          <cell r="E7690">
            <v>0</v>
          </cell>
        </row>
        <row r="7691">
          <cell r="B7691" t="str">
            <v>529805</v>
          </cell>
          <cell r="C7691" t="str">
            <v>VENTOSA SIMPLES COM ROSCA 2</v>
          </cell>
          <cell r="D7691" t="str">
            <v>UN</v>
          </cell>
          <cell r="E7691">
            <v>0</v>
          </cell>
        </row>
        <row r="7692">
          <cell r="B7692" t="str">
            <v>529806</v>
          </cell>
          <cell r="C7692" t="str">
            <v>VENTOSA SIMPLES COM FLANGE PN25 D=50MM</v>
          </cell>
          <cell r="D7692" t="str">
            <v>UN</v>
          </cell>
          <cell r="E7692">
            <v>0</v>
          </cell>
        </row>
        <row r="7693">
          <cell r="B7693" t="str">
            <v>529807</v>
          </cell>
          <cell r="C7693" t="str">
            <v>VENTOSA TRIPLICE FUNCAO COM FLANGE PN10 D=200MM</v>
          </cell>
          <cell r="D7693" t="str">
            <v>UN</v>
          </cell>
          <cell r="E7693">
            <v>0</v>
          </cell>
        </row>
        <row r="7694">
          <cell r="B7694" t="str">
            <v>529808</v>
          </cell>
          <cell r="C7694" t="str">
            <v>VENTOSA TRIPLICE FUNCAO COM FLANGE PN16 D=80MM</v>
          </cell>
          <cell r="D7694" t="str">
            <v>UN</v>
          </cell>
          <cell r="E7694">
            <v>0</v>
          </cell>
        </row>
        <row r="7695">
          <cell r="B7695" t="str">
            <v>529809</v>
          </cell>
          <cell r="C7695" t="str">
            <v>VENTOSA TRIPLICE FUNCAO COM FLANGE PN16 D=100MM</v>
          </cell>
          <cell r="D7695" t="str">
            <v>UN</v>
          </cell>
          <cell r="E7695">
            <v>0</v>
          </cell>
        </row>
        <row r="7696">
          <cell r="B7696" t="str">
            <v>529810</v>
          </cell>
          <cell r="C7696" t="str">
            <v>VENTOSA TRIPLICE FUNCAO COM FLANGE PN16 D=150MM</v>
          </cell>
          <cell r="D7696" t="str">
            <v>UN</v>
          </cell>
          <cell r="E7696">
            <v>0</v>
          </cell>
        </row>
        <row r="7697">
          <cell r="B7697" t="str">
            <v>529811</v>
          </cell>
          <cell r="C7697" t="str">
            <v>VENTOSA TRIPLICE FUNCAO COM FLANGE PN16 D=200MM</v>
          </cell>
          <cell r="D7697" t="str">
            <v>UN</v>
          </cell>
          <cell r="E7697">
            <v>0</v>
          </cell>
        </row>
        <row r="7698">
          <cell r="B7698" t="str">
            <v>529812</v>
          </cell>
          <cell r="C7698" t="str">
            <v>VENTOSA TRIPLICE FUNCAO COM FLANGE PN25 D=50MM</v>
          </cell>
          <cell r="D7698" t="str">
            <v>UN</v>
          </cell>
          <cell r="E7698">
            <v>0</v>
          </cell>
        </row>
        <row r="7699">
          <cell r="B7699" t="str">
            <v>529813</v>
          </cell>
          <cell r="C7699" t="str">
            <v>VENTOSA TRIPLICE FUNCAO COM FLANGE PN25 D=80MM</v>
          </cell>
          <cell r="D7699" t="str">
            <v>UN</v>
          </cell>
          <cell r="E7699">
            <v>0</v>
          </cell>
        </row>
        <row r="7700">
          <cell r="B7700" t="str">
            <v>529814</v>
          </cell>
          <cell r="C7700" t="str">
            <v>VENTOSA TRIPLICE FUNCAO COM FLANGE PN25 D=100MM</v>
          </cell>
          <cell r="D7700" t="str">
            <v>UN</v>
          </cell>
          <cell r="E7700">
            <v>0</v>
          </cell>
        </row>
        <row r="7701">
          <cell r="B7701" t="str">
            <v>529815</v>
          </cell>
          <cell r="C7701" t="str">
            <v>VENTOSA TRIPLICE FUNCAO COM FLANGE PN25 D=150MM</v>
          </cell>
          <cell r="D7701" t="str">
            <v>UN</v>
          </cell>
          <cell r="E7701">
            <v>0</v>
          </cell>
        </row>
        <row r="7702">
          <cell r="B7702" t="str">
            <v>529816</v>
          </cell>
          <cell r="C7702" t="str">
            <v>VENTOSA TRIPLICE FUNCAO COM FLANGE PN25 D=200MM</v>
          </cell>
          <cell r="D7702" t="str">
            <v>UN</v>
          </cell>
          <cell r="E7702">
            <v>0</v>
          </cell>
        </row>
        <row r="7704">
          <cell r="B7704" t="str">
            <v>529900</v>
          </cell>
          <cell r="C7704" t="str">
            <v>VALVULAS FLAP (SETOR ABDIB GLOBAL 40%; C32 - FERRO/ACO/DERIV. 60%)</v>
          </cell>
        </row>
        <row r="7705">
          <cell r="B7705" t="str">
            <v>529901</v>
          </cell>
          <cell r="C7705" t="str">
            <v>VALVULA FLAP (FLA 10) D=100MM</v>
          </cell>
          <cell r="D7705" t="str">
            <v>UN</v>
          </cell>
          <cell r="E7705">
            <v>0</v>
          </cell>
        </row>
        <row r="7706">
          <cell r="B7706" t="str">
            <v>529902</v>
          </cell>
          <cell r="C7706" t="str">
            <v>VALVULA FLAP (FLA 10) D=150MM</v>
          </cell>
          <cell r="D7706" t="str">
            <v>UN</v>
          </cell>
          <cell r="E7706">
            <v>0</v>
          </cell>
        </row>
        <row r="7707">
          <cell r="B7707" t="str">
            <v>529903</v>
          </cell>
          <cell r="C7707" t="str">
            <v>VALVULA FLAP (FLA 10) D=200MM</v>
          </cell>
          <cell r="D7707" t="str">
            <v>UN</v>
          </cell>
          <cell r="E7707">
            <v>0</v>
          </cell>
        </row>
        <row r="7708">
          <cell r="B7708" t="str">
            <v>529904</v>
          </cell>
          <cell r="C7708" t="str">
            <v>VALVULA FLAP (FLA 10) D=250MM</v>
          </cell>
          <cell r="D7708" t="str">
            <v>UN</v>
          </cell>
          <cell r="E7708">
            <v>0</v>
          </cell>
        </row>
        <row r="7709">
          <cell r="B7709" t="str">
            <v>529905</v>
          </cell>
          <cell r="C7709" t="str">
            <v>VALVULA FLAP (FLA 10) D=300MM</v>
          </cell>
          <cell r="D7709" t="str">
            <v>UN</v>
          </cell>
          <cell r="E7709">
            <v>0</v>
          </cell>
        </row>
        <row r="7710">
          <cell r="B7710" t="str">
            <v>529906</v>
          </cell>
          <cell r="C7710" t="str">
            <v>VALVULA FLAP (FLA 10) D=400MM</v>
          </cell>
          <cell r="D7710" t="str">
            <v>UN</v>
          </cell>
          <cell r="E7710">
            <v>0</v>
          </cell>
        </row>
        <row r="7711">
          <cell r="B7711" t="str">
            <v>529907</v>
          </cell>
          <cell r="C7711" t="str">
            <v>VALVULA FLAP (FLA 10) D=500MM</v>
          </cell>
          <cell r="D7711" t="str">
            <v>UN</v>
          </cell>
          <cell r="E7711">
            <v>0</v>
          </cell>
        </row>
        <row r="7712">
          <cell r="B7712" t="str">
            <v>529908</v>
          </cell>
          <cell r="C7712" t="str">
            <v>VALVULA FLAP (FLA 10) D=600MM</v>
          </cell>
          <cell r="D7712" t="str">
            <v>UN</v>
          </cell>
          <cell r="E7712">
            <v>0</v>
          </cell>
        </row>
        <row r="7713">
          <cell r="B7713" t="str">
            <v>529909</v>
          </cell>
          <cell r="C7713" t="str">
            <v>VALVULA FLAP (FLA 10) D=800MM</v>
          </cell>
          <cell r="D7713" t="str">
            <v>UN</v>
          </cell>
          <cell r="E7713">
            <v>0</v>
          </cell>
        </row>
        <row r="7714">
          <cell r="B7714" t="str">
            <v>529910</v>
          </cell>
          <cell r="C7714" t="str">
            <v>VALVULA FLAP (FLA 10) D=1000MM</v>
          </cell>
          <cell r="D7714" t="str">
            <v>UN</v>
          </cell>
          <cell r="E7714">
            <v>0</v>
          </cell>
        </row>
        <row r="7716">
          <cell r="B7716" t="str">
            <v>530100</v>
          </cell>
          <cell r="C7716" t="str">
            <v>JUNTA DRESSER TIPO 38, C/ FLANGE, AÇO (C31 - METALURGICA 100%)</v>
          </cell>
        </row>
        <row r="7717">
          <cell r="B7717" t="str">
            <v>530101</v>
          </cell>
          <cell r="C7717" t="str">
            <v>JUNTA DRESSER TIPO 38, C/ FLANGE, AÇO D=50MM</v>
          </cell>
          <cell r="D7717" t="str">
            <v>UN</v>
          </cell>
          <cell r="E7717">
            <v>0</v>
          </cell>
        </row>
        <row r="7718">
          <cell r="B7718" t="str">
            <v>530102</v>
          </cell>
          <cell r="C7718" t="str">
            <v>JUNTA DRESSER TIPO 38, C/ FLANGE, AÇO D=80MM</v>
          </cell>
          <cell r="D7718" t="str">
            <v>UN</v>
          </cell>
          <cell r="E7718">
            <v>0</v>
          </cell>
        </row>
        <row r="7719">
          <cell r="B7719" t="str">
            <v>530103</v>
          </cell>
          <cell r="C7719" t="str">
            <v>JUNTA DRESSER TIPO 38, C/ FLANGE, AÇO D=100MM</v>
          </cell>
          <cell r="D7719" t="str">
            <v>UN</v>
          </cell>
          <cell r="E7719">
            <v>0</v>
          </cell>
        </row>
        <row r="7720">
          <cell r="B7720" t="str">
            <v>530104</v>
          </cell>
          <cell r="C7720" t="str">
            <v>JUNTA DRESSER TIPO 38, C/ FLANGE, AÇO D=150MM</v>
          </cell>
          <cell r="D7720" t="str">
            <v>UN</v>
          </cell>
          <cell r="E7720">
            <v>0</v>
          </cell>
        </row>
        <row r="7721">
          <cell r="B7721" t="str">
            <v>530105</v>
          </cell>
          <cell r="C7721" t="str">
            <v>JUNTA DRESSER TIPO 38, C/ FLANGE, AÇO D=200MM</v>
          </cell>
          <cell r="D7721" t="str">
            <v>UN</v>
          </cell>
          <cell r="E7721">
            <v>0</v>
          </cell>
        </row>
        <row r="7722">
          <cell r="B7722" t="str">
            <v>530106</v>
          </cell>
          <cell r="C7722" t="str">
            <v>JUNTA DRESSER TIPO 38, C/ FLANGE, AÇO D=250MM</v>
          </cell>
          <cell r="D7722" t="str">
            <v>UN</v>
          </cell>
          <cell r="E7722">
            <v>0</v>
          </cell>
        </row>
        <row r="7723">
          <cell r="B7723" t="str">
            <v>530107</v>
          </cell>
          <cell r="C7723" t="str">
            <v>JUNTA DRESSER TIPO 38, C/ FLANGE, AÇO D=300MM</v>
          </cell>
          <cell r="D7723" t="str">
            <v>UN</v>
          </cell>
          <cell r="E7723">
            <v>0</v>
          </cell>
        </row>
        <row r="7724">
          <cell r="B7724" t="str">
            <v>530108</v>
          </cell>
          <cell r="C7724" t="str">
            <v>JUNTA DRESSER TIPO 38, C/ FLANGE, AÇO D=350MM</v>
          </cell>
          <cell r="D7724" t="str">
            <v>UN</v>
          </cell>
          <cell r="E7724">
            <v>0</v>
          </cell>
        </row>
        <row r="7725">
          <cell r="B7725" t="str">
            <v>530109</v>
          </cell>
          <cell r="C7725" t="str">
            <v>JUNTA DRESSER TIPO 38, C/ FLANGE, AÇO D=400MM</v>
          </cell>
          <cell r="D7725" t="str">
            <v>UN</v>
          </cell>
          <cell r="E7725">
            <v>0</v>
          </cell>
        </row>
        <row r="7726">
          <cell r="B7726" t="str">
            <v>530110</v>
          </cell>
          <cell r="C7726" t="str">
            <v>JUNTA DRESSER TIPO 38, C/ FLANGE, AÇO D=500MM</v>
          </cell>
          <cell r="D7726" t="str">
            <v>UN</v>
          </cell>
          <cell r="E7726">
            <v>0</v>
          </cell>
        </row>
        <row r="7727">
          <cell r="B7727" t="str">
            <v>530111</v>
          </cell>
          <cell r="C7727" t="str">
            <v>JUNTA DRESSER TIPO 38, C/ FLANGE, AÇO D=600MM</v>
          </cell>
          <cell r="D7727" t="str">
            <v>UN</v>
          </cell>
          <cell r="E7727">
            <v>0</v>
          </cell>
        </row>
        <row r="7728">
          <cell r="B7728" t="str">
            <v>530112</v>
          </cell>
          <cell r="C7728" t="str">
            <v>JUNTA DRESSER TIPO 38, C/ FLANGE, AÇO D=700MM</v>
          </cell>
          <cell r="D7728" t="str">
            <v>UN</v>
          </cell>
          <cell r="E7728">
            <v>0</v>
          </cell>
        </row>
        <row r="7729">
          <cell r="B7729" t="str">
            <v>530113</v>
          </cell>
          <cell r="C7729" t="str">
            <v>JUNTA DRESSER TIPO 38, C/ FLANGE, AÇO D=800MM</v>
          </cell>
          <cell r="D7729" t="str">
            <v>UN</v>
          </cell>
          <cell r="E7729">
            <v>0</v>
          </cell>
        </row>
        <row r="7730">
          <cell r="B7730" t="str">
            <v>530114</v>
          </cell>
          <cell r="C7730" t="str">
            <v>JUNTA DRESSER TIPO 38, C/ FLANGE, AÇO D=900MM</v>
          </cell>
          <cell r="D7730" t="str">
            <v>UN</v>
          </cell>
          <cell r="E7730">
            <v>0</v>
          </cell>
        </row>
        <row r="7731">
          <cell r="B7731" t="str">
            <v>530115</v>
          </cell>
          <cell r="C7731" t="str">
            <v>JUNTA DRESSER TIPO 38, C/ FLANGE, AÇO D=1000MM</v>
          </cell>
          <cell r="D7731" t="str">
            <v>UN</v>
          </cell>
          <cell r="E7731">
            <v>0</v>
          </cell>
        </row>
        <row r="7732">
          <cell r="B7732" t="str">
            <v>530116</v>
          </cell>
          <cell r="C7732" t="str">
            <v>JUNTA DRESSER TIPO 38, C/ FLANGE, AÇO D=1200MM</v>
          </cell>
          <cell r="D7732" t="str">
            <v>UN</v>
          </cell>
          <cell r="E7732">
            <v>0</v>
          </cell>
        </row>
        <row r="7733">
          <cell r="B7733" t="str">
            <v>530117</v>
          </cell>
          <cell r="C7733" t="str">
            <v>JUNTA DRESSER TIPO 38, C/ FLANGE, AÇO D=1300MM</v>
          </cell>
          <cell r="D7733" t="str">
            <v>UN</v>
          </cell>
          <cell r="E7733">
            <v>0</v>
          </cell>
        </row>
        <row r="7734">
          <cell r="B7734" t="str">
            <v>530118</v>
          </cell>
          <cell r="C7734" t="str">
            <v>JUNTA DRESSER TIPO 38, C/ FLANGE, AÇO D=1350MM</v>
          </cell>
          <cell r="D7734" t="str">
            <v>UN</v>
          </cell>
          <cell r="E7734">
            <v>0</v>
          </cell>
        </row>
        <row r="7735">
          <cell r="B7735" t="str">
            <v>530119</v>
          </cell>
          <cell r="C7735" t="str">
            <v>JUNTA DRESSER TIPO 38, C/ FLANGE, AÇO D=1500MM</v>
          </cell>
          <cell r="D7735" t="str">
            <v>UN</v>
          </cell>
          <cell r="E7735">
            <v>0</v>
          </cell>
        </row>
        <row r="7736">
          <cell r="B7736" t="str">
            <v>530120</v>
          </cell>
          <cell r="C7736" t="str">
            <v>JUNTA DRESSER TIPO 38, C/ FLANGE, AÇO D=1600MM</v>
          </cell>
          <cell r="D7736" t="str">
            <v>UN</v>
          </cell>
          <cell r="E7736">
            <v>0</v>
          </cell>
        </row>
        <row r="7737">
          <cell r="B7737" t="str">
            <v>530121</v>
          </cell>
          <cell r="C7737" t="str">
            <v>JUNTA DRESSER TIPO 38, C/ FLANGE, AÇO D=1700MM</v>
          </cell>
          <cell r="D7737" t="str">
            <v>UN</v>
          </cell>
          <cell r="E7737">
            <v>0</v>
          </cell>
        </row>
        <row r="7738">
          <cell r="B7738" t="str">
            <v>530122</v>
          </cell>
          <cell r="C7738" t="str">
            <v>JUNTA DRESSER TIPO 38, C/ FLANGE, AÇO D=1800MM</v>
          </cell>
          <cell r="D7738" t="str">
            <v>UN</v>
          </cell>
          <cell r="E7738">
            <v>0</v>
          </cell>
        </row>
        <row r="7740">
          <cell r="B7740" t="str">
            <v>530200</v>
          </cell>
          <cell r="C7740" t="str">
            <v>COLAR DE TOMADA, ADAPTADOR FF (C31 - METALURGICA 100%)</v>
          </cell>
        </row>
        <row r="7741">
          <cell r="B7741" t="str">
            <v>530201</v>
          </cell>
          <cell r="C7741" t="str">
            <v>COLAR DE TOMADA FF PT/TUBOS FF OU PVC 50 X 20MM</v>
          </cell>
          <cell r="D7741" t="str">
            <v>UN</v>
          </cell>
          <cell r="E7741">
            <v>0</v>
          </cell>
        </row>
        <row r="7742">
          <cell r="B7742" t="str">
            <v>530202</v>
          </cell>
          <cell r="C7742" t="str">
            <v>COLAR DE TOMADA FF PT/TUBOS FF OU PVC 50 X 25MM</v>
          </cell>
          <cell r="D7742" t="str">
            <v>UN</v>
          </cell>
          <cell r="E7742">
            <v>0</v>
          </cell>
        </row>
        <row r="7743">
          <cell r="B7743" t="str">
            <v>530203</v>
          </cell>
          <cell r="C7743" t="str">
            <v>COLAR DE TOMADA FF PT/TUBOS FF OU PVC 75 X 20MM</v>
          </cell>
          <cell r="D7743" t="str">
            <v>UN</v>
          </cell>
          <cell r="E7743">
            <v>0</v>
          </cell>
        </row>
        <row r="7744">
          <cell r="B7744" t="str">
            <v>530204</v>
          </cell>
          <cell r="C7744" t="str">
            <v>COLAR DE TOMADA FF PT/TUBOS FF OU PVC 75 X 25MM</v>
          </cell>
          <cell r="D7744" t="str">
            <v>UN</v>
          </cell>
          <cell r="E7744">
            <v>0</v>
          </cell>
        </row>
        <row r="7745">
          <cell r="B7745" t="str">
            <v>530205</v>
          </cell>
          <cell r="C7745" t="str">
            <v>COLAR DE TOMADA FF PT/TUBOS FF OU PVC 100 X 20MM</v>
          </cell>
          <cell r="D7745" t="str">
            <v>UN</v>
          </cell>
          <cell r="E7745">
            <v>0</v>
          </cell>
        </row>
        <row r="7746">
          <cell r="B7746" t="str">
            <v>530206</v>
          </cell>
          <cell r="C7746" t="str">
            <v>COLAR DE TOMADA FF PT/TUBOS FF OU PVC 100 X 25MM</v>
          </cell>
          <cell r="D7746" t="str">
            <v>UN</v>
          </cell>
          <cell r="E7746">
            <v>0</v>
          </cell>
        </row>
        <row r="7747">
          <cell r="B7747" t="str">
            <v>530207</v>
          </cell>
          <cell r="C7747" t="str">
            <v>COLAR DE TOMADA FF PT/TUBOS FF OU PVC 150 X 20MM</v>
          </cell>
          <cell r="D7747" t="str">
            <v>UN</v>
          </cell>
          <cell r="E7747">
            <v>0</v>
          </cell>
        </row>
        <row r="7748">
          <cell r="B7748" t="str">
            <v>530208</v>
          </cell>
          <cell r="C7748" t="str">
            <v>COLAR DE TOMADA FF PT/TUBOS FF OU PVC 150 X 25MM</v>
          </cell>
          <cell r="D7748" t="str">
            <v>UN</v>
          </cell>
          <cell r="E7748">
            <v>0</v>
          </cell>
        </row>
        <row r="7749">
          <cell r="B7749" t="str">
            <v>530209</v>
          </cell>
          <cell r="C7749" t="str">
            <v>COLAR DE TOMADA FF PT/TUBOS FF OU PVC 200 X 20MM</v>
          </cell>
          <cell r="D7749" t="str">
            <v>UN</v>
          </cell>
          <cell r="E7749">
            <v>0</v>
          </cell>
        </row>
        <row r="7750">
          <cell r="B7750" t="str">
            <v>530210</v>
          </cell>
          <cell r="C7750" t="str">
            <v>ADAPTADOR FF P/LIG.PT PVC JE A BOL. FF JC/JE 50MM</v>
          </cell>
          <cell r="D7750" t="str">
            <v>UN</v>
          </cell>
          <cell r="E7750">
            <v>23.68</v>
          </cell>
        </row>
        <row r="7751">
          <cell r="B7751" t="str">
            <v>530211</v>
          </cell>
          <cell r="C7751" t="str">
            <v>ADAPTADOR FF P/LIG.PT PVC JE A BOL. FF JC/JE 75MM</v>
          </cell>
          <cell r="D7751" t="str">
            <v>UN</v>
          </cell>
          <cell r="E7751">
            <v>43.26</v>
          </cell>
        </row>
        <row r="7752">
          <cell r="B7752" t="str">
            <v>530212</v>
          </cell>
          <cell r="C7752" t="str">
            <v>ADAPTADOR FF P/LIG.PT PVC JE A BOL. FF JC/JE 100MM</v>
          </cell>
          <cell r="D7752" t="str">
            <v>UN</v>
          </cell>
          <cell r="E7752">
            <v>0</v>
          </cell>
        </row>
        <row r="7754">
          <cell r="B7754" t="str">
            <v>530300</v>
          </cell>
          <cell r="C7754" t="str">
            <v>CRUZETA FF C/BOLSAS JE P/PVC DEFOFO/PVC (C31 - METALURGICA 100%)</v>
          </cell>
        </row>
        <row r="7755">
          <cell r="B7755" t="str">
            <v>530301</v>
          </cell>
          <cell r="C7755" t="str">
            <v>CRUZETA FF C/BOLSAS JE P/PVC DEFOFO/PVC 150 X50MM</v>
          </cell>
          <cell r="D7755" t="str">
            <v>UN</v>
          </cell>
          <cell r="E7755">
            <v>0</v>
          </cell>
        </row>
        <row r="7756">
          <cell r="B7756" t="str">
            <v>530302</v>
          </cell>
          <cell r="C7756" t="str">
            <v>CRUZETA FF C/BOLSAS JE P/PVC DEFOFO/PVC 150 X75MM</v>
          </cell>
          <cell r="D7756" t="str">
            <v>UN</v>
          </cell>
          <cell r="E7756">
            <v>0</v>
          </cell>
        </row>
        <row r="7757">
          <cell r="B7757" t="str">
            <v>530303</v>
          </cell>
          <cell r="C7757" t="str">
            <v>CRUZETA FF C/BOLSAS JE P/PVC DEFOFO/PVC 150 X100MM</v>
          </cell>
          <cell r="D7757" t="str">
            <v>UN</v>
          </cell>
          <cell r="E7757">
            <v>0</v>
          </cell>
        </row>
        <row r="7758">
          <cell r="B7758" t="str">
            <v>530304</v>
          </cell>
          <cell r="C7758" t="str">
            <v>CRUZETA FF C/BOLSAS JE P/PVC DEFOFO/PVC 200 X50MM</v>
          </cell>
          <cell r="D7758" t="str">
            <v>UN</v>
          </cell>
          <cell r="E7758">
            <v>0</v>
          </cell>
        </row>
        <row r="7759">
          <cell r="B7759" t="str">
            <v>530305</v>
          </cell>
          <cell r="C7759" t="str">
            <v>CRUZETA FF C/BOLSAS JE P/PVC DEFOFO/PVC 200 X75MM</v>
          </cell>
          <cell r="D7759" t="str">
            <v>UN</v>
          </cell>
          <cell r="E7759">
            <v>0</v>
          </cell>
        </row>
        <row r="7760">
          <cell r="B7760" t="str">
            <v>530306</v>
          </cell>
          <cell r="C7760" t="str">
            <v>CRUZETA FF C/BOLSAS JE P/PVC DEFOFO/PVC 200 X100MM</v>
          </cell>
          <cell r="D7760" t="str">
            <v>UN</v>
          </cell>
          <cell r="E7760">
            <v>0</v>
          </cell>
        </row>
        <row r="7762">
          <cell r="B7762" t="str">
            <v>530400</v>
          </cell>
          <cell r="C7762" t="str">
            <v>TUBOS DE CONCRETO (C12 - MATERIAL DE CONSTRUCAO 100%)</v>
          </cell>
        </row>
        <row r="7763">
          <cell r="B7763" t="str">
            <v>530401</v>
          </cell>
          <cell r="C7763" t="str">
            <v>TUBO CONCRETO C-1, DIAMETRO 400 mm</v>
          </cell>
          <cell r="D7763" t="str">
            <v>M</v>
          </cell>
          <cell r="E7763">
            <v>31.51</v>
          </cell>
        </row>
        <row r="7764">
          <cell r="B7764" t="str">
            <v>530402</v>
          </cell>
          <cell r="C7764" t="str">
            <v>TUBO CONCRETO C-1, DIAMETRO 200 MM</v>
          </cell>
          <cell r="D7764" t="str">
            <v>M</v>
          </cell>
          <cell r="E7764">
            <v>18.53</v>
          </cell>
        </row>
        <row r="7765">
          <cell r="B7765" t="str">
            <v>530403</v>
          </cell>
          <cell r="C7765" t="str">
            <v>TUBO CONCRETO C-1, DIAMETRO 250 MM</v>
          </cell>
          <cell r="D7765" t="str">
            <v>M</v>
          </cell>
          <cell r="E7765">
            <v>21.7</v>
          </cell>
        </row>
        <row r="7766">
          <cell r="B7766" t="str">
            <v>530404</v>
          </cell>
          <cell r="C7766" t="str">
            <v>TUBO CONCRETO CA-2, DIAMETRO 300 mm</v>
          </cell>
          <cell r="D7766" t="str">
            <v>M</v>
          </cell>
          <cell r="E7766">
            <v>56.28</v>
          </cell>
        </row>
        <row r="7767">
          <cell r="B7767" t="str">
            <v>530405</v>
          </cell>
          <cell r="C7767" t="str">
            <v>TUBO CONCRETO CA-2, DIAMETRO 400 mm</v>
          </cell>
          <cell r="D7767" t="str">
            <v>M</v>
          </cell>
          <cell r="E7767">
            <v>56.52</v>
          </cell>
        </row>
        <row r="7768">
          <cell r="B7768" t="str">
            <v>530406</v>
          </cell>
          <cell r="C7768" t="str">
            <v>TUBO CONCRETO CA-2, DIAMETRO 500 mm</v>
          </cell>
          <cell r="D7768" t="str">
            <v>M</v>
          </cell>
          <cell r="E7768">
            <v>74.58</v>
          </cell>
        </row>
        <row r="7769">
          <cell r="B7769" t="str">
            <v>530407</v>
          </cell>
          <cell r="C7769" t="str">
            <v>TUBO CONCRETO CA-2, DIAMETRO 600 mm</v>
          </cell>
          <cell r="D7769" t="str">
            <v>M</v>
          </cell>
          <cell r="E7769">
            <v>84.35</v>
          </cell>
        </row>
        <row r="7770">
          <cell r="B7770" t="str">
            <v>530408</v>
          </cell>
          <cell r="C7770" t="str">
            <v>TUBO CONCRETO CA-2, DIAMETRO 700 mm</v>
          </cell>
          <cell r="D7770" t="str">
            <v>M</v>
          </cell>
          <cell r="E7770">
            <v>120</v>
          </cell>
        </row>
        <row r="7771">
          <cell r="B7771" t="str">
            <v>530409</v>
          </cell>
          <cell r="C7771" t="str">
            <v>TUBO CONCRETO CA-2, DIAMETRO 800 mm</v>
          </cell>
          <cell r="D7771" t="str">
            <v>M</v>
          </cell>
          <cell r="E7771">
            <v>132</v>
          </cell>
        </row>
        <row r="7772">
          <cell r="B7772" t="str">
            <v>530410</v>
          </cell>
          <cell r="C7772" t="str">
            <v>TUBO CONCRETO CA-2, DIAMETRO 900 mm</v>
          </cell>
          <cell r="D7772" t="str">
            <v>M</v>
          </cell>
          <cell r="E7772">
            <v>246</v>
          </cell>
        </row>
        <row r="7773">
          <cell r="B7773" t="str">
            <v>530411</v>
          </cell>
          <cell r="C7773" t="str">
            <v>TUBO CONCRETO CA-2, DIAMETRO 1000 mm</v>
          </cell>
          <cell r="D7773" t="str">
            <v>M</v>
          </cell>
          <cell r="E7773">
            <v>202.94</v>
          </cell>
        </row>
        <row r="7774">
          <cell r="B7774" t="str">
            <v>530412</v>
          </cell>
          <cell r="C7774" t="str">
            <v>TUBO CONCRETO CA-2, DIAMETRO 1100 mm</v>
          </cell>
          <cell r="D7774" t="str">
            <v>M</v>
          </cell>
          <cell r="E7774">
            <v>422.4</v>
          </cell>
        </row>
        <row r="7775">
          <cell r="B7775" t="str">
            <v>530413</v>
          </cell>
          <cell r="C7775" t="str">
            <v>TUBO CONCRETO CA-2, DIAMETRO 1200 mm</v>
          </cell>
          <cell r="D7775" t="str">
            <v>M</v>
          </cell>
          <cell r="E7775">
            <v>286.91000000000003</v>
          </cell>
        </row>
        <row r="7776">
          <cell r="B7776" t="str">
            <v>530414</v>
          </cell>
          <cell r="C7776" t="str">
            <v>TUBO CONCRETO CA-2, DIAMETRO 1500 mm</v>
          </cell>
          <cell r="D7776" t="str">
            <v>M</v>
          </cell>
          <cell r="E7776">
            <v>423.28</v>
          </cell>
        </row>
        <row r="7777">
          <cell r="B7777" t="str">
            <v>530415</v>
          </cell>
          <cell r="C7777" t="str">
            <v>TUBO CONCRETO CA-2, DIAMETRO 2000 MM</v>
          </cell>
          <cell r="D7777" t="str">
            <v>M</v>
          </cell>
          <cell r="E7777">
            <v>927.96</v>
          </cell>
        </row>
        <row r="7778">
          <cell r="B7778" t="str">
            <v>530416</v>
          </cell>
          <cell r="C7778" t="str">
            <v>TUBO CONCRETO A-2  -  400 MM</v>
          </cell>
          <cell r="D7778" t="str">
            <v>M</v>
          </cell>
          <cell r="E7778">
            <v>95.83</v>
          </cell>
        </row>
        <row r="7779">
          <cell r="B7779" t="str">
            <v>530417</v>
          </cell>
          <cell r="C7779" t="str">
            <v>TUBO CONCRETO A-2  -  500 MM</v>
          </cell>
          <cell r="D7779" t="str">
            <v>M</v>
          </cell>
          <cell r="E7779">
            <v>115.2</v>
          </cell>
        </row>
        <row r="7780">
          <cell r="B7780" t="str">
            <v>530418</v>
          </cell>
          <cell r="C7780" t="str">
            <v>TUBO CONCRETO A-2  -  600 MM</v>
          </cell>
          <cell r="D7780" t="str">
            <v>M</v>
          </cell>
          <cell r="E7780">
            <v>155.76</v>
          </cell>
        </row>
        <row r="7781">
          <cell r="B7781" t="str">
            <v>530419</v>
          </cell>
          <cell r="C7781" t="str">
            <v>TUBO CONCRETO A-2  -  700 MM</v>
          </cell>
          <cell r="D7781" t="str">
            <v>M</v>
          </cell>
          <cell r="E7781">
            <v>180</v>
          </cell>
        </row>
        <row r="7782">
          <cell r="B7782" t="str">
            <v>530420</v>
          </cell>
          <cell r="C7782" t="str">
            <v>TUBO CONCRETO A-2  -  800 MM</v>
          </cell>
          <cell r="D7782" t="str">
            <v>M</v>
          </cell>
          <cell r="E7782">
            <v>213.6</v>
          </cell>
        </row>
        <row r="7783">
          <cell r="B7783" t="str">
            <v>530421</v>
          </cell>
          <cell r="C7783" t="str">
            <v>TUBO CONCRETO A-2  -  900 MM</v>
          </cell>
          <cell r="D7783" t="str">
            <v>M</v>
          </cell>
          <cell r="E7783">
            <v>270</v>
          </cell>
        </row>
        <row r="7784">
          <cell r="B7784" t="str">
            <v>530422</v>
          </cell>
          <cell r="C7784" t="str">
            <v>TUBO CONCRETO A-2  -  1000 MM</v>
          </cell>
          <cell r="D7784" t="str">
            <v>M</v>
          </cell>
          <cell r="E7784">
            <v>330</v>
          </cell>
        </row>
        <row r="7785">
          <cell r="B7785" t="str">
            <v>530423</v>
          </cell>
          <cell r="C7785" t="str">
            <v>TUBO CONCRETO A-3  -  400 MM</v>
          </cell>
          <cell r="D7785" t="str">
            <v>M</v>
          </cell>
          <cell r="E7785">
            <v>108</v>
          </cell>
        </row>
        <row r="7786">
          <cell r="B7786" t="str">
            <v>530424</v>
          </cell>
          <cell r="C7786" t="str">
            <v>TUBO CONCRETO A-3  -  500 MM</v>
          </cell>
          <cell r="D7786" t="str">
            <v>M</v>
          </cell>
          <cell r="E7786">
            <v>120</v>
          </cell>
        </row>
        <row r="7787">
          <cell r="B7787" t="str">
            <v>530425</v>
          </cell>
          <cell r="C7787" t="str">
            <v>TUBO CONCRETO A-3  -  600 MM</v>
          </cell>
          <cell r="D7787" t="str">
            <v>M</v>
          </cell>
          <cell r="E7787">
            <v>168</v>
          </cell>
        </row>
        <row r="7788">
          <cell r="B7788" t="str">
            <v>530426</v>
          </cell>
          <cell r="C7788" t="str">
            <v>TUBO CONCRETO A-3  -  700 MM</v>
          </cell>
          <cell r="D7788" t="str">
            <v>M</v>
          </cell>
          <cell r="E7788">
            <v>204</v>
          </cell>
        </row>
        <row r="7789">
          <cell r="B7789" t="str">
            <v>530427</v>
          </cell>
          <cell r="C7789" t="str">
            <v>TUBO CONCRETO A-3  -  800 MM</v>
          </cell>
          <cell r="D7789" t="str">
            <v>M</v>
          </cell>
          <cell r="E7789">
            <v>252</v>
          </cell>
        </row>
        <row r="7790">
          <cell r="B7790" t="str">
            <v>530428</v>
          </cell>
          <cell r="C7790" t="str">
            <v>TUBO CONCRETO A-3  -  900 MM</v>
          </cell>
          <cell r="D7790" t="str">
            <v>M</v>
          </cell>
          <cell r="E7790">
            <v>348</v>
          </cell>
        </row>
        <row r="7791">
          <cell r="B7791" t="str">
            <v>530429</v>
          </cell>
          <cell r="C7791" t="str">
            <v>TUBO CONCRETO A-3  -  1000 MM</v>
          </cell>
          <cell r="D7791" t="str">
            <v>M</v>
          </cell>
          <cell r="E7791">
            <v>384</v>
          </cell>
        </row>
        <row r="7792">
          <cell r="B7792" t="str">
            <v>530430</v>
          </cell>
          <cell r="C7792" t="str">
            <v>ANEIS DE BORRACHA P/ TUBOS A-3 600MM</v>
          </cell>
          <cell r="D7792" t="str">
            <v>UN</v>
          </cell>
          <cell r="E7792">
            <v>0</v>
          </cell>
        </row>
        <row r="7793">
          <cell r="B7793" t="str">
            <v>530431</v>
          </cell>
          <cell r="C7793" t="str">
            <v>ANEIS DE BORRACHA P/ TUBOS A-3 800MM</v>
          </cell>
          <cell r="D7793" t="str">
            <v>UN</v>
          </cell>
          <cell r="E7793">
            <v>0</v>
          </cell>
        </row>
        <row r="7794">
          <cell r="B7794" t="str">
            <v>530432</v>
          </cell>
          <cell r="C7794" t="str">
            <v>ANEIS DE BORRACHA P/ TUBOS A-3 1000MM</v>
          </cell>
          <cell r="D7794" t="str">
            <v>UN</v>
          </cell>
          <cell r="E7794">
            <v>0</v>
          </cell>
        </row>
        <row r="7795">
          <cell r="B7795" t="str">
            <v>530433</v>
          </cell>
          <cell r="C7795" t="str">
            <v>ANEL DE ACO-600MM</v>
          </cell>
          <cell r="D7795" t="str">
            <v>UN</v>
          </cell>
          <cell r="E7795">
            <v>0</v>
          </cell>
        </row>
        <row r="7796">
          <cell r="B7796" t="str">
            <v>530434</v>
          </cell>
          <cell r="C7796" t="str">
            <v>ANEL DE BORRACHA -600MM</v>
          </cell>
          <cell r="D7796" t="str">
            <v>UN</v>
          </cell>
          <cell r="E7796">
            <v>0</v>
          </cell>
        </row>
        <row r="7797">
          <cell r="B7797" t="str">
            <v>530435</v>
          </cell>
          <cell r="C7797" t="str">
            <v>TUBO CONCRETO P/ CRAVACAO (JACKING PIPE) - 300MM</v>
          </cell>
          <cell r="D7797" t="str">
            <v>M</v>
          </cell>
          <cell r="E7797">
            <v>114</v>
          </cell>
        </row>
        <row r="7798">
          <cell r="B7798" t="str">
            <v>530436</v>
          </cell>
          <cell r="C7798" t="str">
            <v>TUBO CONCRETO P/ CRAVACAO (JACKING PIPE) - 400 MM</v>
          </cell>
          <cell r="D7798" t="str">
            <v>M</v>
          </cell>
          <cell r="E7798">
            <v>186</v>
          </cell>
        </row>
        <row r="7799">
          <cell r="B7799" t="str">
            <v>530437</v>
          </cell>
          <cell r="C7799" t="str">
            <v>TUBO CONCRETO P/ CRAVACAO (JACKING PIPE) - 500 MM</v>
          </cell>
          <cell r="D7799" t="str">
            <v>M</v>
          </cell>
          <cell r="E7799">
            <v>243.6</v>
          </cell>
        </row>
        <row r="7800">
          <cell r="B7800" t="str">
            <v>530438</v>
          </cell>
          <cell r="C7800" t="str">
            <v>TUBO CONCRETO P/ CRAVACAO (JACKING PIPE) - 600 MM</v>
          </cell>
          <cell r="D7800" t="str">
            <v>M</v>
          </cell>
          <cell r="E7800">
            <v>259.2</v>
          </cell>
        </row>
        <row r="7801">
          <cell r="B7801" t="str">
            <v>530439</v>
          </cell>
          <cell r="C7801" t="str">
            <v>TUBO CONCRETO P/ CRAVACAO (JACKING PIPE) - 700 MM</v>
          </cell>
          <cell r="D7801" t="str">
            <v>M</v>
          </cell>
          <cell r="E7801">
            <v>312</v>
          </cell>
        </row>
        <row r="7802">
          <cell r="B7802" t="str">
            <v>530440</v>
          </cell>
          <cell r="C7802" t="str">
            <v>TUBO CONCRETO P/ CRAVACAO (JACKING PIPE) - 800 MM</v>
          </cell>
          <cell r="D7802" t="str">
            <v>M</v>
          </cell>
          <cell r="E7802">
            <v>372</v>
          </cell>
        </row>
        <row r="7803">
          <cell r="B7803" t="str">
            <v>530441</v>
          </cell>
          <cell r="C7803" t="str">
            <v>TUBO CONCRETO P/ CRAVACAO (JACKING PIPE) - 900 MM</v>
          </cell>
          <cell r="D7803" t="str">
            <v>M</v>
          </cell>
          <cell r="E7803">
            <v>438</v>
          </cell>
        </row>
        <row r="7804">
          <cell r="B7804" t="str">
            <v>530442</v>
          </cell>
          <cell r="C7804" t="str">
            <v>TUBO CONCRETO P/ CRAVACAO (JACKING PIPE) - 1000 MM</v>
          </cell>
          <cell r="D7804" t="str">
            <v>M</v>
          </cell>
          <cell r="E7804">
            <v>552</v>
          </cell>
        </row>
        <row r="7805">
          <cell r="B7805" t="str">
            <v>530443</v>
          </cell>
          <cell r="C7805" t="str">
            <v>TUBO CONCRETO P/ CRAVACAO (JACKING PIPE) - 1200 MM</v>
          </cell>
          <cell r="D7805" t="str">
            <v>M</v>
          </cell>
          <cell r="E7805">
            <v>768</v>
          </cell>
        </row>
        <row r="7806">
          <cell r="B7806" t="str">
            <v>530444</v>
          </cell>
          <cell r="C7806" t="str">
            <v>TUBO CONCRETO P/ CRAVACAO (JACKING PIPE) - 1500 MM</v>
          </cell>
          <cell r="D7806" t="str">
            <v>M</v>
          </cell>
          <cell r="E7806">
            <v>1104</v>
          </cell>
        </row>
        <row r="7807">
          <cell r="B7807" t="str">
            <v>530445</v>
          </cell>
          <cell r="C7807" t="str">
            <v>TUBO CONCRETO P/ CRAVACAO (JACKING PIPE) - 2000 MM</v>
          </cell>
          <cell r="D7807" t="str">
            <v>M</v>
          </cell>
          <cell r="E7807">
            <v>2400</v>
          </cell>
        </row>
        <row r="7809">
          <cell r="B7809" t="str">
            <v>530500</v>
          </cell>
          <cell r="C7809" t="str">
            <v>TUBOS E CONEXOES CERAMICAS (C54 - COMBUSTIVEL/LUBRIF. 40%; C12 - MAT. CONSTRUCAO 30%; IPC - INDICE GERAL 30%)</v>
          </cell>
        </row>
        <row r="7810">
          <cell r="B7810" t="str">
            <v>530501</v>
          </cell>
          <cell r="C7810" t="str">
            <v>TUBO CERAMICO -100MM</v>
          </cell>
          <cell r="D7810" t="str">
            <v>M</v>
          </cell>
          <cell r="E7810">
            <v>7.36</v>
          </cell>
        </row>
        <row r="7811">
          <cell r="B7811" t="str">
            <v>530502</v>
          </cell>
          <cell r="C7811" t="str">
            <v>TUBO CERAMICO -150MM</v>
          </cell>
          <cell r="D7811" t="str">
            <v>M</v>
          </cell>
          <cell r="E7811">
            <v>10.199999999999999</v>
          </cell>
        </row>
        <row r="7812">
          <cell r="B7812" t="str">
            <v>530503</v>
          </cell>
          <cell r="C7812" t="str">
            <v>TUBO CERAMICO -200MM</v>
          </cell>
          <cell r="D7812" t="str">
            <v>M</v>
          </cell>
          <cell r="E7812">
            <v>16.559999999999999</v>
          </cell>
        </row>
        <row r="7813">
          <cell r="B7813" t="str">
            <v>530504</v>
          </cell>
          <cell r="C7813" t="str">
            <v>TUBO CERAMICO -250MM</v>
          </cell>
          <cell r="D7813" t="str">
            <v>M</v>
          </cell>
          <cell r="E7813">
            <v>29.64</v>
          </cell>
        </row>
        <row r="7814">
          <cell r="B7814" t="str">
            <v>530505</v>
          </cell>
          <cell r="C7814" t="str">
            <v>TUBO CERAMICO -300MM</v>
          </cell>
          <cell r="D7814" t="str">
            <v>M</v>
          </cell>
          <cell r="E7814">
            <v>39.82</v>
          </cell>
        </row>
        <row r="7815">
          <cell r="B7815" t="str">
            <v>530506</v>
          </cell>
          <cell r="C7815" t="str">
            <v>TUBO CERAMICO -375MM</v>
          </cell>
          <cell r="D7815" t="str">
            <v>M</v>
          </cell>
          <cell r="E7815">
            <v>64.45</v>
          </cell>
        </row>
        <row r="7816">
          <cell r="B7816" t="str">
            <v>530507</v>
          </cell>
          <cell r="C7816" t="str">
            <v>TUBO CERAMICO -450MM</v>
          </cell>
          <cell r="D7816" t="str">
            <v>M</v>
          </cell>
          <cell r="E7816">
            <v>93.53</v>
          </cell>
        </row>
        <row r="7817">
          <cell r="B7817" t="str">
            <v>530508</v>
          </cell>
          <cell r="C7817" t="str">
            <v>CURVA CERAMICA 45 GR 100MM</v>
          </cell>
          <cell r="D7817" t="str">
            <v>UN</v>
          </cell>
          <cell r="E7817">
            <v>8.66</v>
          </cell>
        </row>
        <row r="7818">
          <cell r="B7818" t="str">
            <v>530509</v>
          </cell>
          <cell r="C7818" t="str">
            <v>CURVA CERAMICA 45 GR 150MM</v>
          </cell>
          <cell r="D7818" t="str">
            <v>UN</v>
          </cell>
          <cell r="E7818">
            <v>12.01</v>
          </cell>
        </row>
        <row r="7819">
          <cell r="B7819" t="str">
            <v>530510</v>
          </cell>
          <cell r="C7819" t="str">
            <v>CURVA CERAMICA 45 GR 200MM</v>
          </cell>
          <cell r="D7819" t="str">
            <v>UN</v>
          </cell>
          <cell r="E7819">
            <v>19.61</v>
          </cell>
        </row>
        <row r="7820">
          <cell r="B7820" t="str">
            <v>530511</v>
          </cell>
          <cell r="C7820" t="str">
            <v>CURVA CERAMICA 45 GR 300MM</v>
          </cell>
          <cell r="D7820" t="str">
            <v>UN</v>
          </cell>
          <cell r="E7820">
            <v>89.75</v>
          </cell>
        </row>
        <row r="7821">
          <cell r="B7821" t="str">
            <v>530512</v>
          </cell>
          <cell r="C7821" t="str">
            <v>CURVA CERAMICA 90 GR 100MM</v>
          </cell>
          <cell r="D7821" t="str">
            <v>UN</v>
          </cell>
          <cell r="E7821">
            <v>8.66</v>
          </cell>
        </row>
        <row r="7822">
          <cell r="B7822" t="str">
            <v>530513</v>
          </cell>
          <cell r="C7822" t="str">
            <v>CURVA CERAMICA 90 GR 150MM</v>
          </cell>
          <cell r="D7822" t="str">
            <v>UN</v>
          </cell>
          <cell r="E7822">
            <v>12.01</v>
          </cell>
        </row>
        <row r="7823">
          <cell r="B7823" t="str">
            <v>530514</v>
          </cell>
          <cell r="C7823" t="str">
            <v>CURVA CERAMICA 90 GR 200MM</v>
          </cell>
          <cell r="D7823" t="str">
            <v>UN</v>
          </cell>
          <cell r="E7823">
            <v>19.61</v>
          </cell>
        </row>
        <row r="7824">
          <cell r="B7824" t="str">
            <v>530515</v>
          </cell>
          <cell r="C7824" t="str">
            <v>CURVA CERAMICA 90 GR 300MM</v>
          </cell>
          <cell r="D7824" t="str">
            <v>UN</v>
          </cell>
          <cell r="E7824">
            <v>89.75</v>
          </cell>
        </row>
        <row r="7825">
          <cell r="B7825" t="str">
            <v>530516</v>
          </cell>
          <cell r="C7825" t="str">
            <v>JUNCAO CERAMICA PBB 150 X 100MM</v>
          </cell>
          <cell r="D7825" t="str">
            <v>UN</v>
          </cell>
          <cell r="E7825">
            <v>13.7</v>
          </cell>
        </row>
        <row r="7826">
          <cell r="B7826" t="str">
            <v>530517</v>
          </cell>
          <cell r="C7826" t="str">
            <v>SELIM CERAMICA TIPO TE 150 X 100MM</v>
          </cell>
          <cell r="D7826" t="str">
            <v>UN</v>
          </cell>
          <cell r="E7826">
            <v>13.91</v>
          </cell>
        </row>
        <row r="7827">
          <cell r="B7827" t="str">
            <v>530518</v>
          </cell>
          <cell r="C7827" t="str">
            <v>SELIM CERAMICA TIPO TE 200 X 100MM</v>
          </cell>
          <cell r="D7827" t="str">
            <v>UN</v>
          </cell>
          <cell r="E7827">
            <v>13.91</v>
          </cell>
        </row>
        <row r="7828">
          <cell r="B7828" t="str">
            <v>530519</v>
          </cell>
          <cell r="C7828" t="str">
            <v>SELIM CERAMICA TIPO TE 200 X 150MM</v>
          </cell>
          <cell r="D7828" t="str">
            <v>UN</v>
          </cell>
          <cell r="E7828">
            <v>16.399999999999999</v>
          </cell>
        </row>
        <row r="7829">
          <cell r="B7829" t="str">
            <v>530520</v>
          </cell>
          <cell r="C7829" t="str">
            <v>TE CERAMICO 100 X 100MM</v>
          </cell>
          <cell r="D7829" t="str">
            <v>UN</v>
          </cell>
          <cell r="E7829">
            <v>9.52</v>
          </cell>
        </row>
        <row r="7830">
          <cell r="B7830" t="str">
            <v>530521</v>
          </cell>
          <cell r="C7830" t="str">
            <v>TE CERAMICO 150 X 100MM</v>
          </cell>
          <cell r="D7830" t="str">
            <v>UN</v>
          </cell>
          <cell r="E7830">
            <v>14.44</v>
          </cell>
        </row>
        <row r="7831">
          <cell r="B7831" t="str">
            <v>530522</v>
          </cell>
          <cell r="C7831" t="str">
            <v>TE CERAMICO 150 X 150MM</v>
          </cell>
          <cell r="D7831" t="str">
            <v>UN</v>
          </cell>
          <cell r="E7831">
            <v>17.46</v>
          </cell>
        </row>
        <row r="7832">
          <cell r="B7832" t="str">
            <v>530523</v>
          </cell>
          <cell r="C7832" t="str">
            <v>TE CERAMICO 200 X 100MM</v>
          </cell>
          <cell r="D7832" t="str">
            <v>UN</v>
          </cell>
          <cell r="E7832">
            <v>21.7</v>
          </cell>
        </row>
        <row r="7833">
          <cell r="B7833" t="str">
            <v>530524</v>
          </cell>
          <cell r="C7833" t="str">
            <v>TE CERAMICO 200 X 150MM</v>
          </cell>
          <cell r="D7833" t="str">
            <v>UN</v>
          </cell>
          <cell r="E7833">
            <v>31.46</v>
          </cell>
        </row>
        <row r="7834">
          <cell r="B7834" t="str">
            <v>530525</v>
          </cell>
          <cell r="C7834" t="str">
            <v>TE CERAMICO 300 X 100MM</v>
          </cell>
          <cell r="D7834" t="str">
            <v>UN</v>
          </cell>
          <cell r="E7834">
            <v>68.36</v>
          </cell>
        </row>
        <row r="7835">
          <cell r="B7835" t="str">
            <v>530526</v>
          </cell>
          <cell r="C7835" t="str">
            <v>TE CERAMICO 300 X 150MM</v>
          </cell>
          <cell r="D7835" t="str">
            <v>UN</v>
          </cell>
          <cell r="E7835">
            <v>77.83</v>
          </cell>
        </row>
        <row r="7836">
          <cell r="B7836" t="str">
            <v>530527</v>
          </cell>
          <cell r="C7836" t="str">
            <v>TE CERAMICO 375 X 100MM</v>
          </cell>
          <cell r="D7836" t="str">
            <v>UN</v>
          </cell>
          <cell r="E7836">
            <v>85.86</v>
          </cell>
        </row>
        <row r="7837">
          <cell r="B7837" t="str">
            <v>530528</v>
          </cell>
          <cell r="C7837" t="str">
            <v>TE CERAMICO 375 X 150MM</v>
          </cell>
          <cell r="D7837" t="str">
            <v>UN</v>
          </cell>
          <cell r="E7837">
            <v>96.7</v>
          </cell>
        </row>
        <row r="7838">
          <cell r="B7838" t="str">
            <v>530529</v>
          </cell>
          <cell r="C7838" t="str">
            <v>TE CERAMICO 450 X 100MM</v>
          </cell>
          <cell r="D7838" t="str">
            <v>UN</v>
          </cell>
          <cell r="E7838">
            <v>117.8</v>
          </cell>
        </row>
        <row r="7839">
          <cell r="B7839" t="str">
            <v>530530</v>
          </cell>
          <cell r="C7839" t="str">
            <v>TE CERAMICO 450 X 150MM</v>
          </cell>
          <cell r="D7839" t="str">
            <v>UN</v>
          </cell>
          <cell r="E7839">
            <v>140.29</v>
          </cell>
        </row>
        <row r="7840">
          <cell r="B7840" t="str">
            <v>530531</v>
          </cell>
          <cell r="C7840" t="str">
            <v>TE ESPECIAL CERAMICO PPB P/TUBO DE Q. 150 X 150MM</v>
          </cell>
          <cell r="D7840" t="str">
            <v>UN</v>
          </cell>
          <cell r="E7840">
            <v>32.15</v>
          </cell>
        </row>
        <row r="7841">
          <cell r="B7841" t="str">
            <v>530532</v>
          </cell>
          <cell r="C7841" t="str">
            <v>TE ESPECIAL CERAMICO PPB P/TUBO DE Q. 200 X 200MM</v>
          </cell>
          <cell r="D7841" t="str">
            <v>UN</v>
          </cell>
          <cell r="E7841">
            <v>46.57</v>
          </cell>
        </row>
        <row r="7842">
          <cell r="B7842" t="str">
            <v>530533</v>
          </cell>
          <cell r="C7842" t="str">
            <v>TE ESPECIAL CERAMICO PPB P/TUBO DE Q. 300 X 300MM</v>
          </cell>
          <cell r="D7842" t="str">
            <v>UN</v>
          </cell>
          <cell r="E7842">
            <v>97.92</v>
          </cell>
        </row>
        <row r="7843">
          <cell r="B7843" t="str">
            <v>530534</v>
          </cell>
          <cell r="C7843" t="str">
            <v>TE ESPECIAL CERAMICO PPB P/TUBO DE Q. 375 X 375MM</v>
          </cell>
          <cell r="D7843" t="str">
            <v>UN</v>
          </cell>
          <cell r="E7843">
            <v>179.82</v>
          </cell>
        </row>
        <row r="7844">
          <cell r="B7844" t="str">
            <v>530535</v>
          </cell>
          <cell r="C7844" t="str">
            <v>TE ESPECIAL CERAMICO PPB P/TUBO DE Q. 450 X 450MM</v>
          </cell>
          <cell r="D7844" t="str">
            <v>UN</v>
          </cell>
          <cell r="E7844">
            <v>288.68</v>
          </cell>
        </row>
        <row r="7846">
          <cell r="B7846" t="str">
            <v>530600</v>
          </cell>
          <cell r="C7846" t="str">
            <v>MATERIAIS P/INSTALACAO PREDIAL (C12 - MATERIAL DE CONSTRUCAO 100%)</v>
          </cell>
        </row>
        <row r="7847">
          <cell r="B7847" t="str">
            <v>530601</v>
          </cell>
          <cell r="C7847" t="str">
            <v>TE FERRO GALVANIZADO DIAM. 1 POL.</v>
          </cell>
          <cell r="D7847" t="str">
            <v>UN</v>
          </cell>
          <cell r="E7847">
            <v>6.24</v>
          </cell>
        </row>
        <row r="7848">
          <cell r="B7848" t="str">
            <v>530602</v>
          </cell>
          <cell r="C7848" t="str">
            <v>TE FERRO GALVANIZADO DIAM. 1 1/2 POL.</v>
          </cell>
          <cell r="D7848" t="str">
            <v>UN</v>
          </cell>
          <cell r="E7848">
            <v>12.71</v>
          </cell>
        </row>
        <row r="7849">
          <cell r="B7849" t="str">
            <v>530603</v>
          </cell>
          <cell r="C7849" t="str">
            <v>CAIXA DESCARGA DE EMBUTIR</v>
          </cell>
          <cell r="D7849" t="str">
            <v>UN</v>
          </cell>
          <cell r="E7849">
            <v>19.8</v>
          </cell>
        </row>
        <row r="7850">
          <cell r="B7850" t="str">
            <v>530604</v>
          </cell>
          <cell r="C7850" t="str">
            <v>CAIXA SIFONADA PVC 150 mm</v>
          </cell>
          <cell r="D7850" t="str">
            <v>UN</v>
          </cell>
          <cell r="E7850">
            <v>9.6</v>
          </cell>
        </row>
        <row r="7851">
          <cell r="B7851" t="str">
            <v>530605</v>
          </cell>
          <cell r="C7851" t="str">
            <v>CONJUNTO SIFAO PVC</v>
          </cell>
          <cell r="D7851" t="str">
            <v>UN</v>
          </cell>
          <cell r="E7851">
            <v>7</v>
          </cell>
        </row>
        <row r="7852">
          <cell r="B7852" t="str">
            <v>530606</v>
          </cell>
          <cell r="C7852" t="str">
            <v>RALO 15 X 15 CM</v>
          </cell>
          <cell r="D7852" t="str">
            <v>UN</v>
          </cell>
          <cell r="E7852">
            <v>9.6</v>
          </cell>
        </row>
        <row r="7853">
          <cell r="B7853" t="str">
            <v>530607</v>
          </cell>
          <cell r="C7853" t="str">
            <v>RALO 10 X 10 CM</v>
          </cell>
          <cell r="D7853" t="str">
            <v>UN</v>
          </cell>
          <cell r="E7853">
            <v>4.2</v>
          </cell>
        </row>
        <row r="7854">
          <cell r="B7854" t="str">
            <v>530608</v>
          </cell>
          <cell r="C7854" t="str">
            <v>RALO SIFONADO DIAM. 100 MM</v>
          </cell>
          <cell r="D7854" t="str">
            <v>UN</v>
          </cell>
          <cell r="E7854">
            <v>4.91</v>
          </cell>
        </row>
        <row r="7855">
          <cell r="B7855" t="str">
            <v>530609</v>
          </cell>
          <cell r="C7855" t="str">
            <v>TUBO COM CANOPLA CROMADA DE 1/2 POL. PARA CHUVEIRO</v>
          </cell>
          <cell r="D7855" t="str">
            <v>UN</v>
          </cell>
          <cell r="E7855">
            <v>4.7</v>
          </cell>
        </row>
        <row r="7856">
          <cell r="B7856" t="str">
            <v>530610</v>
          </cell>
          <cell r="C7856" t="str">
            <v>TUBO LIGACAO COM CANOPLA PARA BACIA SIFONADA</v>
          </cell>
          <cell r="D7856" t="str">
            <v>UN</v>
          </cell>
          <cell r="E7856">
            <v>16.52</v>
          </cell>
        </row>
        <row r="7857">
          <cell r="B7857" t="str">
            <v>530611</v>
          </cell>
          <cell r="C7857" t="str">
            <v>REGISTRO DE GAVETA CROMADO CANOPLA LISA DIAM. 20MM</v>
          </cell>
          <cell r="D7857" t="str">
            <v>UN</v>
          </cell>
          <cell r="E7857">
            <v>30.6</v>
          </cell>
        </row>
        <row r="7858">
          <cell r="B7858" t="str">
            <v>530612</v>
          </cell>
          <cell r="C7858" t="str">
            <v>REGISTRO DE GAVETA CROMADO CANOPLA LISA DIAM. 25MM</v>
          </cell>
          <cell r="D7858" t="str">
            <v>UN</v>
          </cell>
          <cell r="E7858">
            <v>33</v>
          </cell>
        </row>
        <row r="7859">
          <cell r="B7859" t="str">
            <v>530613</v>
          </cell>
          <cell r="C7859" t="str">
            <v>REGISTRO DE GAVETA CROMADO CANOPLA LISA DIAM. 32MM</v>
          </cell>
          <cell r="D7859" t="str">
            <v>UN</v>
          </cell>
          <cell r="E7859">
            <v>40.799999999999997</v>
          </cell>
        </row>
        <row r="7860">
          <cell r="B7860" t="str">
            <v>530614</v>
          </cell>
          <cell r="C7860" t="str">
            <v>REGISTRO DE GAVETA CROMADO CANOPLA LISA DIAM. 40MM</v>
          </cell>
          <cell r="D7860" t="str">
            <v>UN</v>
          </cell>
          <cell r="E7860">
            <v>52.8</v>
          </cell>
        </row>
        <row r="7861">
          <cell r="B7861" t="str">
            <v>530615</v>
          </cell>
          <cell r="C7861" t="str">
            <v>REGISTRO DE GAVETA, BRUTO 3/4"</v>
          </cell>
          <cell r="D7861" t="str">
            <v>UN</v>
          </cell>
          <cell r="E7861">
            <v>15.12</v>
          </cell>
        </row>
        <row r="7862">
          <cell r="B7862" t="str">
            <v>530616</v>
          </cell>
          <cell r="C7862" t="str">
            <v>REGISTRO DE GAVETA, BRUTO 1"</v>
          </cell>
          <cell r="D7862" t="str">
            <v>UN</v>
          </cell>
          <cell r="E7862">
            <v>19.079999999999998</v>
          </cell>
        </row>
        <row r="7863">
          <cell r="B7863" t="str">
            <v>530617</v>
          </cell>
          <cell r="C7863" t="str">
            <v>REGISTRO DE GAVETA, BRUTO 1 1/4"</v>
          </cell>
          <cell r="D7863" t="str">
            <v>UN</v>
          </cell>
          <cell r="E7863">
            <v>28.56</v>
          </cell>
        </row>
        <row r="7864">
          <cell r="B7864" t="str">
            <v>530618</v>
          </cell>
          <cell r="C7864" t="str">
            <v>REGISTRO DE GAVETA, BRUTO 1 1/2"</v>
          </cell>
          <cell r="D7864" t="str">
            <v>UN</v>
          </cell>
          <cell r="E7864">
            <v>33.6</v>
          </cell>
        </row>
        <row r="7865">
          <cell r="B7865" t="str">
            <v>530619</v>
          </cell>
          <cell r="C7865" t="str">
            <v>REGISTRO DE GAVETA, BRUTO 2"</v>
          </cell>
          <cell r="D7865" t="str">
            <v>UN</v>
          </cell>
          <cell r="E7865">
            <v>51.6</v>
          </cell>
        </row>
        <row r="7866">
          <cell r="B7866" t="str">
            <v>530620</v>
          </cell>
          <cell r="C7866" t="str">
            <v>REGISTRO ESFERA PVC C/BORB - D= 1/2"</v>
          </cell>
          <cell r="D7866" t="str">
            <v>UN</v>
          </cell>
          <cell r="E7866">
            <v>8.94</v>
          </cell>
        </row>
        <row r="7867">
          <cell r="B7867" t="str">
            <v>530621</v>
          </cell>
          <cell r="C7867" t="str">
            <v>REGISTRO ESFERA PVC C/BORB - D= 3/4"</v>
          </cell>
          <cell r="D7867" t="str">
            <v>UN</v>
          </cell>
          <cell r="E7867">
            <v>0</v>
          </cell>
        </row>
        <row r="7868">
          <cell r="B7868" t="str">
            <v>530622</v>
          </cell>
          <cell r="C7868" t="str">
            <v>REGISTRO ESFERA PVC C/CAB QUADRADA - D= 1/2"</v>
          </cell>
          <cell r="D7868" t="str">
            <v>UN</v>
          </cell>
          <cell r="E7868">
            <v>0</v>
          </cell>
        </row>
        <row r="7869">
          <cell r="B7869" t="str">
            <v>530623</v>
          </cell>
          <cell r="C7869" t="str">
            <v>REGISTRO ESFERA PVC C/CAB QUADRADA - D= 3/4"</v>
          </cell>
          <cell r="D7869" t="str">
            <v>UN</v>
          </cell>
          <cell r="E7869">
            <v>0</v>
          </cell>
        </row>
        <row r="7870">
          <cell r="B7870" t="str">
            <v>530624</v>
          </cell>
          <cell r="C7870" t="str">
            <v>REGISTRO ESFERA PVC VS ROSC - D=1/2"</v>
          </cell>
          <cell r="D7870" t="str">
            <v>UN</v>
          </cell>
          <cell r="E7870">
            <v>0</v>
          </cell>
        </row>
        <row r="7871">
          <cell r="B7871" t="str">
            <v>530625</v>
          </cell>
          <cell r="C7871" t="str">
            <v>REGISTRO ESFERA PVC VS ROSC - D=3/4"</v>
          </cell>
          <cell r="D7871" t="str">
            <v>UN</v>
          </cell>
          <cell r="E7871">
            <v>10.66</v>
          </cell>
        </row>
        <row r="7872">
          <cell r="B7872" t="str">
            <v>530626</v>
          </cell>
          <cell r="C7872" t="str">
            <v>REGISTRO ESFERA PVC VS ROSC - D= 1"</v>
          </cell>
          <cell r="D7872" t="str">
            <v>UN</v>
          </cell>
          <cell r="E7872">
            <v>15.13</v>
          </cell>
        </row>
        <row r="7873">
          <cell r="B7873" t="str">
            <v>530627</v>
          </cell>
          <cell r="C7873" t="str">
            <v>REGISTRO ESFERA PVC VS ROSC - D=1 1/4"</v>
          </cell>
          <cell r="D7873" t="str">
            <v>UN</v>
          </cell>
          <cell r="E7873">
            <v>0</v>
          </cell>
        </row>
        <row r="7874">
          <cell r="B7874" t="str">
            <v>530628</v>
          </cell>
          <cell r="C7874" t="str">
            <v>REGISTRO ESFERA PVC VS ROSC - D=1 1/2"</v>
          </cell>
          <cell r="D7874" t="str">
            <v>UN</v>
          </cell>
          <cell r="E7874">
            <v>0</v>
          </cell>
        </row>
        <row r="7875">
          <cell r="B7875" t="str">
            <v>530629</v>
          </cell>
          <cell r="C7875" t="str">
            <v>REGISTRO ESFERA PVC VS ROSC - D=2"</v>
          </cell>
          <cell r="D7875" t="str">
            <v>UN</v>
          </cell>
          <cell r="E7875">
            <v>36.799999999999997</v>
          </cell>
        </row>
        <row r="7876">
          <cell r="B7876" t="str">
            <v>530630</v>
          </cell>
          <cell r="C7876" t="str">
            <v>REGISTRO ESFERA PVC VS SOLD - D=20 MM</v>
          </cell>
          <cell r="D7876" t="str">
            <v>UN</v>
          </cell>
          <cell r="E7876">
            <v>0</v>
          </cell>
        </row>
        <row r="7877">
          <cell r="B7877" t="str">
            <v>530631</v>
          </cell>
          <cell r="C7877" t="str">
            <v>REGISTRO ESFERA PVC VS SOLD - D=25 MM</v>
          </cell>
          <cell r="D7877" t="str">
            <v>UN</v>
          </cell>
          <cell r="E7877">
            <v>10.72</v>
          </cell>
        </row>
        <row r="7878">
          <cell r="B7878" t="str">
            <v>530632</v>
          </cell>
          <cell r="C7878" t="str">
            <v>REGISTRO ESFERA PVC VS SOLD - D=32 MM</v>
          </cell>
          <cell r="D7878" t="str">
            <v>UN</v>
          </cell>
          <cell r="E7878">
            <v>0</v>
          </cell>
        </row>
        <row r="7879">
          <cell r="B7879" t="str">
            <v>530633</v>
          </cell>
          <cell r="C7879" t="str">
            <v>REGISTRO ESFERA PVC VS SOLD - D=40 MM</v>
          </cell>
          <cell r="D7879" t="str">
            <v>UN</v>
          </cell>
          <cell r="E7879">
            <v>0</v>
          </cell>
        </row>
        <row r="7880">
          <cell r="B7880" t="str">
            <v>530634</v>
          </cell>
          <cell r="C7880" t="str">
            <v>REGISTRO ESFERA PVC VS SOLD - D=50 MM</v>
          </cell>
          <cell r="D7880" t="str">
            <v>UN</v>
          </cell>
          <cell r="E7880">
            <v>23.59</v>
          </cell>
        </row>
        <row r="7881">
          <cell r="B7881" t="str">
            <v>530635</v>
          </cell>
          <cell r="C7881" t="str">
            <v>REGISTRO ESFERA PVC VS SOLD - D=60 MM</v>
          </cell>
          <cell r="D7881" t="str">
            <v>UN</v>
          </cell>
          <cell r="E7881">
            <v>0</v>
          </cell>
        </row>
        <row r="7882">
          <cell r="B7882" t="str">
            <v>530636</v>
          </cell>
          <cell r="C7882" t="str">
            <v>REGISTRO PRESSAO S30  PVC ROSC - D= 1/2"</v>
          </cell>
          <cell r="D7882" t="str">
            <v>UN</v>
          </cell>
          <cell r="E7882">
            <v>11.98</v>
          </cell>
        </row>
        <row r="7883">
          <cell r="B7883" t="str">
            <v>530637</v>
          </cell>
          <cell r="C7883" t="str">
            <v>REGISTRO PRESSAO S30  PVC ROSC - D= 3/4"</v>
          </cell>
          <cell r="D7883" t="str">
            <v>UN</v>
          </cell>
          <cell r="E7883">
            <v>0</v>
          </cell>
        </row>
        <row r="7884">
          <cell r="B7884" t="str">
            <v>530638</v>
          </cell>
          <cell r="C7884" t="str">
            <v>REGISTRO PRESSAO S30  PVC SOLD - D=20 MM</v>
          </cell>
          <cell r="D7884" t="str">
            <v>UN</v>
          </cell>
          <cell r="E7884">
            <v>0</v>
          </cell>
        </row>
        <row r="7885">
          <cell r="B7885" t="str">
            <v>530639</v>
          </cell>
          <cell r="C7885" t="str">
            <v>REGISTRO PRESSAO S30  PVC SOLD - D=25 MM</v>
          </cell>
          <cell r="D7885" t="str">
            <v>UN</v>
          </cell>
          <cell r="E7885">
            <v>13.64</v>
          </cell>
        </row>
        <row r="7886">
          <cell r="B7886" t="str">
            <v>530640</v>
          </cell>
          <cell r="C7886" t="str">
            <v>REGISTRO DE PRESSAO CROMADO LISO DIAM. 3/4 POL.</v>
          </cell>
          <cell r="D7886" t="str">
            <v>UN</v>
          </cell>
          <cell r="E7886">
            <v>33.840000000000003</v>
          </cell>
        </row>
        <row r="7887">
          <cell r="B7887" t="str">
            <v>530641</v>
          </cell>
          <cell r="C7887" t="str">
            <v>VALVULA 1' PARA LAVATORIO</v>
          </cell>
          <cell r="D7887" t="str">
            <v>UN</v>
          </cell>
          <cell r="E7887">
            <v>9.02</v>
          </cell>
        </row>
        <row r="7888">
          <cell r="B7888" t="str">
            <v>530642</v>
          </cell>
          <cell r="C7888" t="str">
            <v>VALVULA DE BOIA</v>
          </cell>
          <cell r="D7888" t="str">
            <v>UN</v>
          </cell>
          <cell r="E7888">
            <v>26.4</v>
          </cell>
        </row>
        <row r="7889">
          <cell r="B7889" t="str">
            <v>530643</v>
          </cell>
          <cell r="C7889" t="str">
            <v>VALVULA DE DESC.DIAM.1 1/2 POL.,C/REG.CONJUG.</v>
          </cell>
          <cell r="D7889" t="str">
            <v>UN</v>
          </cell>
          <cell r="E7889">
            <v>102</v>
          </cell>
        </row>
        <row r="7890">
          <cell r="B7890" t="str">
            <v>530644</v>
          </cell>
          <cell r="C7890" t="str">
            <v>CAIXA DE PVC 100 X 100 X 40MM C/ GRELHA SIMPLES</v>
          </cell>
          <cell r="D7890" t="str">
            <v>UN</v>
          </cell>
          <cell r="E7890">
            <v>0</v>
          </cell>
        </row>
        <row r="7891">
          <cell r="B7891" t="str">
            <v>530645</v>
          </cell>
          <cell r="C7891" t="str">
            <v>CAIXA DE PVC 100 X 100 X 40MM C/ GRELHA CROMADA</v>
          </cell>
          <cell r="D7891" t="str">
            <v>UN</v>
          </cell>
          <cell r="E7891">
            <v>0</v>
          </cell>
        </row>
        <row r="7892">
          <cell r="B7892" t="str">
            <v>530646</v>
          </cell>
          <cell r="C7892" t="str">
            <v>CAIXA DE PVC 100 X 100 X 50MM C/ GRELHA SIMPLES</v>
          </cell>
          <cell r="D7892" t="str">
            <v>UN</v>
          </cell>
          <cell r="E7892">
            <v>0</v>
          </cell>
        </row>
        <row r="7893">
          <cell r="B7893" t="str">
            <v>530647</v>
          </cell>
          <cell r="C7893" t="str">
            <v>CAIXA FF C/ TAMPA P/ REGISTRO PARADA</v>
          </cell>
          <cell r="D7893" t="str">
            <v>UN</v>
          </cell>
          <cell r="E7893">
            <v>0</v>
          </cell>
        </row>
        <row r="7894">
          <cell r="B7894" t="str">
            <v>530648</v>
          </cell>
          <cell r="C7894" t="str">
            <v>CAIXA FF C/ TAMPA P/ VAL. DE INCÊNDIO</v>
          </cell>
          <cell r="D7894" t="str">
            <v>UN</v>
          </cell>
          <cell r="E7894">
            <v>0</v>
          </cell>
        </row>
        <row r="7895">
          <cell r="B7895" t="str">
            <v>530649</v>
          </cell>
          <cell r="C7895" t="str">
            <v>PARAFUSO ACO GALV. ROSCA NC P/FG 5/8 X3.1/2 X1.1/2</v>
          </cell>
          <cell r="D7895" t="str">
            <v>CJ</v>
          </cell>
          <cell r="E7895">
            <v>3.9</v>
          </cell>
        </row>
        <row r="7896">
          <cell r="B7896" t="str">
            <v>530650</v>
          </cell>
          <cell r="C7896" t="str">
            <v>CAIXA D'AGUA CIMENTO AMIANTO 250 L</v>
          </cell>
          <cell r="D7896" t="str">
            <v>UN</v>
          </cell>
          <cell r="E7896">
            <v>61.2</v>
          </cell>
        </row>
        <row r="7897">
          <cell r="B7897" t="str">
            <v>530651</v>
          </cell>
          <cell r="C7897" t="str">
            <v>CAIXA D'AGUA CIMENTO AMIANTO 500 L</v>
          </cell>
          <cell r="D7897" t="str">
            <v>UN</v>
          </cell>
          <cell r="E7897">
            <v>102</v>
          </cell>
        </row>
        <row r="7898">
          <cell r="B7898" t="str">
            <v>530652</v>
          </cell>
          <cell r="C7898" t="str">
            <v>CAIXA D'AGUA CIMENTO AMIANTO 1000 L</v>
          </cell>
          <cell r="D7898" t="str">
            <v>UN</v>
          </cell>
          <cell r="E7898">
            <v>202.85</v>
          </cell>
        </row>
        <row r="7899">
          <cell r="B7899" t="str">
            <v>530653</v>
          </cell>
          <cell r="C7899" t="str">
            <v>ARMARIO SIMPLES DE PLASTICO C/ESPELHO(42X50X7,5)CM</v>
          </cell>
          <cell r="D7899" t="str">
            <v>UN</v>
          </cell>
          <cell r="E7899">
            <v>55.74</v>
          </cell>
        </row>
        <row r="7900">
          <cell r="B7900" t="str">
            <v>530654</v>
          </cell>
          <cell r="C7900" t="str">
            <v>BACIA SANITARIA LOUCA</v>
          </cell>
          <cell r="D7900" t="str">
            <v>UN</v>
          </cell>
          <cell r="E7900">
            <v>57</v>
          </cell>
        </row>
        <row r="7901">
          <cell r="B7901" t="str">
            <v>530655</v>
          </cell>
          <cell r="C7901" t="str">
            <v>BANCADA DE MARMORE</v>
          </cell>
          <cell r="D7901" t="str">
            <v>M2</v>
          </cell>
          <cell r="E7901">
            <v>216</v>
          </cell>
        </row>
        <row r="7902">
          <cell r="B7902" t="str">
            <v>530656</v>
          </cell>
          <cell r="C7902" t="str">
            <v>CHUVEIRO ELETRICO - STANDARD</v>
          </cell>
          <cell r="D7902" t="str">
            <v>UN</v>
          </cell>
          <cell r="E7902">
            <v>32.28</v>
          </cell>
        </row>
        <row r="7903">
          <cell r="B7903" t="str">
            <v>530657</v>
          </cell>
          <cell r="C7903" t="str">
            <v>CUBA DE ACO INOX (0,56 X 0,33 X 0,16) M</v>
          </cell>
          <cell r="D7903" t="str">
            <v>UN</v>
          </cell>
          <cell r="E7903">
            <v>205.92</v>
          </cell>
        </row>
        <row r="7904">
          <cell r="B7904" t="str">
            <v>530658</v>
          </cell>
          <cell r="C7904" t="str">
            <v>LAVATORIO DE COLUNA</v>
          </cell>
          <cell r="D7904" t="str">
            <v>UN</v>
          </cell>
          <cell r="E7904">
            <v>55.14</v>
          </cell>
        </row>
        <row r="7905">
          <cell r="B7905" t="str">
            <v>530659</v>
          </cell>
          <cell r="C7905" t="str">
            <v>PAPELEIRA LOUCA</v>
          </cell>
          <cell r="D7905" t="str">
            <v>UN</v>
          </cell>
          <cell r="E7905">
            <v>8.4</v>
          </cell>
        </row>
        <row r="7906">
          <cell r="B7906" t="str">
            <v>530660</v>
          </cell>
          <cell r="C7906" t="str">
            <v>PIA ACO INOX(3,00X0,60)M CUBA DE (0,50X0,40X0,40)M</v>
          </cell>
          <cell r="D7906" t="str">
            <v>UN</v>
          </cell>
          <cell r="E7906">
            <v>2086.6</v>
          </cell>
        </row>
        <row r="7907">
          <cell r="B7907" t="str">
            <v>530661</v>
          </cell>
          <cell r="C7907" t="str">
            <v>PIA ACO INOX(3,00X0,60)M CUBA DE (0,56X0,33X0,16)M</v>
          </cell>
          <cell r="D7907" t="str">
            <v>UN</v>
          </cell>
          <cell r="E7907">
            <v>1993.25</v>
          </cell>
        </row>
        <row r="7908">
          <cell r="B7908" t="str">
            <v>530662</v>
          </cell>
          <cell r="C7908" t="str">
            <v>PIA ACO INOX(3,00X0,60)M CUBA DE (1,12X0,50X0,40)M</v>
          </cell>
          <cell r="D7908" t="str">
            <v>UN</v>
          </cell>
          <cell r="E7908">
            <v>2718.24</v>
          </cell>
        </row>
        <row r="7909">
          <cell r="B7909" t="str">
            <v>530663</v>
          </cell>
          <cell r="C7909" t="str">
            <v>PIA ACO INOX(3,60X0,60)M CUBA DE (0,50X0,40X0,40)M</v>
          </cell>
          <cell r="D7909" t="str">
            <v>UN</v>
          </cell>
          <cell r="E7909">
            <v>2541.96</v>
          </cell>
        </row>
        <row r="7910">
          <cell r="B7910" t="str">
            <v>530664</v>
          </cell>
          <cell r="C7910" t="str">
            <v>PIA ACO INOX(3,60X0,60)M CUBA DE (0,56X0,33X0,16)M</v>
          </cell>
          <cell r="D7910" t="str">
            <v>UN</v>
          </cell>
          <cell r="E7910">
            <v>2321.4</v>
          </cell>
        </row>
        <row r="7911">
          <cell r="B7911" t="str">
            <v>530665</v>
          </cell>
          <cell r="C7911" t="str">
            <v>PIA ACO INOX(3,60X0,60)M CUBA DE (1,12X0,50X0,40)M</v>
          </cell>
          <cell r="D7911" t="str">
            <v>UN</v>
          </cell>
          <cell r="E7911">
            <v>3027.84</v>
          </cell>
        </row>
        <row r="7912">
          <cell r="B7912" t="str">
            <v>530666</v>
          </cell>
          <cell r="C7912" t="str">
            <v>PIA ACO INOX(4,00X0,60)M CUBA DE (0,50X0,40X0,40)M</v>
          </cell>
          <cell r="D7912" t="str">
            <v>UN</v>
          </cell>
          <cell r="E7912">
            <v>2770.08</v>
          </cell>
        </row>
        <row r="7913">
          <cell r="B7913" t="str">
            <v>530667</v>
          </cell>
          <cell r="C7913" t="str">
            <v>PIA ACO INOX(4,00X0,60)M CUBA DE (0,56X0,33X0,16)M</v>
          </cell>
          <cell r="D7913" t="str">
            <v>UN</v>
          </cell>
          <cell r="E7913">
            <v>2452.56</v>
          </cell>
        </row>
        <row r="7914">
          <cell r="B7914" t="str">
            <v>530668</v>
          </cell>
          <cell r="C7914" t="str">
            <v>PIA ACO INOX(4,00X0,60)M CUBA DE (1,12X0,50X0,40)M</v>
          </cell>
          <cell r="D7914" t="str">
            <v>UN</v>
          </cell>
          <cell r="E7914">
            <v>2866.32</v>
          </cell>
        </row>
        <row r="7915">
          <cell r="B7915" t="str">
            <v>530669</v>
          </cell>
          <cell r="C7915" t="str">
            <v>PORTA TOALHA (SUPORTE P/TOALHA C/BASTAO DE 60 CM)</v>
          </cell>
          <cell r="D7915" t="str">
            <v>UN</v>
          </cell>
          <cell r="E7915">
            <v>6.6</v>
          </cell>
        </row>
        <row r="7916">
          <cell r="B7916" t="str">
            <v>530670</v>
          </cell>
          <cell r="C7916" t="str">
            <v>SABONETEIRA SEM ALCA 15 X 15 CM</v>
          </cell>
          <cell r="D7916" t="str">
            <v>UN</v>
          </cell>
          <cell r="E7916">
            <v>8.4</v>
          </cell>
        </row>
        <row r="7917">
          <cell r="B7917" t="str">
            <v>530671</v>
          </cell>
          <cell r="C7917" t="str">
            <v>TAMPA PLASTICA PARA BACIA SANITARIA</v>
          </cell>
          <cell r="D7917" t="str">
            <v>UN</v>
          </cell>
          <cell r="E7917">
            <v>14.4</v>
          </cell>
        </row>
        <row r="7918">
          <cell r="B7918" t="str">
            <v>530672</v>
          </cell>
          <cell r="C7918" t="str">
            <v>TORNEIRA CROMADA PARA JARDIM</v>
          </cell>
          <cell r="D7918" t="str">
            <v>UN</v>
          </cell>
          <cell r="E7918">
            <v>12.16</v>
          </cell>
        </row>
        <row r="7919">
          <cell r="B7919" t="str">
            <v>530673</v>
          </cell>
          <cell r="C7919" t="str">
            <v>TORNEIRA CROMADA, LONGA PARA PIA</v>
          </cell>
          <cell r="D7919" t="str">
            <v>UN</v>
          </cell>
          <cell r="E7919">
            <v>21.83</v>
          </cell>
        </row>
        <row r="7920">
          <cell r="B7920" t="str">
            <v>530674</v>
          </cell>
          <cell r="C7920" t="str">
            <v>TORNEIRA JARDIM LATAO 3/4'</v>
          </cell>
          <cell r="D7920" t="str">
            <v>UN</v>
          </cell>
          <cell r="E7920">
            <v>11.68</v>
          </cell>
        </row>
        <row r="7921">
          <cell r="B7921" t="str">
            <v>530675</v>
          </cell>
          <cell r="C7921" t="str">
            <v>BOLSA BORRACHA PARA BACIA SANITARIA</v>
          </cell>
          <cell r="D7921" t="str">
            <v>UN</v>
          </cell>
          <cell r="E7921">
            <v>1.04</v>
          </cell>
        </row>
        <row r="7922">
          <cell r="B7922" t="str">
            <v>530676</v>
          </cell>
          <cell r="C7922" t="str">
            <v>ENGATE PVC FLEXIVEL</v>
          </cell>
          <cell r="D7922" t="str">
            <v>UN</v>
          </cell>
          <cell r="E7922">
            <v>2.5</v>
          </cell>
        </row>
        <row r="7923">
          <cell r="B7923" t="str">
            <v>530677</v>
          </cell>
          <cell r="C7923" t="str">
            <v>FITA VEDANTE TEFLON L=1,5 CM</v>
          </cell>
          <cell r="D7923" t="str">
            <v>MT</v>
          </cell>
          <cell r="E7923">
            <v>0.05</v>
          </cell>
        </row>
        <row r="7925">
          <cell r="B7925" t="str">
            <v>530700</v>
          </cell>
          <cell r="C7925" t="str">
            <v>MATERIAIS P/LIGACAO DOMICILIAR DE AGUA (C33 - METAIS NAO FERROSOS 100%)</v>
          </cell>
          <cell r="E7925">
            <v>0</v>
          </cell>
        </row>
        <row r="7926">
          <cell r="B7926" t="str">
            <v>530701</v>
          </cell>
          <cell r="C7926" t="str">
            <v>FERRULE DN 20</v>
          </cell>
          <cell r="D7926" t="str">
            <v>UN</v>
          </cell>
          <cell r="E7926">
            <v>13.44</v>
          </cell>
        </row>
        <row r="7927">
          <cell r="B7927" t="str">
            <v>530702</v>
          </cell>
          <cell r="C7927" t="str">
            <v>FERRULE DN 25</v>
          </cell>
          <cell r="D7927" t="str">
            <v>UN</v>
          </cell>
          <cell r="E7927">
            <v>0</v>
          </cell>
        </row>
        <row r="7928">
          <cell r="B7928" t="str">
            <v>530703</v>
          </cell>
          <cell r="C7928" t="str">
            <v>REGISTRO BROCA</v>
          </cell>
          <cell r="D7928" t="str">
            <v>UN</v>
          </cell>
          <cell r="E7928">
            <v>10.8</v>
          </cell>
        </row>
        <row r="7929">
          <cell r="B7929" t="str">
            <v>530704</v>
          </cell>
          <cell r="C7929" t="str">
            <v>REGISTRO DE PRESSAO P/INSTALACÕES PREDIAIS DN 20MM</v>
          </cell>
          <cell r="D7929" t="str">
            <v>UN</v>
          </cell>
          <cell r="E7929">
            <v>0</v>
          </cell>
        </row>
        <row r="7930">
          <cell r="B7930" t="str">
            <v>530705</v>
          </cell>
          <cell r="C7930" t="str">
            <v>REGISTRO MACHO P/INSTALACÕES PREDIAIS DN 20MM</v>
          </cell>
          <cell r="D7930" t="str">
            <v>UN</v>
          </cell>
          <cell r="E7930">
            <v>0</v>
          </cell>
        </row>
        <row r="7931">
          <cell r="B7931" t="str">
            <v>530706</v>
          </cell>
          <cell r="C7931" t="str">
            <v>TE JUNTA MECANICA P/ TUBO PEAD 32 X 32MM</v>
          </cell>
          <cell r="D7931" t="str">
            <v>UN</v>
          </cell>
          <cell r="E7931">
            <v>0</v>
          </cell>
        </row>
        <row r="7932">
          <cell r="B7932" t="str">
            <v>530707</v>
          </cell>
          <cell r="C7932" t="str">
            <v>OBTURADOR C/ GUARNICAO P/ REGISTRO DE PRESSAO</v>
          </cell>
          <cell r="D7932" t="str">
            <v>UN</v>
          </cell>
          <cell r="E7932">
            <v>0</v>
          </cell>
        </row>
        <row r="7933">
          <cell r="B7933" t="str">
            <v>530708</v>
          </cell>
          <cell r="C7933" t="str">
            <v>CONTRA-FLANGE (PAR) P/ HIDROMETRO 50MM</v>
          </cell>
          <cell r="D7933" t="str">
            <v>UN</v>
          </cell>
          <cell r="E7933">
            <v>0</v>
          </cell>
        </row>
        <row r="7934">
          <cell r="B7934" t="str">
            <v>530709</v>
          </cell>
          <cell r="C7934" t="str">
            <v>LUVA DE FERRO MALEAVEL GALVANIZADO 25 MM</v>
          </cell>
          <cell r="D7934" t="str">
            <v>UN</v>
          </cell>
          <cell r="E7934">
            <v>3.3</v>
          </cell>
        </row>
        <row r="7935">
          <cell r="B7935" t="str">
            <v>530710</v>
          </cell>
          <cell r="C7935" t="str">
            <v>COTOVELO 90 GR DE FERRO MALEAVEL GALVANIZADO 25 MM</v>
          </cell>
          <cell r="D7935" t="str">
            <v>UN</v>
          </cell>
          <cell r="E7935">
            <v>2.86</v>
          </cell>
        </row>
        <row r="7936">
          <cell r="B7936" t="str">
            <v>530711</v>
          </cell>
          <cell r="C7936" t="str">
            <v>CAVALETE DE FERRO MALEAVEL GALVANIZADO 20MM</v>
          </cell>
          <cell r="D7936" t="str">
            <v>UN</v>
          </cell>
          <cell r="E7936">
            <v>151.02000000000001</v>
          </cell>
        </row>
        <row r="7937">
          <cell r="B7937" t="str">
            <v>530712</v>
          </cell>
          <cell r="C7937" t="str">
            <v>COTOVELO 90 GR DE FERRO MALEAVEL GALV. 25 X 20MM</v>
          </cell>
          <cell r="D7937" t="str">
            <v>UN</v>
          </cell>
          <cell r="E7937">
            <v>0</v>
          </cell>
        </row>
        <row r="7938">
          <cell r="B7938" t="str">
            <v>530713</v>
          </cell>
          <cell r="C7938" t="str">
            <v>COTOVELO 90 GR DE FERRO MALEAVEL GALV. 40 X 20MM</v>
          </cell>
          <cell r="D7938" t="str">
            <v>UN</v>
          </cell>
          <cell r="E7938">
            <v>0</v>
          </cell>
        </row>
        <row r="7939">
          <cell r="B7939" t="str">
            <v>530714</v>
          </cell>
          <cell r="C7939" t="str">
            <v>LUVA DE FERRO MALEAVEL GALVANIZADO 25 X 20MM</v>
          </cell>
          <cell r="D7939" t="str">
            <v>UN</v>
          </cell>
          <cell r="E7939">
            <v>0</v>
          </cell>
        </row>
        <row r="7940">
          <cell r="B7940" t="str">
            <v>530715</v>
          </cell>
          <cell r="C7940" t="str">
            <v>LUVA DE FERRO MALEAVEL GALVANIZADO 40 X 20MM</v>
          </cell>
          <cell r="D7940" t="str">
            <v>UN</v>
          </cell>
          <cell r="E7940">
            <v>0</v>
          </cell>
        </row>
        <row r="7941">
          <cell r="B7941" t="str">
            <v>530716</v>
          </cell>
          <cell r="C7941" t="str">
            <v>BUJAO (PLUG) GALVANIZADO DN 20</v>
          </cell>
          <cell r="D7941" t="str">
            <v>UN</v>
          </cell>
          <cell r="E7941">
            <v>0</v>
          </cell>
        </row>
        <row r="7943">
          <cell r="B7943" t="str">
            <v>530800</v>
          </cell>
          <cell r="C7943" t="str">
            <v>HIDROMETROS (C33 - METAIS NAO FERROSOS 45%; SETOR ABDIB GLOBAL 40%; C56 - MATERIAS PLASTICAS 15%)</v>
          </cell>
        </row>
        <row r="7944">
          <cell r="B7944" t="str">
            <v>530801</v>
          </cell>
          <cell r="C7944" t="str">
            <v>HIDROMETRO TAQ TRANS. MAG.DN=20MM-CL B-QN=0.75M3/H</v>
          </cell>
          <cell r="D7944" t="str">
            <v>UN</v>
          </cell>
          <cell r="E7944">
            <v>49.52</v>
          </cell>
        </row>
        <row r="7945">
          <cell r="B7945" t="str">
            <v>530802</v>
          </cell>
          <cell r="C7945" t="str">
            <v>HIDROMETRO TAQ TRANS. MAG. DN=20MM-CL B-QN=1.5M3/H</v>
          </cell>
          <cell r="D7945" t="str">
            <v>UN</v>
          </cell>
          <cell r="E7945">
            <v>54.61</v>
          </cell>
        </row>
        <row r="7946">
          <cell r="B7946" t="str">
            <v>530803</v>
          </cell>
          <cell r="C7946" t="str">
            <v>HIDROMETRO TAQ TRANS. MAG. DN=25MM-CL B-QN=  5M3/H</v>
          </cell>
          <cell r="D7946" t="str">
            <v>UN</v>
          </cell>
          <cell r="E7946">
            <v>254.42</v>
          </cell>
        </row>
        <row r="7947">
          <cell r="B7947" t="str">
            <v>530804</v>
          </cell>
          <cell r="C7947" t="str">
            <v>HIDROMETRO TAQ TRANS. MAG. C/FG DN= 50MM QN=15M3/H</v>
          </cell>
          <cell r="D7947" t="str">
            <v>UN</v>
          </cell>
          <cell r="E7947">
            <v>471.62</v>
          </cell>
        </row>
        <row r="7948">
          <cell r="B7948" t="str">
            <v>530805</v>
          </cell>
          <cell r="C7948" t="str">
            <v>HIDROMETRO DE VEL. (WOLTMANN) 50MM 300M3/D</v>
          </cell>
          <cell r="D7948" t="str">
            <v>UN</v>
          </cell>
          <cell r="E7948">
            <v>1234.9000000000001</v>
          </cell>
        </row>
        <row r="7949">
          <cell r="B7949" t="str">
            <v>530806</v>
          </cell>
          <cell r="C7949" t="str">
            <v>HIDROMETRO DE VEL. (WOLTMANN) 80MM 1100M3/D</v>
          </cell>
          <cell r="D7949" t="str">
            <v>UN</v>
          </cell>
          <cell r="E7949">
            <v>1563.79</v>
          </cell>
        </row>
        <row r="7950">
          <cell r="B7950" t="str">
            <v>530807</v>
          </cell>
          <cell r="C7950" t="str">
            <v>HIDROMETRO DE VEL. (WOLTMANN) 100MM 1800M3/D</v>
          </cell>
          <cell r="D7950" t="str">
            <v>UN</v>
          </cell>
          <cell r="E7950">
            <v>1774.78</v>
          </cell>
        </row>
        <row r="7951">
          <cell r="B7951" t="str">
            <v>530808</v>
          </cell>
          <cell r="C7951" t="str">
            <v>HIDROMETRO DE VEL. (WOLTMANN) 150MM 4000M3/D</v>
          </cell>
          <cell r="D7951" t="str">
            <v>UN</v>
          </cell>
          <cell r="E7951">
            <v>3486</v>
          </cell>
        </row>
        <row r="7952">
          <cell r="B7952" t="str">
            <v>530809</v>
          </cell>
          <cell r="C7952" t="str">
            <v>HIDROMETRO DE VEL. (WOLTMANN) 200MM 6500M3/D</v>
          </cell>
          <cell r="D7952" t="str">
            <v>UN</v>
          </cell>
          <cell r="E7952">
            <v>4228.2700000000004</v>
          </cell>
        </row>
        <row r="7953">
          <cell r="B7953" t="str">
            <v>530810</v>
          </cell>
          <cell r="C7953" t="str">
            <v>CONTRA FLANGE P/ HIDROMETRO 50MM</v>
          </cell>
          <cell r="D7953" t="str">
            <v>UN</v>
          </cell>
          <cell r="E7953">
            <v>47.78</v>
          </cell>
        </row>
        <row r="7954">
          <cell r="B7954" t="str">
            <v>530811</v>
          </cell>
          <cell r="C7954" t="str">
            <v>CONTRA FLANGE P/ HIDROMETRO 80MM</v>
          </cell>
          <cell r="D7954" t="str">
            <v>UN</v>
          </cell>
          <cell r="E7954">
            <v>0</v>
          </cell>
        </row>
        <row r="7955">
          <cell r="B7955" t="str">
            <v>530812</v>
          </cell>
          <cell r="C7955" t="str">
            <v>CONTRA FLANGE P/ HIDROMETRO 100MM</v>
          </cell>
          <cell r="D7955" t="str">
            <v>UN</v>
          </cell>
          <cell r="E7955">
            <v>111.7</v>
          </cell>
        </row>
        <row r="7956">
          <cell r="B7956" t="str">
            <v>530813</v>
          </cell>
          <cell r="C7956" t="str">
            <v>CONTRA FLANGE P/ HIDROMETRO 150MM</v>
          </cell>
          <cell r="D7956" t="str">
            <v>UN</v>
          </cell>
          <cell r="E7956">
            <v>0</v>
          </cell>
        </row>
        <row r="7957">
          <cell r="B7957" t="str">
            <v>530814</v>
          </cell>
          <cell r="C7957" t="str">
            <v>CONTRA FLANGE P/ HIDROMETRO 200MM</v>
          </cell>
          <cell r="D7957" t="str">
            <v>UN</v>
          </cell>
          <cell r="E7957">
            <v>255</v>
          </cell>
        </row>
        <row r="7958">
          <cell r="B7958" t="str">
            <v>530815</v>
          </cell>
          <cell r="C7958" t="str">
            <v>FILTRO P/ HIDROMETRO 50MM</v>
          </cell>
          <cell r="D7958" t="str">
            <v>UN</v>
          </cell>
          <cell r="E7958">
            <v>0</v>
          </cell>
        </row>
        <row r="7959">
          <cell r="B7959" t="str">
            <v>530816</v>
          </cell>
          <cell r="C7959" t="str">
            <v>FILTRO P/ HIDROMETRO 80MM</v>
          </cell>
          <cell r="D7959" t="str">
            <v>UN</v>
          </cell>
          <cell r="E7959">
            <v>0</v>
          </cell>
        </row>
        <row r="7960">
          <cell r="B7960" t="str">
            <v>530817</v>
          </cell>
          <cell r="C7960" t="str">
            <v>FILTRO P/ HIDROMETRO 100MM</v>
          </cell>
          <cell r="D7960" t="str">
            <v>UN</v>
          </cell>
          <cell r="E7960">
            <v>0</v>
          </cell>
        </row>
        <row r="7961">
          <cell r="B7961" t="str">
            <v>530818</v>
          </cell>
          <cell r="C7961" t="str">
            <v>FILTRO P/ HIDROMETRO 150MM</v>
          </cell>
          <cell r="D7961" t="str">
            <v>UN</v>
          </cell>
          <cell r="E7961">
            <v>0</v>
          </cell>
        </row>
        <row r="7962">
          <cell r="B7962" t="str">
            <v>530819</v>
          </cell>
          <cell r="C7962" t="str">
            <v>FILTRO P/ HIDROMETRO 200MM</v>
          </cell>
          <cell r="D7962" t="str">
            <v>UN</v>
          </cell>
          <cell r="E7962">
            <v>0</v>
          </cell>
        </row>
        <row r="7963">
          <cell r="B7963" t="str">
            <v>530820</v>
          </cell>
          <cell r="C7963" t="str">
            <v>TUBETE EM LIGA DE COBRE 20MM</v>
          </cell>
          <cell r="D7963" t="str">
            <v>UN</v>
          </cell>
          <cell r="E7963">
            <v>4.5599999999999996</v>
          </cell>
        </row>
        <row r="7964">
          <cell r="B7964" t="str">
            <v>530821</v>
          </cell>
          <cell r="C7964" t="str">
            <v>TUBETE EM LIGA DE COBRE 25MM</v>
          </cell>
          <cell r="D7964" t="str">
            <v>UN</v>
          </cell>
          <cell r="E7964">
            <v>0</v>
          </cell>
        </row>
        <row r="7965">
          <cell r="B7965" t="str">
            <v>530822</v>
          </cell>
          <cell r="C7965" t="str">
            <v>TUBETE EM LIGA DE COBRE 40MM</v>
          </cell>
          <cell r="D7965" t="str">
            <v>UN</v>
          </cell>
          <cell r="E7965">
            <v>0</v>
          </cell>
        </row>
        <row r="7966">
          <cell r="B7966" t="str">
            <v>530823</v>
          </cell>
          <cell r="C7966" t="str">
            <v>TUBETE PROLONGADO EM LIGA DE COBRE 20 MM</v>
          </cell>
          <cell r="D7966" t="str">
            <v>UN</v>
          </cell>
          <cell r="E7966">
            <v>8.68</v>
          </cell>
        </row>
        <row r="7967">
          <cell r="B7967" t="str">
            <v>530824</v>
          </cell>
          <cell r="C7967" t="str">
            <v>TUBETE FG - DN 25 (1")</v>
          </cell>
          <cell r="D7967" t="str">
            <v>UN</v>
          </cell>
          <cell r="E7967">
            <v>0</v>
          </cell>
        </row>
        <row r="7968">
          <cell r="B7968" t="str">
            <v>530825</v>
          </cell>
          <cell r="C7968" t="str">
            <v>TUBETE FG - DN 20 (3/4")</v>
          </cell>
          <cell r="D7968" t="str">
            <v>UN</v>
          </cell>
          <cell r="E7968">
            <v>0</v>
          </cell>
        </row>
        <row r="7969">
          <cell r="B7969" t="str">
            <v>530826</v>
          </cell>
          <cell r="C7969" t="str">
            <v>TUBETE LONGO FG - DN 20 (3/4")</v>
          </cell>
          <cell r="D7969" t="str">
            <v>UN</v>
          </cell>
          <cell r="E7969">
            <v>0</v>
          </cell>
        </row>
        <row r="7970">
          <cell r="B7970" t="str">
            <v>530827</v>
          </cell>
          <cell r="C7970" t="str">
            <v>GUARNICAO (ANEL) DO TUBETE 19 X 23,2 X 2 X 29,8MM</v>
          </cell>
          <cell r="D7970" t="str">
            <v>UN</v>
          </cell>
          <cell r="E7970">
            <v>0.31</v>
          </cell>
        </row>
        <row r="7971">
          <cell r="B7971" t="str">
            <v>530828</v>
          </cell>
          <cell r="C7971" t="str">
            <v>GUARNICAO (ANEL) DO TUBETE 25 X 29,2 X 37,8MM</v>
          </cell>
          <cell r="D7971" t="str">
            <v>UN</v>
          </cell>
          <cell r="E7971">
            <v>0</v>
          </cell>
        </row>
        <row r="7972">
          <cell r="B7972" t="str">
            <v>530829</v>
          </cell>
          <cell r="C7972" t="str">
            <v>GUARNICAO ARRUELA DO FG LAT.(DN/DI/DE) 50/105/58MM</v>
          </cell>
          <cell r="D7972" t="str">
            <v>UN</v>
          </cell>
          <cell r="E7972">
            <v>0</v>
          </cell>
        </row>
        <row r="7973">
          <cell r="B7973" t="str">
            <v>530830</v>
          </cell>
          <cell r="C7973" t="str">
            <v>GUARNICAO DO TUBETE (DN/DI/DE) 38 / 43,2 / 54,8 MM</v>
          </cell>
          <cell r="D7973" t="str">
            <v>UN</v>
          </cell>
          <cell r="E7973">
            <v>0</v>
          </cell>
        </row>
        <row r="7974">
          <cell r="B7974" t="str">
            <v>530831</v>
          </cell>
          <cell r="C7974" t="str">
            <v>PORCA DO TUBETE (OITAVADA) 38MM ROSCA DE 50MM</v>
          </cell>
          <cell r="D7974" t="str">
            <v>UN</v>
          </cell>
          <cell r="E7974">
            <v>0</v>
          </cell>
        </row>
        <row r="7975">
          <cell r="B7975" t="str">
            <v>530832</v>
          </cell>
          <cell r="C7975" t="str">
            <v>PORCA DO TUBETE 19MM (3/4 POL)</v>
          </cell>
          <cell r="D7975" t="str">
            <v>UN</v>
          </cell>
          <cell r="E7975">
            <v>3.97</v>
          </cell>
        </row>
        <row r="7976">
          <cell r="B7976" t="str">
            <v>530833</v>
          </cell>
          <cell r="C7976" t="str">
            <v>PORCA SEXTAVADA 25MM (1 POL)</v>
          </cell>
          <cell r="D7976" t="str">
            <v>UN</v>
          </cell>
          <cell r="E7976">
            <v>0</v>
          </cell>
        </row>
        <row r="7978">
          <cell r="B7978" t="str">
            <v>530900</v>
          </cell>
          <cell r="C7978" t="str">
            <v>TUBOS E CONEXOES PVC - AGUA (C56 - MATERIAS PLASTICAS 100%)</v>
          </cell>
        </row>
        <row r="7979">
          <cell r="B7979" t="str">
            <v>530901</v>
          </cell>
          <cell r="C7979" t="str">
            <v>ADAPTADOR CURTO SOLD PVC P/REG - D=20 MM x 1/2"</v>
          </cell>
          <cell r="D7979" t="str">
            <v>UN</v>
          </cell>
          <cell r="E7979">
            <v>0</v>
          </cell>
        </row>
        <row r="7980">
          <cell r="B7980" t="str">
            <v>530902</v>
          </cell>
          <cell r="C7980" t="str">
            <v>ADAPTADOR CURTO SOLD PVC P/REG - D=25 MM x 3/4"</v>
          </cell>
          <cell r="D7980" t="str">
            <v>UN</v>
          </cell>
          <cell r="E7980">
            <v>0.3</v>
          </cell>
        </row>
        <row r="7981">
          <cell r="B7981" t="str">
            <v>530903</v>
          </cell>
          <cell r="C7981" t="str">
            <v>ADAPTADOR CURTO SOLD PVC P/REG - D=32 MM  x  1"</v>
          </cell>
          <cell r="D7981" t="str">
            <v>UN</v>
          </cell>
          <cell r="E7981">
            <v>0</v>
          </cell>
        </row>
        <row r="7982">
          <cell r="B7982" t="str">
            <v>530904</v>
          </cell>
          <cell r="C7982" t="str">
            <v>ADAPTADOR CURTO SOLD PVC P/REG - D=40 MM x 1 1/2"</v>
          </cell>
          <cell r="D7982" t="str">
            <v>UN</v>
          </cell>
          <cell r="E7982">
            <v>0</v>
          </cell>
        </row>
        <row r="7983">
          <cell r="B7983" t="str">
            <v>530905</v>
          </cell>
          <cell r="C7983" t="str">
            <v>ADAPTADOR CURTO SOLD PVC P/REG - D=40 MM x 1 1/4"</v>
          </cell>
          <cell r="D7983" t="str">
            <v>UN</v>
          </cell>
          <cell r="E7983">
            <v>0</v>
          </cell>
        </row>
        <row r="7984">
          <cell r="B7984" t="str">
            <v>530906</v>
          </cell>
          <cell r="C7984" t="str">
            <v>ADAPTADOR CURTO SOLD PVC P/REG - D=50 MM x 1 1/2"</v>
          </cell>
          <cell r="D7984" t="str">
            <v>UN</v>
          </cell>
          <cell r="E7984">
            <v>1.8</v>
          </cell>
        </row>
        <row r="7985">
          <cell r="B7985" t="str">
            <v>530907</v>
          </cell>
          <cell r="C7985" t="str">
            <v>ADAPTADOR CURTO SOLD PVC P/REG - D=50 MM x 1 1/4"</v>
          </cell>
          <cell r="D7985" t="str">
            <v>UN</v>
          </cell>
          <cell r="E7985">
            <v>0</v>
          </cell>
        </row>
        <row r="7986">
          <cell r="B7986" t="str">
            <v>530908</v>
          </cell>
          <cell r="C7986" t="str">
            <v>ADAPTADOR CURTO SOLD PVC P/REG - D=60 MM  x  2"</v>
          </cell>
          <cell r="D7986" t="str">
            <v>UN</v>
          </cell>
          <cell r="E7986">
            <v>0</v>
          </cell>
        </row>
        <row r="7987">
          <cell r="B7987" t="str">
            <v>530909</v>
          </cell>
          <cell r="C7987" t="str">
            <v>ADAPTADOR CURTO SOLD PVC P/REG - D=75 MM x 2 1/2"</v>
          </cell>
          <cell r="D7987" t="str">
            <v>UN</v>
          </cell>
          <cell r="E7987">
            <v>10.5</v>
          </cell>
        </row>
        <row r="7988">
          <cell r="B7988" t="str">
            <v>530910</v>
          </cell>
          <cell r="C7988" t="str">
            <v>ADAPTADOR CURTO SOLD PVC P/REG - D=85 MM x  3"</v>
          </cell>
          <cell r="D7988" t="str">
            <v>UN</v>
          </cell>
          <cell r="E7988">
            <v>0</v>
          </cell>
        </row>
        <row r="7989">
          <cell r="B7989" t="str">
            <v>530911</v>
          </cell>
          <cell r="C7989" t="str">
            <v>ADAPTADOR CURTO SOLD PVC P/REG - D=110 MM x 4"</v>
          </cell>
          <cell r="D7989" t="str">
            <v>UN</v>
          </cell>
          <cell r="E7989">
            <v>25.42</v>
          </cell>
        </row>
        <row r="7990">
          <cell r="B7990" t="str">
            <v>530912</v>
          </cell>
          <cell r="C7990" t="str">
            <v>ADAPT SOLD PVC C/FL P/CX D'AGUA - D=25 MM x 3/4"</v>
          </cell>
          <cell r="D7990" t="str">
            <v>UN</v>
          </cell>
          <cell r="E7990">
            <v>0</v>
          </cell>
        </row>
        <row r="7991">
          <cell r="B7991" t="str">
            <v>530913</v>
          </cell>
          <cell r="C7991" t="str">
            <v>ADAPT SOLD PVC C/FL P/CX D'AGUA - D=32 MM x 1"</v>
          </cell>
          <cell r="D7991" t="str">
            <v>UN</v>
          </cell>
          <cell r="E7991">
            <v>0</v>
          </cell>
        </row>
        <row r="7992">
          <cell r="B7992" t="str">
            <v>530914</v>
          </cell>
          <cell r="C7992" t="str">
            <v>ADAPT SOLD PVC C/FL P/CX D'AGUA - D=40 MMx1 1/4"</v>
          </cell>
          <cell r="D7992" t="str">
            <v>UN</v>
          </cell>
          <cell r="E7992">
            <v>0</v>
          </cell>
        </row>
        <row r="7993">
          <cell r="B7993" t="str">
            <v>530915</v>
          </cell>
          <cell r="C7993" t="str">
            <v>ADAPT SOLD PVC C/FL P/CX D'AGUA - D=50 MMx1 1/2"</v>
          </cell>
          <cell r="D7993" t="str">
            <v>UN</v>
          </cell>
          <cell r="E7993">
            <v>0</v>
          </cell>
        </row>
        <row r="7994">
          <cell r="B7994" t="str">
            <v>530916</v>
          </cell>
          <cell r="C7994" t="str">
            <v>ADAPT SOLD PVC C/FL P/CX D'AGUA - D=60 MMx 2"</v>
          </cell>
          <cell r="D7994" t="str">
            <v>UN</v>
          </cell>
          <cell r="E7994">
            <v>0</v>
          </cell>
        </row>
        <row r="7995">
          <cell r="B7995" t="str">
            <v>530917</v>
          </cell>
          <cell r="C7995" t="str">
            <v>ADAPT SOLD PVC C/FL P/CX D'AGUA - D=75 MM x 2 1/2"</v>
          </cell>
          <cell r="D7995" t="str">
            <v>UN</v>
          </cell>
          <cell r="E7995">
            <v>0</v>
          </cell>
        </row>
        <row r="7996">
          <cell r="B7996" t="str">
            <v>530918</v>
          </cell>
          <cell r="C7996" t="str">
            <v>ADAPT SOLD PVC C/FL P/CX D'AGUA - D=85 MM x  3"</v>
          </cell>
          <cell r="D7996" t="str">
            <v>UN</v>
          </cell>
          <cell r="E7996">
            <v>0</v>
          </cell>
        </row>
        <row r="7997">
          <cell r="B7997" t="str">
            <v>530919</v>
          </cell>
          <cell r="C7997" t="str">
            <v>ADAPT SOLD PVC C/FL P/CX D'AGUA - D=110 MM x 4"</v>
          </cell>
          <cell r="D7997" t="str">
            <v>UN</v>
          </cell>
          <cell r="E7997">
            <v>0</v>
          </cell>
        </row>
        <row r="7998">
          <cell r="B7998" t="str">
            <v>530920</v>
          </cell>
          <cell r="C7998" t="str">
            <v>ADAPT SOLD LONGO PVC C/FL P/CX D'AGUA-D=25 MMx3/4"</v>
          </cell>
          <cell r="D7998" t="str">
            <v>UN</v>
          </cell>
          <cell r="E7998">
            <v>5.83</v>
          </cell>
        </row>
        <row r="7999">
          <cell r="B7999" t="str">
            <v>530921</v>
          </cell>
          <cell r="C7999" t="str">
            <v>ADAPT SOLD LONGO PVC C/FL P/CX D'AGUA-D=32 MMx1"</v>
          </cell>
          <cell r="D7999" t="str">
            <v>UN</v>
          </cell>
          <cell r="E7999">
            <v>0</v>
          </cell>
        </row>
        <row r="8000">
          <cell r="B8000" t="str">
            <v>530922</v>
          </cell>
          <cell r="C8000" t="str">
            <v>ADAPT SOLD LONGO PVC C/FL P/CX D'AGUA-D=40MMx1 1/4</v>
          </cell>
          <cell r="D8000" t="str">
            <v>UN</v>
          </cell>
          <cell r="E8000">
            <v>0</v>
          </cell>
        </row>
        <row r="8001">
          <cell r="B8001" t="str">
            <v>530923</v>
          </cell>
          <cell r="C8001" t="str">
            <v>ADAPT SOLD LONGO PVC C/FL P/CX D'AGUA-D=50MMx1 1/2</v>
          </cell>
          <cell r="D8001" t="str">
            <v>UN</v>
          </cell>
          <cell r="E8001">
            <v>14.1</v>
          </cell>
        </row>
        <row r="8002">
          <cell r="B8002" t="str">
            <v>530924</v>
          </cell>
          <cell r="C8002" t="str">
            <v>ADAPT SOLD LONGO PVC C/FL P/CX D'AGUA-D=60 MMx2"</v>
          </cell>
          <cell r="D8002" t="str">
            <v>UN</v>
          </cell>
          <cell r="E8002">
            <v>0</v>
          </cell>
        </row>
        <row r="8003">
          <cell r="B8003" t="str">
            <v>530925</v>
          </cell>
          <cell r="C8003" t="str">
            <v>ADAPT SOLD LONGO PVC C/FL P/CX D'AGUA-D=75MMx2 1/2</v>
          </cell>
          <cell r="D8003" t="str">
            <v>UN</v>
          </cell>
          <cell r="E8003">
            <v>93.72</v>
          </cell>
        </row>
        <row r="8004">
          <cell r="B8004" t="str">
            <v>530926</v>
          </cell>
          <cell r="C8004" t="str">
            <v>ADAPT SOLD LONGO PVC C/FL P/CX D'AGUA-D=85 MMx 3"</v>
          </cell>
          <cell r="D8004" t="str">
            <v>UN</v>
          </cell>
          <cell r="E8004">
            <v>0</v>
          </cell>
        </row>
        <row r="8005">
          <cell r="B8005" t="str">
            <v>530927</v>
          </cell>
          <cell r="C8005" t="str">
            <v>ADAPT SOLD LONGO PVC C/FL P/CX D'AGUA-D=110 MMx4"</v>
          </cell>
          <cell r="D8005" t="str">
            <v>UN</v>
          </cell>
          <cell r="E8005">
            <v>180.79</v>
          </cell>
        </row>
        <row r="8006">
          <cell r="B8006" t="str">
            <v>530928</v>
          </cell>
          <cell r="C8006" t="str">
            <v>BUCHA RED SOLD CURTA PVC - D=25 X 20 MM</v>
          </cell>
          <cell r="D8006" t="str">
            <v>UN</v>
          </cell>
          <cell r="E8006">
            <v>0.14000000000000001</v>
          </cell>
        </row>
        <row r="8007">
          <cell r="B8007" t="str">
            <v>530929</v>
          </cell>
          <cell r="C8007" t="str">
            <v>BUCHA RED SOLD CURTA PVC - D=32 X 25 MM</v>
          </cell>
          <cell r="D8007" t="str">
            <v>UN</v>
          </cell>
          <cell r="E8007">
            <v>0</v>
          </cell>
        </row>
        <row r="8008">
          <cell r="B8008" t="str">
            <v>530930</v>
          </cell>
          <cell r="C8008" t="str">
            <v>BUCHA RED SOLD CURTA PVC - D=40 X 32 MM</v>
          </cell>
          <cell r="D8008" t="str">
            <v>UN</v>
          </cell>
          <cell r="E8008">
            <v>0</v>
          </cell>
        </row>
        <row r="8009">
          <cell r="B8009" t="str">
            <v>530931</v>
          </cell>
          <cell r="C8009" t="str">
            <v>BUCHA RED SOLD CURTA PVC - D=50 X 40 MM</v>
          </cell>
          <cell r="D8009" t="str">
            <v>UN</v>
          </cell>
          <cell r="E8009">
            <v>0</v>
          </cell>
        </row>
        <row r="8010">
          <cell r="B8010" t="str">
            <v>530932</v>
          </cell>
          <cell r="C8010" t="str">
            <v>BUCHA RED SOLD CURTA PVC - D=60 X 50 MM</v>
          </cell>
          <cell r="D8010" t="str">
            <v>UN</v>
          </cell>
          <cell r="E8010">
            <v>0</v>
          </cell>
        </row>
        <row r="8011">
          <cell r="B8011" t="str">
            <v>530933</v>
          </cell>
          <cell r="C8011" t="str">
            <v>BUCHA RED SOLD CURTA PVC - D=75 X 60 MM</v>
          </cell>
          <cell r="D8011" t="str">
            <v>UN</v>
          </cell>
          <cell r="E8011">
            <v>6.78</v>
          </cell>
        </row>
        <row r="8012">
          <cell r="B8012" t="str">
            <v>530934</v>
          </cell>
          <cell r="C8012" t="str">
            <v>BUCHA RED SOLD CURTA PVC - D=85 X 75 MM</v>
          </cell>
          <cell r="D8012" t="str">
            <v>UN</v>
          </cell>
          <cell r="E8012">
            <v>0</v>
          </cell>
        </row>
        <row r="8013">
          <cell r="B8013" t="str">
            <v>530935</v>
          </cell>
          <cell r="C8013" t="str">
            <v>BUCHA RED SOLD CURTA PVC - D=110 X 85 MM</v>
          </cell>
          <cell r="D8013" t="str">
            <v>UN</v>
          </cell>
          <cell r="E8013">
            <v>32.18</v>
          </cell>
        </row>
        <row r="8014">
          <cell r="B8014" t="str">
            <v>530936</v>
          </cell>
          <cell r="C8014" t="str">
            <v>BUCHA RED SOLD LONGA PVC - D=32 X 20 MM</v>
          </cell>
          <cell r="D8014" t="str">
            <v>UN</v>
          </cell>
          <cell r="E8014">
            <v>0.88</v>
          </cell>
        </row>
        <row r="8015">
          <cell r="B8015" t="str">
            <v>530937</v>
          </cell>
          <cell r="C8015" t="str">
            <v>BUCHA RED SOLD LONGA PVC - D=40 X 20 MM</v>
          </cell>
          <cell r="D8015" t="str">
            <v>UN</v>
          </cell>
          <cell r="E8015">
            <v>0</v>
          </cell>
        </row>
        <row r="8016">
          <cell r="B8016" t="str">
            <v>530938</v>
          </cell>
          <cell r="C8016" t="str">
            <v>BUCHA RED SOLD LONGA PVC - D=40 X  25 MM</v>
          </cell>
          <cell r="D8016" t="str">
            <v>UN</v>
          </cell>
          <cell r="E8016">
            <v>0</v>
          </cell>
        </row>
        <row r="8017">
          <cell r="B8017" t="str">
            <v>530939</v>
          </cell>
          <cell r="C8017" t="str">
            <v>BUCHA RED SOLD LONGA PVC - D=50 X  20 MM</v>
          </cell>
          <cell r="D8017" t="str">
            <v>UN</v>
          </cell>
          <cell r="E8017">
            <v>0</v>
          </cell>
        </row>
        <row r="8018">
          <cell r="B8018" t="str">
            <v>530940</v>
          </cell>
          <cell r="C8018" t="str">
            <v>BUCHA RED SOLD LONGA PVC - D=50 X  25 MM</v>
          </cell>
          <cell r="D8018" t="str">
            <v>UN</v>
          </cell>
          <cell r="E8018">
            <v>1.02</v>
          </cell>
        </row>
        <row r="8019">
          <cell r="B8019" t="str">
            <v>530941</v>
          </cell>
          <cell r="C8019" t="str">
            <v>BUCHA RED SOLD LONGA PVC - D=50 X 32 MM</v>
          </cell>
          <cell r="D8019" t="str">
            <v>UN</v>
          </cell>
          <cell r="E8019">
            <v>0</v>
          </cell>
        </row>
        <row r="8020">
          <cell r="B8020" t="str">
            <v>530942</v>
          </cell>
          <cell r="C8020" t="str">
            <v>BUCHA RED SOLD LONGA PVC - D=60 X  25 MM</v>
          </cell>
          <cell r="D8020" t="str">
            <v>UN</v>
          </cell>
          <cell r="E8020">
            <v>0</v>
          </cell>
        </row>
        <row r="8021">
          <cell r="B8021" t="str">
            <v>530943</v>
          </cell>
          <cell r="C8021" t="str">
            <v>BUCHA RED SOLD LONGA PVC - D=60 X  32 MM</v>
          </cell>
          <cell r="D8021" t="str">
            <v>UN</v>
          </cell>
          <cell r="E8021">
            <v>0</v>
          </cell>
        </row>
        <row r="8022">
          <cell r="B8022" t="str">
            <v>530944</v>
          </cell>
          <cell r="C8022" t="str">
            <v>BUCHA RED SOLD LONGA PVC - D=60 X 40 MM</v>
          </cell>
          <cell r="D8022" t="str">
            <v>UN</v>
          </cell>
          <cell r="E8022">
            <v>0</v>
          </cell>
        </row>
        <row r="8023">
          <cell r="B8023" t="str">
            <v>530945</v>
          </cell>
          <cell r="C8023" t="str">
            <v>BUCHA RED SOLD LONGA PVC - D=60 X  50 MM</v>
          </cell>
          <cell r="D8023" t="str">
            <v>UN</v>
          </cell>
          <cell r="E8023">
            <v>0</v>
          </cell>
        </row>
        <row r="8024">
          <cell r="B8024" t="str">
            <v>530946</v>
          </cell>
          <cell r="C8024" t="str">
            <v>BUCHA RED SOLD LONGA PVC - D=75 X  50 MM</v>
          </cell>
          <cell r="D8024" t="str">
            <v>UN</v>
          </cell>
          <cell r="E8024">
            <v>7.87</v>
          </cell>
        </row>
        <row r="8025">
          <cell r="B8025" t="str">
            <v>530947</v>
          </cell>
          <cell r="C8025" t="str">
            <v>BUCHA RED SOLD LONGA PVC - D=85 X  60 MM</v>
          </cell>
          <cell r="D8025" t="str">
            <v>UN</v>
          </cell>
          <cell r="E8025">
            <v>0</v>
          </cell>
        </row>
        <row r="8026">
          <cell r="B8026" t="str">
            <v>530948</v>
          </cell>
          <cell r="C8026" t="str">
            <v>BUCHA RED SOLD LONGA PVC - D=110 X  60 MM</v>
          </cell>
          <cell r="D8026" t="str">
            <v>UN</v>
          </cell>
          <cell r="E8026">
            <v>0</v>
          </cell>
        </row>
        <row r="8027">
          <cell r="B8027" t="str">
            <v>530949</v>
          </cell>
          <cell r="C8027" t="str">
            <v>BUCHA RED SOLD LONGA PVC - D=110 X  75 MM</v>
          </cell>
          <cell r="D8027" t="str">
            <v>UN</v>
          </cell>
          <cell r="E8027">
            <v>15.83</v>
          </cell>
        </row>
        <row r="8028">
          <cell r="B8028" t="str">
            <v>530950</v>
          </cell>
          <cell r="C8028" t="str">
            <v>CAP SOLDAVEL PVC - D=20 MM</v>
          </cell>
          <cell r="D8028" t="str">
            <v>UN</v>
          </cell>
          <cell r="E8028">
            <v>0</v>
          </cell>
        </row>
        <row r="8029">
          <cell r="B8029" t="str">
            <v>530951</v>
          </cell>
          <cell r="C8029" t="str">
            <v>CAP SOLDAVEL PVC - D=25 MM</v>
          </cell>
          <cell r="D8029" t="str">
            <v>UN</v>
          </cell>
          <cell r="E8029">
            <v>0.38</v>
          </cell>
        </row>
        <row r="8030">
          <cell r="B8030" t="str">
            <v>530952</v>
          </cell>
          <cell r="C8030" t="str">
            <v>CAP SOLDAVEL PVC - D=32 MM</v>
          </cell>
          <cell r="D8030" t="str">
            <v>UN</v>
          </cell>
          <cell r="E8030">
            <v>0</v>
          </cell>
        </row>
        <row r="8031">
          <cell r="B8031" t="str">
            <v>530953</v>
          </cell>
          <cell r="C8031" t="str">
            <v>CAP SOLDAVEL PVC - D=40 MM</v>
          </cell>
          <cell r="D8031" t="str">
            <v>UN</v>
          </cell>
          <cell r="E8031">
            <v>0</v>
          </cell>
        </row>
        <row r="8032">
          <cell r="B8032" t="str">
            <v>530954</v>
          </cell>
          <cell r="C8032" t="str">
            <v>CAP SOLDAVEL PVC - D=50 MM</v>
          </cell>
          <cell r="D8032" t="str">
            <v>UN</v>
          </cell>
          <cell r="E8032">
            <v>2.08</v>
          </cell>
        </row>
        <row r="8033">
          <cell r="B8033" t="str">
            <v>530955</v>
          </cell>
          <cell r="C8033" t="str">
            <v>CAP SOLDAVEL PVC - D=60 MM</v>
          </cell>
          <cell r="D8033" t="str">
            <v>UN</v>
          </cell>
          <cell r="E8033">
            <v>0</v>
          </cell>
        </row>
        <row r="8034">
          <cell r="B8034" t="str">
            <v>530956</v>
          </cell>
          <cell r="C8034" t="str">
            <v>CAP SOLDAVEL PVC - D=75 MM</v>
          </cell>
          <cell r="D8034" t="str">
            <v>UN</v>
          </cell>
          <cell r="E8034">
            <v>10</v>
          </cell>
        </row>
        <row r="8035">
          <cell r="B8035" t="str">
            <v>530957</v>
          </cell>
          <cell r="C8035" t="str">
            <v>CAP SOLDAVEL PVC - D=85 MM</v>
          </cell>
          <cell r="D8035" t="str">
            <v>UN</v>
          </cell>
          <cell r="E8035">
            <v>0</v>
          </cell>
        </row>
        <row r="8036">
          <cell r="B8036" t="str">
            <v>530958</v>
          </cell>
          <cell r="C8036" t="str">
            <v>CAP SOLDAVEL PVC - D=110 MM</v>
          </cell>
          <cell r="D8036" t="str">
            <v>UN</v>
          </cell>
          <cell r="E8036">
            <v>37.630000000000003</v>
          </cell>
        </row>
        <row r="8037">
          <cell r="B8037" t="str">
            <v>530959</v>
          </cell>
          <cell r="C8037" t="str">
            <v>CRUZETA SOLDAVEL PVC - D=25 MM</v>
          </cell>
          <cell r="D8037" t="str">
            <v>UN</v>
          </cell>
          <cell r="E8037">
            <v>0</v>
          </cell>
        </row>
        <row r="8038">
          <cell r="B8038" t="str">
            <v>530960</v>
          </cell>
          <cell r="C8038" t="str">
            <v>CRUZETA SOLDAVEL PVC - D=50 MM</v>
          </cell>
          <cell r="D8038" t="str">
            <v>UN</v>
          </cell>
          <cell r="E8038">
            <v>0</v>
          </cell>
        </row>
        <row r="8039">
          <cell r="B8039" t="str">
            <v>530961</v>
          </cell>
          <cell r="C8039" t="str">
            <v>CURVA 45º SOLDAVEL PVC - D=20 MM</v>
          </cell>
          <cell r="D8039" t="str">
            <v>UN</v>
          </cell>
          <cell r="E8039">
            <v>0</v>
          </cell>
        </row>
        <row r="8040">
          <cell r="B8040" t="str">
            <v>530962</v>
          </cell>
          <cell r="C8040" t="str">
            <v>CURVA 45º SOLDAVEL PVC - D=25 MM</v>
          </cell>
          <cell r="D8040" t="str">
            <v>UN</v>
          </cell>
          <cell r="E8040">
            <v>0.61</v>
          </cell>
        </row>
        <row r="8041">
          <cell r="B8041" t="str">
            <v>530963</v>
          </cell>
          <cell r="C8041" t="str">
            <v>CURVA 45º SOLDAVEL PVC - D=32 MM</v>
          </cell>
          <cell r="D8041" t="str">
            <v>UN</v>
          </cell>
          <cell r="E8041">
            <v>0</v>
          </cell>
        </row>
        <row r="8042">
          <cell r="B8042" t="str">
            <v>530964</v>
          </cell>
          <cell r="C8042" t="str">
            <v>CURVA 45º SOLDAVEL PVC - D=40 MM</v>
          </cell>
          <cell r="D8042" t="str">
            <v>UN</v>
          </cell>
          <cell r="E8042">
            <v>0</v>
          </cell>
        </row>
        <row r="8043">
          <cell r="B8043" t="str">
            <v>530965</v>
          </cell>
          <cell r="C8043" t="str">
            <v>CURVA 45º SOLDAVEL PVC - D=50 MM</v>
          </cell>
          <cell r="D8043" t="str">
            <v>UN</v>
          </cell>
          <cell r="E8043">
            <v>4.4400000000000004</v>
          </cell>
        </row>
        <row r="8044">
          <cell r="B8044" t="str">
            <v>530966</v>
          </cell>
          <cell r="C8044" t="str">
            <v>CURVA 45º SOLDAVEL PVC - D=60 MM</v>
          </cell>
          <cell r="D8044" t="str">
            <v>UN</v>
          </cell>
          <cell r="E8044">
            <v>0</v>
          </cell>
        </row>
        <row r="8045">
          <cell r="B8045" t="str">
            <v>530967</v>
          </cell>
          <cell r="C8045" t="str">
            <v>CURVA 45º SOLDAVEL PVC - D=75 MM</v>
          </cell>
          <cell r="D8045" t="str">
            <v>UN</v>
          </cell>
          <cell r="E8045">
            <v>15.48</v>
          </cell>
        </row>
        <row r="8046">
          <cell r="B8046" t="str">
            <v>530968</v>
          </cell>
          <cell r="C8046" t="str">
            <v>CURVA 45º SOLDAVEL PVC - D=85 MM</v>
          </cell>
          <cell r="D8046" t="str">
            <v>UN</v>
          </cell>
          <cell r="E8046">
            <v>0</v>
          </cell>
        </row>
        <row r="8047">
          <cell r="B8047" t="str">
            <v>530969</v>
          </cell>
          <cell r="C8047" t="str">
            <v>CURVA 45º SOLDAVEL PVC - D=110 MM</v>
          </cell>
          <cell r="D8047" t="str">
            <v>UN</v>
          </cell>
          <cell r="E8047">
            <v>48.35</v>
          </cell>
        </row>
        <row r="8048">
          <cell r="B8048" t="str">
            <v>530970</v>
          </cell>
          <cell r="C8048" t="str">
            <v>CURVA 90º SOLDAVEL PVC - D=20 MM</v>
          </cell>
          <cell r="D8048" t="str">
            <v>UN</v>
          </cell>
          <cell r="E8048">
            <v>0</v>
          </cell>
        </row>
        <row r="8049">
          <cell r="B8049" t="str">
            <v>530971</v>
          </cell>
          <cell r="C8049" t="str">
            <v>CURVA 90º SOLDAVEL PVC - D=25 MM</v>
          </cell>
          <cell r="D8049" t="str">
            <v>UN</v>
          </cell>
          <cell r="E8049">
            <v>1.1299999999999999</v>
          </cell>
        </row>
        <row r="8050">
          <cell r="B8050" t="str">
            <v>530972</v>
          </cell>
          <cell r="C8050" t="str">
            <v>CURVA 90º SOLDAVEL PVC - D=32 MM</v>
          </cell>
          <cell r="D8050" t="str">
            <v>UN</v>
          </cell>
          <cell r="E8050">
            <v>0</v>
          </cell>
        </row>
        <row r="8051">
          <cell r="B8051" t="str">
            <v>530973</v>
          </cell>
          <cell r="C8051" t="str">
            <v>CURVA 90º SOLDAVEL PVC - D=40 MM</v>
          </cell>
          <cell r="D8051" t="str">
            <v>UN</v>
          </cell>
          <cell r="E8051">
            <v>0</v>
          </cell>
        </row>
        <row r="8052">
          <cell r="B8052" t="str">
            <v>530974</v>
          </cell>
          <cell r="C8052" t="str">
            <v>CURVA 90º SOLDAVEL PVC - D=50 MM</v>
          </cell>
          <cell r="D8052" t="str">
            <v>UN</v>
          </cell>
          <cell r="E8052">
            <v>5.89</v>
          </cell>
        </row>
        <row r="8053">
          <cell r="B8053" t="str">
            <v>530975</v>
          </cell>
          <cell r="C8053" t="str">
            <v>CURVA 90º SOLDAVEL PVC - D=60 MM</v>
          </cell>
          <cell r="D8053" t="str">
            <v>UN</v>
          </cell>
          <cell r="E8053">
            <v>0</v>
          </cell>
        </row>
        <row r="8054">
          <cell r="B8054" t="str">
            <v>530976</v>
          </cell>
          <cell r="C8054" t="str">
            <v>CURVA 90º SOLDAVEL PVC - D=75 MM</v>
          </cell>
          <cell r="D8054" t="str">
            <v>UN</v>
          </cell>
          <cell r="E8054">
            <v>19.55</v>
          </cell>
        </row>
        <row r="8055">
          <cell r="B8055" t="str">
            <v>530977</v>
          </cell>
          <cell r="C8055" t="str">
            <v>CURVA 90º SOLDAVEL PVC - D=85 MM</v>
          </cell>
          <cell r="D8055" t="str">
            <v>UN</v>
          </cell>
          <cell r="E8055">
            <v>0</v>
          </cell>
        </row>
        <row r="8056">
          <cell r="B8056" t="str">
            <v>530978</v>
          </cell>
          <cell r="C8056" t="str">
            <v>CURVA 90º SOLDAVEL PVC - D=110 MM</v>
          </cell>
          <cell r="D8056" t="str">
            <v>UN</v>
          </cell>
          <cell r="E8056">
            <v>54.78</v>
          </cell>
        </row>
        <row r="8057">
          <cell r="B8057" t="str">
            <v>530979</v>
          </cell>
          <cell r="C8057" t="str">
            <v>JOELHO 45º SOLDAVEL PVC - D=20 MM</v>
          </cell>
          <cell r="D8057" t="str">
            <v>UN</v>
          </cell>
          <cell r="E8057">
            <v>0</v>
          </cell>
        </row>
        <row r="8058">
          <cell r="B8058" t="str">
            <v>530980</v>
          </cell>
          <cell r="C8058" t="str">
            <v>JOELHO 45º SOLDAVEL PVC - D=25 MM</v>
          </cell>
          <cell r="D8058" t="str">
            <v>UN</v>
          </cell>
          <cell r="E8058">
            <v>0.7</v>
          </cell>
        </row>
        <row r="8059">
          <cell r="B8059" t="str">
            <v>530981</v>
          </cell>
          <cell r="C8059" t="str">
            <v>JOELHO 45º SOLDAVEL PVC - D=32 MM</v>
          </cell>
          <cell r="D8059" t="str">
            <v>UN</v>
          </cell>
          <cell r="E8059">
            <v>0</v>
          </cell>
        </row>
        <row r="8060">
          <cell r="B8060" t="str">
            <v>530982</v>
          </cell>
          <cell r="C8060" t="str">
            <v>JOELHO 45º SOLDAVEL PVC - D=40 MM</v>
          </cell>
          <cell r="D8060" t="str">
            <v>UN</v>
          </cell>
          <cell r="E8060">
            <v>0</v>
          </cell>
        </row>
        <row r="8061">
          <cell r="B8061" t="str">
            <v>530983</v>
          </cell>
          <cell r="C8061" t="str">
            <v>JOELHO 45º SOLDAVEL PVC - D=50 MM</v>
          </cell>
          <cell r="D8061" t="str">
            <v>UN</v>
          </cell>
          <cell r="E8061">
            <v>2.58</v>
          </cell>
        </row>
        <row r="8062">
          <cell r="B8062" t="str">
            <v>530984</v>
          </cell>
          <cell r="C8062" t="str">
            <v>JOELHO 45º SOLDAVEL PVC - D=60 MM</v>
          </cell>
          <cell r="D8062" t="str">
            <v>UN</v>
          </cell>
          <cell r="E8062">
            <v>0</v>
          </cell>
        </row>
        <row r="8063">
          <cell r="B8063" t="str">
            <v>530985</v>
          </cell>
          <cell r="C8063" t="str">
            <v>JOELHO 45º SOLDAVEL PVC - D=75 MM</v>
          </cell>
          <cell r="D8063" t="str">
            <v>UN</v>
          </cell>
          <cell r="E8063">
            <v>32.11</v>
          </cell>
        </row>
        <row r="8064">
          <cell r="B8064" t="str">
            <v>530986</v>
          </cell>
          <cell r="C8064" t="str">
            <v>JOELHO 45º SOLDAVEL PVC - D=85 MM</v>
          </cell>
          <cell r="D8064" t="str">
            <v>UN</v>
          </cell>
          <cell r="E8064">
            <v>0</v>
          </cell>
        </row>
        <row r="8065">
          <cell r="B8065" t="str">
            <v>530987</v>
          </cell>
          <cell r="C8065" t="str">
            <v>JOELHO 45º SOLDAVEL PVC - D=110 MM</v>
          </cell>
          <cell r="D8065" t="str">
            <v>UN</v>
          </cell>
          <cell r="E8065">
            <v>104.38</v>
          </cell>
        </row>
        <row r="8066">
          <cell r="B8066" t="str">
            <v>530988</v>
          </cell>
          <cell r="C8066" t="str">
            <v>JOELHO 90º PVC SOLD C/BUCHA LATAO - D=20 MM x 1/2"</v>
          </cell>
          <cell r="D8066" t="str">
            <v>UN</v>
          </cell>
          <cell r="E8066">
            <v>0</v>
          </cell>
        </row>
        <row r="8067">
          <cell r="B8067" t="str">
            <v>530989</v>
          </cell>
          <cell r="C8067" t="str">
            <v>JOELHO 90º PVC SOLD C/BUCHA LATAO - D=25 MM x 3/4"</v>
          </cell>
          <cell r="D8067" t="str">
            <v>UN</v>
          </cell>
          <cell r="E8067">
            <v>0</v>
          </cell>
        </row>
        <row r="8068">
          <cell r="B8068" t="str">
            <v>530990</v>
          </cell>
          <cell r="C8068" t="str">
            <v>JOELHO 90º PVC SOLD C/ROSCA - D=20 MM x 1/2"</v>
          </cell>
          <cell r="D8068" t="str">
            <v>UN</v>
          </cell>
          <cell r="E8068">
            <v>0</v>
          </cell>
        </row>
        <row r="8069">
          <cell r="B8069" t="str">
            <v>530991</v>
          </cell>
          <cell r="C8069" t="str">
            <v>JOELHO 90º PVC SOLD C/ROSCA - D=25 MM x 3/4"</v>
          </cell>
          <cell r="D8069" t="str">
            <v>UN</v>
          </cell>
          <cell r="E8069">
            <v>0</v>
          </cell>
        </row>
        <row r="8070">
          <cell r="B8070" t="str">
            <v>530992</v>
          </cell>
          <cell r="C8070" t="str">
            <v>JOELHO 90º SOLDAVEL PVC - D=20 MM</v>
          </cell>
          <cell r="D8070" t="str">
            <v>UN</v>
          </cell>
          <cell r="E8070">
            <v>0</v>
          </cell>
        </row>
        <row r="8071">
          <cell r="B8071" t="str">
            <v>530993</v>
          </cell>
          <cell r="C8071" t="str">
            <v>JOELHO 90º SOLDAVEL PVC - D=25 MM</v>
          </cell>
          <cell r="D8071" t="str">
            <v>UN</v>
          </cell>
          <cell r="E8071">
            <v>0.28999999999999998</v>
          </cell>
        </row>
        <row r="8072">
          <cell r="B8072" t="str">
            <v>530994</v>
          </cell>
          <cell r="C8072" t="str">
            <v>JOELHO 90º SOLDAVEL PVC - D=32 MM</v>
          </cell>
          <cell r="D8072" t="str">
            <v>UN</v>
          </cell>
          <cell r="E8072">
            <v>0</v>
          </cell>
        </row>
        <row r="8073">
          <cell r="B8073" t="str">
            <v>530995</v>
          </cell>
          <cell r="C8073" t="str">
            <v>JOELHO 90º SOLDAVEL PVC - D=40 MM</v>
          </cell>
          <cell r="D8073" t="str">
            <v>UN</v>
          </cell>
          <cell r="E8073">
            <v>0</v>
          </cell>
        </row>
        <row r="8074">
          <cell r="B8074" t="str">
            <v>530996</v>
          </cell>
          <cell r="C8074" t="str">
            <v>JOELHO 90º SOLDAVEL PVC - D=50 MM</v>
          </cell>
          <cell r="D8074" t="str">
            <v>UN</v>
          </cell>
          <cell r="E8074">
            <v>2.11</v>
          </cell>
        </row>
        <row r="8075">
          <cell r="B8075" t="str">
            <v>530997</v>
          </cell>
          <cell r="C8075" t="str">
            <v>JOELHO 90º SOLDAVEL PVC - D=60 MM</v>
          </cell>
          <cell r="D8075" t="str">
            <v>UN</v>
          </cell>
          <cell r="E8075">
            <v>0</v>
          </cell>
        </row>
        <row r="8076">
          <cell r="B8076" t="str">
            <v>530998</v>
          </cell>
          <cell r="C8076" t="str">
            <v>JOELHO 90º SOLDAVEL PVC - D=75 MM</v>
          </cell>
          <cell r="D8076" t="str">
            <v>UN</v>
          </cell>
          <cell r="E8076">
            <v>43.55</v>
          </cell>
        </row>
        <row r="8077">
          <cell r="B8077" t="str">
            <v>530999</v>
          </cell>
          <cell r="C8077" t="str">
            <v>JOELHO 90º SOLDAVEL PVC - D=85 MM</v>
          </cell>
          <cell r="D8077" t="str">
            <v>UN</v>
          </cell>
          <cell r="E8077">
            <v>0</v>
          </cell>
        </row>
        <row r="8078">
          <cell r="B8078" t="str">
            <v>531001</v>
          </cell>
          <cell r="C8078" t="str">
            <v>JOELHO 90º SOLDAVEL PVC - D=110 MM</v>
          </cell>
          <cell r="D8078" t="str">
            <v>UN</v>
          </cell>
          <cell r="E8078">
            <v>109.52</v>
          </cell>
        </row>
        <row r="8079">
          <cell r="B8079" t="str">
            <v>531002</v>
          </cell>
          <cell r="C8079" t="str">
            <v>JOELHO RED 90º PVC SOLD C/BUCHA - D=25 MM x 1/2"</v>
          </cell>
          <cell r="D8079" t="str">
            <v>UN</v>
          </cell>
          <cell r="E8079">
            <v>0</v>
          </cell>
        </row>
        <row r="8080">
          <cell r="B8080" t="str">
            <v>531003</v>
          </cell>
          <cell r="C8080" t="str">
            <v>JOELHO RED 90º PVC SOLD C/BUCHA - D=32 MM x 3/4"</v>
          </cell>
          <cell r="D8080" t="str">
            <v>UN</v>
          </cell>
          <cell r="E8080">
            <v>0</v>
          </cell>
        </row>
        <row r="8081">
          <cell r="B8081" t="str">
            <v>531004</v>
          </cell>
          <cell r="C8081" t="str">
            <v>JOELHO RED 90º PVC SOLD C/ROSCA - D=25 MM x 1/2"</v>
          </cell>
          <cell r="D8081" t="str">
            <v>UN</v>
          </cell>
          <cell r="E8081">
            <v>0</v>
          </cell>
        </row>
        <row r="8082">
          <cell r="B8082" t="str">
            <v>531005</v>
          </cell>
          <cell r="C8082" t="str">
            <v>JOELHO RED 90º PVC SOLD C/ROSCA - D=32 MM x 3/4"</v>
          </cell>
          <cell r="D8082" t="str">
            <v>UN</v>
          </cell>
          <cell r="E8082">
            <v>0</v>
          </cell>
        </row>
        <row r="8083">
          <cell r="B8083" t="str">
            <v>531006</v>
          </cell>
          <cell r="C8083" t="str">
            <v>JOELHO RED 90º PVC  SOLD - D=25 X 20 MM</v>
          </cell>
          <cell r="D8083" t="str">
            <v>UN</v>
          </cell>
          <cell r="E8083">
            <v>0</v>
          </cell>
        </row>
        <row r="8084">
          <cell r="B8084" t="str">
            <v>531007</v>
          </cell>
          <cell r="C8084" t="str">
            <v>JOELHO RED 90º PVC  SOLD - D=32 X 25 MM</v>
          </cell>
          <cell r="D8084" t="str">
            <v>UN</v>
          </cell>
          <cell r="E8084">
            <v>0</v>
          </cell>
        </row>
        <row r="8085">
          <cell r="B8085" t="str">
            <v>531008</v>
          </cell>
          <cell r="C8085" t="str">
            <v>LUVA DE CORRER PVC P/ TUBO SOLD - D=20 MM</v>
          </cell>
          <cell r="D8085" t="str">
            <v>UN</v>
          </cell>
          <cell r="E8085">
            <v>0</v>
          </cell>
        </row>
        <row r="8086">
          <cell r="B8086" t="str">
            <v>531009</v>
          </cell>
          <cell r="C8086" t="str">
            <v>LUVA DE CORRER PVC P/ TUBO SOLD - D=25 MM</v>
          </cell>
          <cell r="D8086" t="str">
            <v>UN</v>
          </cell>
          <cell r="E8086">
            <v>0</v>
          </cell>
        </row>
        <row r="8087">
          <cell r="B8087" t="str">
            <v>531010</v>
          </cell>
          <cell r="C8087" t="str">
            <v>LUVA DE CORRER PVC P/ TUBO SOLD - D=50 MM</v>
          </cell>
          <cell r="D8087" t="str">
            <v>UN</v>
          </cell>
          <cell r="E8087">
            <v>0</v>
          </cell>
        </row>
        <row r="8088">
          <cell r="B8088" t="str">
            <v>531011</v>
          </cell>
          <cell r="C8088" t="str">
            <v>LUVA DE RED SOLD C/ ROSCA PVC - D=25MM X 1/2"</v>
          </cell>
          <cell r="D8088" t="str">
            <v>UN</v>
          </cell>
          <cell r="E8088">
            <v>0</v>
          </cell>
        </row>
        <row r="8089">
          <cell r="B8089" t="str">
            <v>531012</v>
          </cell>
          <cell r="C8089" t="str">
            <v>LUVA DE RED SOLD PVC C/ BUCHA - D=25MM X 1/2"</v>
          </cell>
          <cell r="D8089" t="str">
            <v>UN</v>
          </cell>
          <cell r="E8089">
            <v>0</v>
          </cell>
        </row>
        <row r="8090">
          <cell r="B8090" t="str">
            <v>531013</v>
          </cell>
          <cell r="C8090" t="str">
            <v>LUVA DE RED SOLD PVC - D=25 X 20 MM</v>
          </cell>
          <cell r="D8090" t="str">
            <v>UN</v>
          </cell>
          <cell r="E8090">
            <v>0</v>
          </cell>
        </row>
        <row r="8091">
          <cell r="B8091" t="str">
            <v>531014</v>
          </cell>
          <cell r="C8091" t="str">
            <v>LUVA DE RED SOLD PVC - D=32 X 25 MM</v>
          </cell>
          <cell r="D8091" t="str">
            <v>UN</v>
          </cell>
          <cell r="E8091">
            <v>0</v>
          </cell>
        </row>
        <row r="8092">
          <cell r="B8092" t="str">
            <v>531015</v>
          </cell>
          <cell r="C8092" t="str">
            <v>LUVA DE RED SOLD PVC  - D=40 X 32 MM</v>
          </cell>
          <cell r="D8092" t="str">
            <v>UN</v>
          </cell>
          <cell r="E8092">
            <v>0</v>
          </cell>
        </row>
        <row r="8093">
          <cell r="B8093" t="str">
            <v>531016</v>
          </cell>
          <cell r="C8093" t="str">
            <v>LUVA DE RED SOLD PVC - D=60 X 50 MM</v>
          </cell>
          <cell r="D8093" t="str">
            <v>UN</v>
          </cell>
          <cell r="E8093">
            <v>0</v>
          </cell>
        </row>
        <row r="8094">
          <cell r="B8094" t="str">
            <v>531017</v>
          </cell>
          <cell r="C8094" t="str">
            <v>LUVA SOLD PVC C/ ROSCA - D=20 MM x 1/2"</v>
          </cell>
          <cell r="D8094" t="str">
            <v>UN</v>
          </cell>
          <cell r="E8094">
            <v>0</v>
          </cell>
        </row>
        <row r="8095">
          <cell r="B8095" t="str">
            <v>531018</v>
          </cell>
          <cell r="C8095" t="str">
            <v>LUVA SOLD PVC C/ ROSCA - D=25 MM x 3/4"</v>
          </cell>
          <cell r="D8095" t="str">
            <v>UN</v>
          </cell>
          <cell r="E8095">
            <v>0.53</v>
          </cell>
        </row>
        <row r="8096">
          <cell r="B8096" t="str">
            <v>531019</v>
          </cell>
          <cell r="C8096" t="str">
            <v>LUVA SOLD PVC C/ ROSCA - D=32 MM  x  1"</v>
          </cell>
          <cell r="D8096" t="str">
            <v>UN</v>
          </cell>
          <cell r="E8096">
            <v>0</v>
          </cell>
        </row>
        <row r="8097">
          <cell r="B8097" t="str">
            <v>531020</v>
          </cell>
          <cell r="C8097" t="str">
            <v>LUVA SOLD PVC C/ ROSCA - D=40 MM x 1 1/4"</v>
          </cell>
          <cell r="D8097" t="str">
            <v>UN</v>
          </cell>
          <cell r="E8097">
            <v>0</v>
          </cell>
        </row>
        <row r="8098">
          <cell r="B8098" t="str">
            <v>531021</v>
          </cell>
          <cell r="C8098" t="str">
            <v>LUVA SOLD PVC C/ ROSCA - D=50 MM x 1 1/2"</v>
          </cell>
          <cell r="D8098" t="str">
            <v>UN</v>
          </cell>
          <cell r="E8098">
            <v>12.22</v>
          </cell>
        </row>
        <row r="8099">
          <cell r="B8099" t="str">
            <v>531022</v>
          </cell>
          <cell r="C8099" t="str">
            <v>LUVA SOLD PVC C/ BUCHA DE LATAO - D=20 MM x 1/2"</v>
          </cell>
          <cell r="D8099" t="str">
            <v>UN</v>
          </cell>
          <cell r="E8099">
            <v>0</v>
          </cell>
        </row>
        <row r="8100">
          <cell r="B8100" t="str">
            <v>531023</v>
          </cell>
          <cell r="C8100" t="str">
            <v>LUVA SOLD PVC C/ BUCHA DE LATAO - D=25 MM x 3/4"</v>
          </cell>
          <cell r="D8100" t="str">
            <v>UN</v>
          </cell>
          <cell r="E8100">
            <v>2.66</v>
          </cell>
        </row>
        <row r="8101">
          <cell r="B8101" t="str">
            <v>531024</v>
          </cell>
          <cell r="C8101" t="str">
            <v>LUVA SOLDAVEL PVC - D=20 MM</v>
          </cell>
          <cell r="D8101" t="str">
            <v>UN</v>
          </cell>
          <cell r="E8101">
            <v>0</v>
          </cell>
        </row>
        <row r="8102">
          <cell r="B8102" t="str">
            <v>531025</v>
          </cell>
          <cell r="C8102" t="str">
            <v>LUVA SOLDAVEL PVC - D=25 MM</v>
          </cell>
          <cell r="D8102" t="str">
            <v>UN</v>
          </cell>
          <cell r="E8102">
            <v>0.28999999999999998</v>
          </cell>
        </row>
        <row r="8103">
          <cell r="B8103" t="str">
            <v>531026</v>
          </cell>
          <cell r="C8103" t="str">
            <v>LUVA SOLDAVEL PVC - D=32 MM</v>
          </cell>
          <cell r="D8103" t="str">
            <v>UN</v>
          </cell>
          <cell r="E8103">
            <v>0</v>
          </cell>
        </row>
        <row r="8104">
          <cell r="B8104" t="str">
            <v>531027</v>
          </cell>
          <cell r="C8104" t="str">
            <v>LUVA SOLDAVEL PVC - D=40 MM</v>
          </cell>
          <cell r="D8104" t="str">
            <v>UN</v>
          </cell>
          <cell r="E8104">
            <v>0</v>
          </cell>
        </row>
        <row r="8105">
          <cell r="B8105" t="str">
            <v>531028</v>
          </cell>
          <cell r="C8105" t="str">
            <v>LUVA SOLDAVEL PVC - D=50 MM</v>
          </cell>
          <cell r="D8105" t="str">
            <v>UN</v>
          </cell>
          <cell r="E8105">
            <v>1.52</v>
          </cell>
        </row>
        <row r="8106">
          <cell r="B8106" t="str">
            <v>531029</v>
          </cell>
          <cell r="C8106" t="str">
            <v>LUVA SOLDAVEL PVC - D=60 MM</v>
          </cell>
          <cell r="D8106" t="str">
            <v>UN</v>
          </cell>
          <cell r="E8106">
            <v>0</v>
          </cell>
        </row>
        <row r="8107">
          <cell r="B8107" t="str">
            <v>531030</v>
          </cell>
          <cell r="C8107" t="str">
            <v>LUVA SOLDAVEL PVC - D=75 MM</v>
          </cell>
          <cell r="D8107" t="str">
            <v>UN</v>
          </cell>
          <cell r="E8107">
            <v>9.6199999999999992</v>
          </cell>
        </row>
        <row r="8108">
          <cell r="B8108" t="str">
            <v>531031</v>
          </cell>
          <cell r="C8108" t="str">
            <v>LUVA SOLDAVEL PVC - D=85 MM</v>
          </cell>
          <cell r="D8108" t="str">
            <v>UN</v>
          </cell>
          <cell r="E8108">
            <v>0</v>
          </cell>
        </row>
        <row r="8109">
          <cell r="B8109" t="str">
            <v>531032</v>
          </cell>
          <cell r="C8109" t="str">
            <v>LUVA SOLDAVEL PVC - D=110 MM</v>
          </cell>
          <cell r="D8109" t="str">
            <v>UN</v>
          </cell>
          <cell r="E8109">
            <v>37.22</v>
          </cell>
        </row>
        <row r="8110">
          <cell r="B8110" t="str">
            <v>531033</v>
          </cell>
          <cell r="C8110" t="str">
            <v>TE 90º PVC SOLD C/ BUCHA DE LATAO - D=20 MM x 1/2"</v>
          </cell>
          <cell r="D8110" t="str">
            <v>UN</v>
          </cell>
          <cell r="E8110">
            <v>0</v>
          </cell>
        </row>
        <row r="8111">
          <cell r="B8111" t="str">
            <v>531034</v>
          </cell>
          <cell r="C8111" t="str">
            <v>TE 90º PVC SOLD C/ BUCHA DE LATAO - D=25 MM x 3/4"</v>
          </cell>
          <cell r="D8111" t="str">
            <v>UN</v>
          </cell>
          <cell r="E8111">
            <v>4.04</v>
          </cell>
        </row>
        <row r="8112">
          <cell r="B8112" t="str">
            <v>531035</v>
          </cell>
          <cell r="C8112" t="str">
            <v>TE 90º PVC SOLD C/ROSCA CENTRAL - D=20 MM x 1/2"</v>
          </cell>
          <cell r="D8112" t="str">
            <v>UN</v>
          </cell>
          <cell r="E8112">
            <v>0</v>
          </cell>
        </row>
        <row r="8113">
          <cell r="B8113" t="str">
            <v>531036</v>
          </cell>
          <cell r="C8113" t="str">
            <v>TE 90º PVC SOLD C/ROSCA CENTRAL - D=25 MM x 3/4"</v>
          </cell>
          <cell r="D8113" t="str">
            <v>UN</v>
          </cell>
          <cell r="E8113">
            <v>0</v>
          </cell>
        </row>
        <row r="8114">
          <cell r="B8114" t="str">
            <v>531037</v>
          </cell>
          <cell r="C8114" t="str">
            <v>TE 90º SOLDAVEL PVC - D=20 MM</v>
          </cell>
          <cell r="D8114" t="str">
            <v>UN</v>
          </cell>
          <cell r="E8114">
            <v>0</v>
          </cell>
        </row>
        <row r="8115">
          <cell r="B8115" t="str">
            <v>531038</v>
          </cell>
          <cell r="C8115" t="str">
            <v>TE 90º SOLDAVEL PVC - D=25 MM</v>
          </cell>
          <cell r="D8115" t="str">
            <v>UN</v>
          </cell>
          <cell r="E8115">
            <v>0.49</v>
          </cell>
        </row>
        <row r="8116">
          <cell r="B8116" t="str">
            <v>531039</v>
          </cell>
          <cell r="C8116" t="str">
            <v>TE 90º SOLDAVEL PVC - D=32 MM</v>
          </cell>
          <cell r="D8116" t="str">
            <v>UN</v>
          </cell>
          <cell r="E8116">
            <v>0</v>
          </cell>
        </row>
        <row r="8117">
          <cell r="B8117" t="str">
            <v>531040</v>
          </cell>
          <cell r="C8117" t="str">
            <v>TE 90º SOLDAVEL PVC - D=40 MM</v>
          </cell>
          <cell r="D8117" t="str">
            <v>UN</v>
          </cell>
          <cell r="E8117">
            <v>0</v>
          </cell>
        </row>
        <row r="8118">
          <cell r="B8118" t="str">
            <v>531041</v>
          </cell>
          <cell r="C8118" t="str">
            <v>TE 90º SOLDAVEL PVC - D=50 MM</v>
          </cell>
          <cell r="D8118" t="str">
            <v>UN</v>
          </cell>
          <cell r="E8118">
            <v>5.04</v>
          </cell>
        </row>
        <row r="8119">
          <cell r="B8119" t="str">
            <v>531042</v>
          </cell>
          <cell r="C8119" t="str">
            <v>TE 90º SOLDAVEL PVC - D=60 MM</v>
          </cell>
          <cell r="D8119" t="str">
            <v>UN</v>
          </cell>
          <cell r="E8119">
            <v>0</v>
          </cell>
        </row>
        <row r="8120">
          <cell r="B8120" t="str">
            <v>531043</v>
          </cell>
          <cell r="C8120" t="str">
            <v>TE 90º SOLDAVEL PVC - D=75 MM</v>
          </cell>
          <cell r="D8120" t="str">
            <v>UN</v>
          </cell>
          <cell r="E8120">
            <v>30.07</v>
          </cell>
        </row>
        <row r="8121">
          <cell r="B8121" t="str">
            <v>531044</v>
          </cell>
          <cell r="C8121" t="str">
            <v>TE 90º SOLDAVEL PVC - D=85 MM</v>
          </cell>
          <cell r="D8121" t="str">
            <v>UN</v>
          </cell>
          <cell r="E8121">
            <v>0</v>
          </cell>
        </row>
        <row r="8122">
          <cell r="B8122" t="str">
            <v>531045</v>
          </cell>
          <cell r="C8122" t="str">
            <v>TE 90º SOLDAVEL PVC - D=110 MM</v>
          </cell>
          <cell r="D8122" t="str">
            <v>UN</v>
          </cell>
          <cell r="E8122">
            <v>85.7</v>
          </cell>
        </row>
        <row r="8123">
          <cell r="B8123" t="str">
            <v>531046</v>
          </cell>
          <cell r="C8123" t="str">
            <v>TE RED 90º PVC SOLD C/BUCHA LATAO - D=25MMx1/2"</v>
          </cell>
          <cell r="D8123" t="str">
            <v>UN</v>
          </cell>
          <cell r="E8123">
            <v>0</v>
          </cell>
        </row>
        <row r="8124">
          <cell r="B8124" t="str">
            <v>531047</v>
          </cell>
          <cell r="C8124" t="str">
            <v>TE RED 90º PVC SOLD C/BUCHA LATAO - D=32 MMx3/4"</v>
          </cell>
          <cell r="D8124" t="str">
            <v>UN</v>
          </cell>
          <cell r="E8124">
            <v>0</v>
          </cell>
        </row>
        <row r="8125">
          <cell r="B8125" t="str">
            <v>531048</v>
          </cell>
          <cell r="C8125" t="str">
            <v>TE RED 90º PVC SOLD C/ROSCA CENTRAL - D=25MMx1/2"</v>
          </cell>
          <cell r="D8125" t="str">
            <v>UN</v>
          </cell>
          <cell r="E8125">
            <v>0</v>
          </cell>
        </row>
        <row r="8126">
          <cell r="B8126" t="str">
            <v>531049</v>
          </cell>
          <cell r="C8126" t="str">
            <v>TE RED 90º PVC SOLD C/ROSCA CENTRAL - D=32MMx3/4"</v>
          </cell>
          <cell r="D8126" t="str">
            <v>UN</v>
          </cell>
          <cell r="E8126">
            <v>0</v>
          </cell>
        </row>
        <row r="8127">
          <cell r="B8127" t="str">
            <v>531050</v>
          </cell>
          <cell r="C8127" t="str">
            <v>TE RED 90º SOLD PVC - D=25 X 20 MM</v>
          </cell>
          <cell r="D8127" t="str">
            <v>UN</v>
          </cell>
          <cell r="E8127">
            <v>1.21</v>
          </cell>
        </row>
        <row r="8128">
          <cell r="B8128" t="str">
            <v>531051</v>
          </cell>
          <cell r="C8128" t="str">
            <v>TE RED 90º SOLD PVC - D=32 X 25 MM</v>
          </cell>
          <cell r="D8128" t="str">
            <v>UN</v>
          </cell>
          <cell r="E8128">
            <v>0</v>
          </cell>
        </row>
        <row r="8129">
          <cell r="B8129" t="str">
            <v>531052</v>
          </cell>
          <cell r="C8129" t="str">
            <v>TE RED 90º SOLD PVC - D=40 X 32 MM</v>
          </cell>
          <cell r="D8129" t="str">
            <v>UN</v>
          </cell>
          <cell r="E8129">
            <v>0</v>
          </cell>
        </row>
        <row r="8130">
          <cell r="B8130" t="str">
            <v>531053</v>
          </cell>
          <cell r="C8130" t="str">
            <v>TE RED 90º SOLD PVC - D=50 X 20 MM</v>
          </cell>
          <cell r="D8130" t="str">
            <v>UN</v>
          </cell>
          <cell r="E8130">
            <v>0</v>
          </cell>
        </row>
        <row r="8131">
          <cell r="B8131" t="str">
            <v>531054</v>
          </cell>
          <cell r="C8131" t="str">
            <v>TE RED 90º SOLD PVC - D=50 X 25 MM</v>
          </cell>
          <cell r="D8131" t="str">
            <v>UN</v>
          </cell>
          <cell r="E8131">
            <v>3.16</v>
          </cell>
        </row>
        <row r="8132">
          <cell r="B8132" t="str">
            <v>531055</v>
          </cell>
          <cell r="C8132" t="str">
            <v>TE RED 90º SOLD PVC - D=50 X 32 MM</v>
          </cell>
          <cell r="D8132" t="str">
            <v>UN</v>
          </cell>
          <cell r="E8132">
            <v>0</v>
          </cell>
        </row>
        <row r="8133">
          <cell r="B8133" t="str">
            <v>531056</v>
          </cell>
          <cell r="C8133" t="str">
            <v>TE RED 90º SOLD PVC - D=50 X 40 MM</v>
          </cell>
          <cell r="D8133" t="str">
            <v>UN</v>
          </cell>
          <cell r="E8133">
            <v>0</v>
          </cell>
        </row>
        <row r="8134">
          <cell r="B8134" t="str">
            <v>531057</v>
          </cell>
          <cell r="C8134" t="str">
            <v>TE RED 90º SOLD PVC - D=75 X 50 MM</v>
          </cell>
          <cell r="D8134" t="str">
            <v>UN</v>
          </cell>
          <cell r="E8134">
            <v>20.22</v>
          </cell>
        </row>
        <row r="8135">
          <cell r="B8135" t="str">
            <v>531058</v>
          </cell>
          <cell r="C8135" t="str">
            <v>TE RED 90º SOLD PVC - D=85 X 60 MM</v>
          </cell>
          <cell r="D8135" t="str">
            <v>UN</v>
          </cell>
          <cell r="E8135">
            <v>0</v>
          </cell>
        </row>
        <row r="8136">
          <cell r="B8136" t="str">
            <v>531059</v>
          </cell>
          <cell r="C8136" t="str">
            <v>TE RED 90º SOLD PVC - D=110 X 60 MM</v>
          </cell>
          <cell r="D8136" t="str">
            <v>UN</v>
          </cell>
          <cell r="E8136">
            <v>55.66</v>
          </cell>
        </row>
        <row r="8137">
          <cell r="B8137" t="str">
            <v>531060</v>
          </cell>
          <cell r="C8137" t="str">
            <v>TUBO DE PVC SOLDAVEL NBR 5648 - D=20 MM</v>
          </cell>
          <cell r="D8137" t="str">
            <v>M</v>
          </cell>
          <cell r="E8137">
            <v>1.19</v>
          </cell>
        </row>
        <row r="8138">
          <cell r="B8138" t="str">
            <v>531061</v>
          </cell>
          <cell r="C8138" t="str">
            <v>TUBO DE PVC SOLDAVEL NBR 5648 - D=25 MM</v>
          </cell>
          <cell r="D8138" t="str">
            <v>M</v>
          </cell>
          <cell r="E8138">
            <v>1.58</v>
          </cell>
        </row>
        <row r="8139">
          <cell r="B8139" t="str">
            <v>531062</v>
          </cell>
          <cell r="C8139" t="str">
            <v>TUBO DE PVC SOLDAVEL NBR 5648 - D=32 MM</v>
          </cell>
          <cell r="D8139" t="str">
            <v>M</v>
          </cell>
          <cell r="E8139">
            <v>2.87</v>
          </cell>
        </row>
        <row r="8140">
          <cell r="B8140" t="str">
            <v>531063</v>
          </cell>
          <cell r="C8140" t="str">
            <v>TUBO DE PVC SOLDAVEL NBR 5648 - D=40 MM</v>
          </cell>
          <cell r="D8140" t="str">
            <v>M</v>
          </cell>
          <cell r="E8140">
            <v>4.1900000000000004</v>
          </cell>
        </row>
        <row r="8141">
          <cell r="B8141" t="str">
            <v>531064</v>
          </cell>
          <cell r="C8141" t="str">
            <v>TUBO DE PVC SOLDAVEL NBR 5648 - D=50 MM</v>
          </cell>
          <cell r="D8141" t="str">
            <v>M</v>
          </cell>
          <cell r="E8141">
            <v>6.16</v>
          </cell>
        </row>
        <row r="8142">
          <cell r="B8142" t="str">
            <v>531065</v>
          </cell>
          <cell r="C8142" t="str">
            <v>TUBO DE PVC SOLDAVEL NBR 5648 - D=60 MM</v>
          </cell>
          <cell r="D8142" t="str">
            <v>M</v>
          </cell>
          <cell r="E8142">
            <v>8.27</v>
          </cell>
        </row>
        <row r="8143">
          <cell r="B8143" t="str">
            <v>531066</v>
          </cell>
          <cell r="C8143" t="str">
            <v>TUBO DE PVC SOLDAVEL NBR 5648 - D=75 MM</v>
          </cell>
          <cell r="D8143" t="str">
            <v>M</v>
          </cell>
          <cell r="E8143">
            <v>13.36</v>
          </cell>
        </row>
        <row r="8144">
          <cell r="B8144" t="str">
            <v>531067</v>
          </cell>
          <cell r="C8144" t="str">
            <v>TUBO DE PVC SOLDAVEL NBR 5648 - D=85 MM</v>
          </cell>
          <cell r="D8144" t="str">
            <v>M</v>
          </cell>
          <cell r="E8144">
            <v>16.100000000000001</v>
          </cell>
        </row>
        <row r="8145">
          <cell r="B8145" t="str">
            <v>531068</v>
          </cell>
          <cell r="C8145" t="str">
            <v>TUBO DE PVC SOLDAVEL NBR 5648 - D=110 MM</v>
          </cell>
          <cell r="D8145" t="str">
            <v>M</v>
          </cell>
          <cell r="E8145">
            <v>27.74</v>
          </cell>
        </row>
        <row r="8146">
          <cell r="B8146" t="str">
            <v>531069</v>
          </cell>
          <cell r="C8146" t="str">
            <v>UNIAO SOLDAVEL PVC - D=20 MM</v>
          </cell>
          <cell r="D8146" t="str">
            <v>UN</v>
          </cell>
          <cell r="E8146">
            <v>0</v>
          </cell>
        </row>
        <row r="8147">
          <cell r="B8147" t="str">
            <v>531070</v>
          </cell>
          <cell r="C8147" t="str">
            <v>UNIAO SOLDAVEL PVC - D=25 MM</v>
          </cell>
          <cell r="D8147" t="str">
            <v>UN</v>
          </cell>
          <cell r="E8147">
            <v>3.13</v>
          </cell>
        </row>
        <row r="8148">
          <cell r="B8148" t="str">
            <v>531071</v>
          </cell>
          <cell r="C8148" t="str">
            <v>UNIAO SOLDAVEL PVC - D=32 MM</v>
          </cell>
          <cell r="D8148" t="str">
            <v>UN</v>
          </cell>
          <cell r="E8148">
            <v>0</v>
          </cell>
        </row>
        <row r="8149">
          <cell r="B8149" t="str">
            <v>531072</v>
          </cell>
          <cell r="C8149" t="str">
            <v>UNIAO SOLDAVEL PVC - D=40 MM</v>
          </cell>
          <cell r="D8149" t="str">
            <v>UN</v>
          </cell>
          <cell r="E8149">
            <v>0</v>
          </cell>
        </row>
        <row r="8150">
          <cell r="B8150" t="str">
            <v>531073</v>
          </cell>
          <cell r="C8150" t="str">
            <v>UNIAO SOLDAVEL PVC - D=50 MM</v>
          </cell>
          <cell r="D8150" t="str">
            <v>UN</v>
          </cell>
          <cell r="E8150">
            <v>13.8</v>
          </cell>
        </row>
        <row r="8151">
          <cell r="B8151" t="str">
            <v>531074</v>
          </cell>
          <cell r="C8151" t="str">
            <v>UNIAO SOLDAVEL PVC - D=60 MM</v>
          </cell>
          <cell r="D8151" t="str">
            <v>UN</v>
          </cell>
          <cell r="E8151">
            <v>0</v>
          </cell>
        </row>
        <row r="8152">
          <cell r="B8152" t="str">
            <v>531075</v>
          </cell>
          <cell r="C8152" t="str">
            <v>UNIAO SOLDAVEL PVC - D=75 MM</v>
          </cell>
          <cell r="D8152" t="str">
            <v>UN</v>
          </cell>
          <cell r="E8152">
            <v>102.95</v>
          </cell>
        </row>
        <row r="8153">
          <cell r="B8153" t="str">
            <v>531076</v>
          </cell>
          <cell r="C8153" t="str">
            <v>UNIAO SOLDAVEL PVC - D=85 MM</v>
          </cell>
          <cell r="D8153" t="str">
            <v>UN</v>
          </cell>
          <cell r="E8153">
            <v>0</v>
          </cell>
        </row>
        <row r="8154">
          <cell r="B8154" t="str">
            <v>531077</v>
          </cell>
          <cell r="C8154" t="str">
            <v>UNIAO SOLDAVEL PVC - D=110 MM</v>
          </cell>
          <cell r="D8154" t="str">
            <v>UN</v>
          </cell>
          <cell r="E8154">
            <v>243.32</v>
          </cell>
        </row>
        <row r="8155">
          <cell r="B8155" t="str">
            <v>531078</v>
          </cell>
          <cell r="C8155" t="str">
            <v>ADAPTADOR ROSCA PVC C/FL E ANEL VED P/CX- D=1 1/2"</v>
          </cell>
          <cell r="D8155" t="str">
            <v>UN</v>
          </cell>
          <cell r="E8155">
            <v>0</v>
          </cell>
        </row>
        <row r="8156">
          <cell r="B8156" t="str">
            <v>531079</v>
          </cell>
          <cell r="C8156" t="str">
            <v>ADAPTADOR ROSCA PVC C/FL E ANEL VED P/CX- D=1 1/4"</v>
          </cell>
          <cell r="D8156" t="str">
            <v>UN</v>
          </cell>
          <cell r="E8156">
            <v>0</v>
          </cell>
        </row>
        <row r="8157">
          <cell r="B8157" t="str">
            <v>531080</v>
          </cell>
          <cell r="C8157" t="str">
            <v>ADAPTADOR ROSCA PVC C/FL E ANEL VED P/CX- D=1"</v>
          </cell>
          <cell r="D8157" t="str">
            <v>UN</v>
          </cell>
          <cell r="E8157">
            <v>7.98</v>
          </cell>
        </row>
        <row r="8158">
          <cell r="B8158" t="str">
            <v>531081</v>
          </cell>
          <cell r="C8158" t="str">
            <v>ADAPTADOR ROSCA PVC C/FL E ANEL VED P/CX- D=1/2"</v>
          </cell>
          <cell r="D8158" t="str">
            <v>UN</v>
          </cell>
          <cell r="E8158">
            <v>4.55</v>
          </cell>
        </row>
        <row r="8159">
          <cell r="B8159" t="str">
            <v>531082</v>
          </cell>
          <cell r="C8159" t="str">
            <v>ADAPTADOR ROSCA PVC C/FL E ANEL VED P/CX- D=2"</v>
          </cell>
          <cell r="D8159" t="str">
            <v>UN</v>
          </cell>
          <cell r="E8159">
            <v>0</v>
          </cell>
        </row>
        <row r="8160">
          <cell r="B8160" t="str">
            <v>531083</v>
          </cell>
          <cell r="C8160" t="str">
            <v>ADAPTADOR ROSCA PVC C/FL E ANEL VED P/CX- D=3/4"</v>
          </cell>
          <cell r="D8160" t="str">
            <v>UN</v>
          </cell>
          <cell r="E8160">
            <v>5.51</v>
          </cell>
        </row>
        <row r="8161">
          <cell r="B8161" t="str">
            <v>531084</v>
          </cell>
          <cell r="C8161" t="str">
            <v>BUCHA DE RED C/ ROSCA PVC - D=3/4" X 1/2"</v>
          </cell>
          <cell r="D8161" t="str">
            <v>UN</v>
          </cell>
          <cell r="E8161">
            <v>0</v>
          </cell>
        </row>
        <row r="8162">
          <cell r="B8162" t="str">
            <v>531085</v>
          </cell>
          <cell r="C8162" t="str">
            <v>BUCHA DE RED C/ ROSCA PVC - D=1" X  1/2"</v>
          </cell>
          <cell r="D8162" t="str">
            <v>UN</v>
          </cell>
          <cell r="E8162">
            <v>0</v>
          </cell>
        </row>
        <row r="8163">
          <cell r="B8163" t="str">
            <v>531086</v>
          </cell>
          <cell r="C8163" t="str">
            <v>BUCHA DE RED C/ ROSCA PVC - D=1" X 3/4"</v>
          </cell>
          <cell r="D8163" t="str">
            <v>UN</v>
          </cell>
          <cell r="E8163">
            <v>0.97</v>
          </cell>
        </row>
        <row r="8164">
          <cell r="B8164" t="str">
            <v>531087</v>
          </cell>
          <cell r="C8164" t="str">
            <v>BUCHA DE RED C/ ROSCA PVC - D=1 1/4" X 1"</v>
          </cell>
          <cell r="D8164" t="str">
            <v>UN</v>
          </cell>
          <cell r="E8164">
            <v>0</v>
          </cell>
        </row>
        <row r="8165">
          <cell r="B8165" t="str">
            <v>531088</v>
          </cell>
          <cell r="C8165" t="str">
            <v>BUCHA DE RED C/ ROSCA PVC - D=1 1/4" X 3/4"</v>
          </cell>
          <cell r="D8165" t="str">
            <v>UN</v>
          </cell>
          <cell r="E8165">
            <v>0</v>
          </cell>
        </row>
        <row r="8166">
          <cell r="B8166" t="str">
            <v>531089</v>
          </cell>
          <cell r="C8166" t="str">
            <v>BUCHA DE RED C/ ROSCA PVC - D=1 1/2" X 3/4"</v>
          </cell>
          <cell r="D8166" t="str">
            <v>UN</v>
          </cell>
          <cell r="E8166">
            <v>0</v>
          </cell>
        </row>
        <row r="8167">
          <cell r="B8167" t="str">
            <v>531090</v>
          </cell>
          <cell r="C8167" t="str">
            <v>BUCHA DE RED C/ ROSCA PVC - D=1 1/2" X 1"</v>
          </cell>
          <cell r="D8167" t="str">
            <v>UN</v>
          </cell>
          <cell r="E8167">
            <v>0</v>
          </cell>
        </row>
        <row r="8168">
          <cell r="B8168" t="str">
            <v>531091</v>
          </cell>
          <cell r="C8168" t="str">
            <v>BUCHA DE RED C/ ROSCA PVC - D=1 1/2" X 1 1/4"</v>
          </cell>
          <cell r="D8168" t="str">
            <v>UN</v>
          </cell>
          <cell r="E8168">
            <v>0</v>
          </cell>
        </row>
        <row r="8169">
          <cell r="B8169" t="str">
            <v>531092</v>
          </cell>
          <cell r="C8169" t="str">
            <v>BUCHA DE RED C/ ROSCA PVC - D=2" X 1 1/2"</v>
          </cell>
          <cell r="D8169" t="str">
            <v>UN</v>
          </cell>
          <cell r="E8169">
            <v>0</v>
          </cell>
        </row>
        <row r="8170">
          <cell r="B8170" t="str">
            <v>531093</v>
          </cell>
          <cell r="C8170" t="str">
            <v>BUCHA DE RED C/ ROSCA PVC - D=2" X 1 1/4"</v>
          </cell>
          <cell r="D8170" t="str">
            <v>UN</v>
          </cell>
          <cell r="E8170">
            <v>0</v>
          </cell>
        </row>
        <row r="8171">
          <cell r="B8171" t="str">
            <v>531094</v>
          </cell>
          <cell r="C8171" t="str">
            <v>BUCHA DE RED C/ ROSCA PVC - D=2" X 1"</v>
          </cell>
          <cell r="D8171" t="str">
            <v>UN</v>
          </cell>
          <cell r="E8171">
            <v>6.64</v>
          </cell>
        </row>
        <row r="8172">
          <cell r="B8172" t="str">
            <v>531095</v>
          </cell>
          <cell r="C8172" t="str">
            <v>CAP C/ ROSCA PVC - D=1/2"</v>
          </cell>
          <cell r="D8172" t="str">
            <v>UN</v>
          </cell>
          <cell r="E8172">
            <v>0</v>
          </cell>
        </row>
        <row r="8173">
          <cell r="B8173" t="str">
            <v>531096</v>
          </cell>
          <cell r="C8173" t="str">
            <v>CAP C/ ROSCA PVC - D=3/4"</v>
          </cell>
          <cell r="D8173" t="str">
            <v>UN</v>
          </cell>
          <cell r="E8173">
            <v>0</v>
          </cell>
        </row>
        <row r="8174">
          <cell r="B8174" t="str">
            <v>531097</v>
          </cell>
          <cell r="C8174" t="str">
            <v>CAP C/ ROSCA PVC - D=1"</v>
          </cell>
          <cell r="D8174" t="str">
            <v>UN</v>
          </cell>
          <cell r="E8174">
            <v>1.6</v>
          </cell>
        </row>
        <row r="8175">
          <cell r="B8175" t="str">
            <v>531098</v>
          </cell>
          <cell r="C8175" t="str">
            <v>CAP C/ ROSCA PVC - D=1 1/4"</v>
          </cell>
          <cell r="D8175" t="str">
            <v>UN</v>
          </cell>
          <cell r="E8175">
            <v>0</v>
          </cell>
        </row>
        <row r="8176">
          <cell r="B8176" t="str">
            <v>531099</v>
          </cell>
          <cell r="C8176" t="str">
            <v>CAP C/ ROSCA PVC - D=1 1/2"</v>
          </cell>
          <cell r="D8176" t="str">
            <v>UN</v>
          </cell>
          <cell r="E8176">
            <v>0</v>
          </cell>
        </row>
        <row r="8177">
          <cell r="B8177" t="str">
            <v>531101</v>
          </cell>
          <cell r="C8177" t="str">
            <v>CAP C/ ROSCA PVC - D=2"</v>
          </cell>
          <cell r="D8177" t="str">
            <v>UN</v>
          </cell>
          <cell r="E8177">
            <v>4.78</v>
          </cell>
        </row>
        <row r="8178">
          <cell r="B8178" t="str">
            <v>531102</v>
          </cell>
          <cell r="C8178" t="str">
            <v>CAP C/ ROSCA PVC - D=2 1/2"</v>
          </cell>
          <cell r="D8178" t="str">
            <v>UN</v>
          </cell>
          <cell r="E8178">
            <v>0</v>
          </cell>
        </row>
        <row r="8179">
          <cell r="B8179" t="str">
            <v>531103</v>
          </cell>
          <cell r="C8179" t="str">
            <v>CAP C/ ROSCA PVC - D=3"</v>
          </cell>
          <cell r="D8179" t="str">
            <v>UN</v>
          </cell>
          <cell r="E8179">
            <v>0</v>
          </cell>
        </row>
        <row r="8180">
          <cell r="B8180" t="str">
            <v>531104</v>
          </cell>
          <cell r="C8180" t="str">
            <v>CAP C/ ROSCA PVC - D=4"</v>
          </cell>
          <cell r="D8180" t="str">
            <v>UN</v>
          </cell>
          <cell r="E8180">
            <v>24</v>
          </cell>
        </row>
        <row r="8181">
          <cell r="B8181" t="str">
            <v>531105</v>
          </cell>
          <cell r="C8181" t="str">
            <v>CRUZETA C/ ROSCA PVC - D=3/4"</v>
          </cell>
          <cell r="D8181" t="str">
            <v>UN</v>
          </cell>
          <cell r="E8181">
            <v>0</v>
          </cell>
        </row>
        <row r="8182">
          <cell r="B8182" t="str">
            <v>531106</v>
          </cell>
          <cell r="C8182" t="str">
            <v>CRUZETA C/ ROSCA PVC - D=1 1/2"</v>
          </cell>
          <cell r="D8182" t="str">
            <v>UN</v>
          </cell>
          <cell r="E8182">
            <v>0</v>
          </cell>
        </row>
        <row r="8183">
          <cell r="B8183" t="str">
            <v>531107</v>
          </cell>
          <cell r="C8183" t="str">
            <v>CURVA 90º C/ ROSCA PVC - D=1/2"</v>
          </cell>
          <cell r="D8183" t="str">
            <v>UN</v>
          </cell>
          <cell r="E8183">
            <v>0</v>
          </cell>
        </row>
        <row r="8184">
          <cell r="B8184" t="str">
            <v>531108</v>
          </cell>
          <cell r="C8184" t="str">
            <v>CURVA 90º C/ ROSCA PVC - D=3/4"</v>
          </cell>
          <cell r="D8184" t="str">
            <v>UN</v>
          </cell>
          <cell r="E8184">
            <v>0</v>
          </cell>
        </row>
        <row r="8185">
          <cell r="B8185" t="str">
            <v>531109</v>
          </cell>
          <cell r="C8185" t="str">
            <v>CURVA 90º C/ ROSCA PVC - D=1 1/4"</v>
          </cell>
          <cell r="D8185" t="str">
            <v>UN</v>
          </cell>
          <cell r="E8185">
            <v>0</v>
          </cell>
        </row>
        <row r="8186">
          <cell r="B8186" t="str">
            <v>531110</v>
          </cell>
          <cell r="C8186" t="str">
            <v>CURVA 90º C/ ROSCA PVC - D=1 1/2"</v>
          </cell>
          <cell r="D8186" t="str">
            <v>UN</v>
          </cell>
          <cell r="E8186">
            <v>0</v>
          </cell>
        </row>
        <row r="8187">
          <cell r="B8187" t="str">
            <v>531111</v>
          </cell>
          <cell r="C8187" t="str">
            <v>CURVA 90º C/ ROSCA PVC - D=1"</v>
          </cell>
          <cell r="D8187" t="str">
            <v>UN</v>
          </cell>
          <cell r="E8187">
            <v>2.92</v>
          </cell>
        </row>
        <row r="8188">
          <cell r="B8188" t="str">
            <v>531112</v>
          </cell>
          <cell r="C8188" t="str">
            <v>CURVA 90º C/ ROSCA PVC - D=2"</v>
          </cell>
          <cell r="D8188" t="str">
            <v>UN</v>
          </cell>
          <cell r="E8188">
            <v>15.62</v>
          </cell>
        </row>
        <row r="8189">
          <cell r="B8189" t="str">
            <v>531113</v>
          </cell>
          <cell r="C8189" t="str">
            <v>FLANGE SEXTAV C/ROSCA E S/FUROS PVC - D=1/2"</v>
          </cell>
          <cell r="D8189" t="str">
            <v>UN</v>
          </cell>
          <cell r="E8189">
            <v>0</v>
          </cell>
        </row>
        <row r="8190">
          <cell r="B8190" t="str">
            <v>531114</v>
          </cell>
          <cell r="C8190" t="str">
            <v>FLANGE SEXTAV C/ROSCA E S/FUROS PVC - D=3/4"</v>
          </cell>
          <cell r="D8190" t="str">
            <v>UN</v>
          </cell>
          <cell r="E8190">
            <v>0</v>
          </cell>
        </row>
        <row r="8191">
          <cell r="B8191" t="str">
            <v>531115</v>
          </cell>
          <cell r="C8191" t="str">
            <v>FLANGE SEXTAV C/ROSCA E S/FUROS PVC - D=1"</v>
          </cell>
          <cell r="D8191" t="str">
            <v>UN</v>
          </cell>
          <cell r="E8191">
            <v>3.47</v>
          </cell>
        </row>
        <row r="8192">
          <cell r="B8192" t="str">
            <v>531116</v>
          </cell>
          <cell r="C8192" t="str">
            <v>FLANGE SEXTAV C/ROSCA E S/FUROS PVC - D=1 1/4"</v>
          </cell>
          <cell r="D8192" t="str">
            <v>UN</v>
          </cell>
          <cell r="E8192">
            <v>0</v>
          </cell>
        </row>
        <row r="8193">
          <cell r="B8193" t="str">
            <v>531117</v>
          </cell>
          <cell r="C8193" t="str">
            <v>FLANGE SEXTAV C/ROSCA E S/FUROS PVC - D=1 1/2"</v>
          </cell>
          <cell r="D8193" t="str">
            <v>UN</v>
          </cell>
          <cell r="E8193">
            <v>0</v>
          </cell>
        </row>
        <row r="8194">
          <cell r="B8194" t="str">
            <v>531118</v>
          </cell>
          <cell r="C8194" t="str">
            <v>FLANGE SEXTAV C/ROSCA E S/FUROS PVC - D=2"</v>
          </cell>
          <cell r="D8194" t="str">
            <v>UN</v>
          </cell>
          <cell r="E8194">
            <v>7.7</v>
          </cell>
        </row>
        <row r="8195">
          <cell r="B8195" t="str">
            <v>531119</v>
          </cell>
          <cell r="C8195" t="str">
            <v>FLANGE SEXTAV C/ROSCA E S/FUROS PVC - D=2 1/2"</v>
          </cell>
          <cell r="D8195" t="str">
            <v>UN</v>
          </cell>
          <cell r="E8195">
            <v>0</v>
          </cell>
        </row>
        <row r="8196">
          <cell r="B8196" t="str">
            <v>531120</v>
          </cell>
          <cell r="C8196" t="str">
            <v>FLANGE SEXTAV C/ROSCA E S/FUROS PVC - D=3"</v>
          </cell>
          <cell r="D8196" t="str">
            <v>UN</v>
          </cell>
          <cell r="E8196">
            <v>0</v>
          </cell>
        </row>
        <row r="8197">
          <cell r="B8197" t="str">
            <v>531121</v>
          </cell>
          <cell r="C8197" t="str">
            <v>FLANGE SEXTAV C/ROSCA E S/FUROS PVC - D=4"</v>
          </cell>
          <cell r="D8197" t="str">
            <v>UN</v>
          </cell>
          <cell r="E8197">
            <v>69.16</v>
          </cell>
        </row>
        <row r="8198">
          <cell r="B8198" t="str">
            <v>531122</v>
          </cell>
          <cell r="C8198" t="str">
            <v>JOELHO 45º C/ ROSCA PVC - D=1/2"</v>
          </cell>
          <cell r="D8198" t="str">
            <v>UN</v>
          </cell>
          <cell r="E8198">
            <v>0</v>
          </cell>
        </row>
        <row r="8199">
          <cell r="B8199" t="str">
            <v>531123</v>
          </cell>
          <cell r="C8199" t="str">
            <v>JOELHO 45º C/ ROSCA PVC - D=3/4"</v>
          </cell>
          <cell r="D8199" t="str">
            <v>UN</v>
          </cell>
          <cell r="E8199">
            <v>0</v>
          </cell>
        </row>
        <row r="8200">
          <cell r="B8200" t="str">
            <v>531124</v>
          </cell>
          <cell r="C8200" t="str">
            <v>JOELHO 45º C/ ROSCA PVC - D=1"</v>
          </cell>
          <cell r="D8200" t="str">
            <v>UN</v>
          </cell>
          <cell r="E8200">
            <v>4.3</v>
          </cell>
        </row>
        <row r="8201">
          <cell r="B8201" t="str">
            <v>531125</v>
          </cell>
          <cell r="C8201" t="str">
            <v>JOELHO 45º C/ ROSCA PVC - D=1 1/4"</v>
          </cell>
          <cell r="D8201" t="str">
            <v>UN</v>
          </cell>
          <cell r="E8201">
            <v>0</v>
          </cell>
        </row>
        <row r="8202">
          <cell r="B8202" t="str">
            <v>531126</v>
          </cell>
          <cell r="C8202" t="str">
            <v>JOELHO 45º C/ ROSCA PVC - D=1 1/2"</v>
          </cell>
          <cell r="D8202" t="str">
            <v>UN</v>
          </cell>
          <cell r="E8202">
            <v>0</v>
          </cell>
        </row>
        <row r="8203">
          <cell r="B8203" t="str">
            <v>531127</v>
          </cell>
          <cell r="C8203" t="str">
            <v>JOELHO 45º C/ ROSCA PVC - D=2"</v>
          </cell>
          <cell r="D8203" t="str">
            <v>UN</v>
          </cell>
          <cell r="E8203">
            <v>11.71</v>
          </cell>
        </row>
        <row r="8204">
          <cell r="B8204" t="str">
            <v>531128</v>
          </cell>
          <cell r="C8204" t="str">
            <v>JOELHO 90º C/ ROSCA PVC - D=1/2"</v>
          </cell>
          <cell r="D8204" t="str">
            <v>UN</v>
          </cell>
          <cell r="E8204">
            <v>0</v>
          </cell>
        </row>
        <row r="8205">
          <cell r="B8205" t="str">
            <v>531129</v>
          </cell>
          <cell r="C8205" t="str">
            <v>JOELHO 90º C/ ROSCA PVC - D=3/4"</v>
          </cell>
          <cell r="D8205" t="str">
            <v>UN</v>
          </cell>
          <cell r="E8205">
            <v>0</v>
          </cell>
        </row>
        <row r="8206">
          <cell r="B8206" t="str">
            <v>531130</v>
          </cell>
          <cell r="C8206" t="str">
            <v>JOELHO 90º C/ ROSCA PVC - D=1"</v>
          </cell>
          <cell r="D8206" t="str">
            <v>UN</v>
          </cell>
          <cell r="E8206">
            <v>2.2799999999999998</v>
          </cell>
        </row>
        <row r="8207">
          <cell r="B8207" t="str">
            <v>531131</v>
          </cell>
          <cell r="C8207" t="str">
            <v>JOELHO 90º C/ ROSCA PVC - D=1 1/4"</v>
          </cell>
          <cell r="D8207" t="str">
            <v>UN</v>
          </cell>
          <cell r="E8207">
            <v>0</v>
          </cell>
        </row>
        <row r="8208">
          <cell r="B8208" t="str">
            <v>531132</v>
          </cell>
          <cell r="C8208" t="str">
            <v>JOELHO 90º C/ ROSCA PVC - D=1 1/2"</v>
          </cell>
          <cell r="D8208" t="str">
            <v>UN</v>
          </cell>
          <cell r="E8208">
            <v>0</v>
          </cell>
        </row>
        <row r="8209">
          <cell r="B8209" t="str">
            <v>531133</v>
          </cell>
          <cell r="C8209" t="str">
            <v>JOELHO 90º C/ ROSCA PVC - D=2"</v>
          </cell>
          <cell r="D8209" t="str">
            <v>UN</v>
          </cell>
          <cell r="E8209">
            <v>12.14</v>
          </cell>
        </row>
        <row r="8210">
          <cell r="B8210" t="str">
            <v>531134</v>
          </cell>
          <cell r="C8210" t="str">
            <v>JOELHO 90º PVC C/ ROSCA E BUCHA DE LATAO - D=1/2"</v>
          </cell>
          <cell r="D8210" t="str">
            <v>UN</v>
          </cell>
          <cell r="E8210">
            <v>0</v>
          </cell>
        </row>
        <row r="8211">
          <cell r="B8211" t="str">
            <v>531135</v>
          </cell>
          <cell r="C8211" t="str">
            <v>JOELHO 90º PVC C/ ROSCA E BUCHA DE LATAO - D=3/4"</v>
          </cell>
          <cell r="D8211" t="str">
            <v>UN</v>
          </cell>
          <cell r="E8211">
            <v>0</v>
          </cell>
        </row>
        <row r="8212">
          <cell r="B8212" t="str">
            <v>531136</v>
          </cell>
          <cell r="C8212" t="str">
            <v>JOELHO RED 90º C/ ROSCA PVC - D=3/4" X 1/2"</v>
          </cell>
          <cell r="D8212" t="str">
            <v>UN</v>
          </cell>
          <cell r="E8212">
            <v>0</v>
          </cell>
        </row>
        <row r="8213">
          <cell r="B8213" t="str">
            <v>531137</v>
          </cell>
          <cell r="C8213" t="str">
            <v>JOELHO RED 90º C/ ROSCA PVC - D=1" X 3/4"</v>
          </cell>
          <cell r="D8213" t="str">
            <v>UN</v>
          </cell>
          <cell r="E8213">
            <v>0</v>
          </cell>
        </row>
        <row r="8214">
          <cell r="B8214" t="str">
            <v>531138</v>
          </cell>
          <cell r="C8214" t="str">
            <v>JOELHO RED 90º PVC C/ROSCA E BUCHA - D=3/4" X 1/2"</v>
          </cell>
          <cell r="D8214" t="str">
            <v>UN</v>
          </cell>
          <cell r="E8214">
            <v>0</v>
          </cell>
        </row>
        <row r="8215">
          <cell r="B8215" t="str">
            <v>531139</v>
          </cell>
          <cell r="C8215" t="str">
            <v>JUNCAO C/ ROSCA PVC - D=1/2"</v>
          </cell>
          <cell r="D8215" t="str">
            <v>UN</v>
          </cell>
          <cell r="E8215">
            <v>0</v>
          </cell>
        </row>
        <row r="8216">
          <cell r="B8216" t="str">
            <v>531140</v>
          </cell>
          <cell r="C8216" t="str">
            <v>JUNCAO C/ ROSCA PVC - D=3/4"</v>
          </cell>
          <cell r="D8216" t="str">
            <v>UN</v>
          </cell>
          <cell r="E8216">
            <v>0</v>
          </cell>
        </row>
        <row r="8217">
          <cell r="B8217" t="str">
            <v>531141</v>
          </cell>
          <cell r="C8217" t="str">
            <v>JUNCAO C/ ROSCA PVC - D=1"</v>
          </cell>
          <cell r="D8217" t="str">
            <v>UN</v>
          </cell>
          <cell r="E8217">
            <v>9.1</v>
          </cell>
        </row>
        <row r="8218">
          <cell r="B8218" t="str">
            <v>531142</v>
          </cell>
          <cell r="C8218" t="str">
            <v>JUNCAO C/ ROSCA PVC - D=1 1/4"</v>
          </cell>
          <cell r="D8218" t="str">
            <v>UN</v>
          </cell>
          <cell r="E8218">
            <v>0</v>
          </cell>
        </row>
        <row r="8219">
          <cell r="B8219" t="str">
            <v>531143</v>
          </cell>
          <cell r="C8219" t="str">
            <v>JUNCAO C/ ROSCA PVC - D=1 1/2"</v>
          </cell>
          <cell r="D8219" t="str">
            <v>UN</v>
          </cell>
          <cell r="E8219">
            <v>0</v>
          </cell>
        </row>
        <row r="8220">
          <cell r="B8220" t="str">
            <v>531144</v>
          </cell>
          <cell r="C8220" t="str">
            <v>JUNCAO C/ ROSCA PVC - D=2"</v>
          </cell>
          <cell r="D8220" t="str">
            <v>UN</v>
          </cell>
          <cell r="E8220">
            <v>29.8</v>
          </cell>
        </row>
        <row r="8221">
          <cell r="B8221" t="str">
            <v>531145</v>
          </cell>
          <cell r="C8221" t="str">
            <v>LUVA C/ ROSCA PVC - D=1/2"</v>
          </cell>
          <cell r="D8221" t="str">
            <v>UN</v>
          </cell>
          <cell r="E8221">
            <v>0</v>
          </cell>
        </row>
        <row r="8222">
          <cell r="B8222" t="str">
            <v>531146</v>
          </cell>
          <cell r="C8222" t="str">
            <v>LUVA C/ ROSCA PVC - D=3/4"</v>
          </cell>
          <cell r="D8222" t="str">
            <v>UN</v>
          </cell>
          <cell r="E8222">
            <v>0</v>
          </cell>
        </row>
        <row r="8223">
          <cell r="B8223" t="str">
            <v>531147</v>
          </cell>
          <cell r="C8223" t="str">
            <v>LUVA C/ ROSCA PVC - D=1"</v>
          </cell>
          <cell r="D8223" t="str">
            <v>UN</v>
          </cell>
          <cell r="E8223">
            <v>0.94</v>
          </cell>
        </row>
        <row r="8224">
          <cell r="B8224" t="str">
            <v>531148</v>
          </cell>
          <cell r="C8224" t="str">
            <v>LUVA C/ ROSCA PVC - D=1 1/4"</v>
          </cell>
          <cell r="D8224" t="str">
            <v>UN</v>
          </cell>
          <cell r="E8224">
            <v>0</v>
          </cell>
        </row>
        <row r="8225">
          <cell r="B8225" t="str">
            <v>531149</v>
          </cell>
          <cell r="C8225" t="str">
            <v>LUVA C/ ROSCA PVC - D=1 1/2"</v>
          </cell>
          <cell r="D8225" t="str">
            <v>UN</v>
          </cell>
          <cell r="E8225">
            <v>0</v>
          </cell>
        </row>
        <row r="8226">
          <cell r="B8226" t="str">
            <v>531150</v>
          </cell>
          <cell r="C8226" t="str">
            <v>LUVA C/ ROSCA PVC - D=2"</v>
          </cell>
          <cell r="D8226" t="str">
            <v>UN</v>
          </cell>
          <cell r="E8226">
            <v>6.74</v>
          </cell>
        </row>
        <row r="8227">
          <cell r="B8227" t="str">
            <v>531151</v>
          </cell>
          <cell r="C8227" t="str">
            <v>LUVA C/ ROSCA PVC - D=2 1/2"</v>
          </cell>
          <cell r="D8227" t="str">
            <v>UN</v>
          </cell>
          <cell r="E8227">
            <v>0</v>
          </cell>
        </row>
        <row r="8228">
          <cell r="B8228" t="str">
            <v>531152</v>
          </cell>
          <cell r="C8228" t="str">
            <v>LUVA C/ ROSCA PVC - D=3"</v>
          </cell>
          <cell r="D8228" t="str">
            <v>UN</v>
          </cell>
          <cell r="E8228">
            <v>0</v>
          </cell>
        </row>
        <row r="8229">
          <cell r="B8229" t="str">
            <v>531153</v>
          </cell>
          <cell r="C8229" t="str">
            <v>LUVA C/ ROSCA PVC - D=4"</v>
          </cell>
          <cell r="D8229" t="str">
            <v>UN</v>
          </cell>
          <cell r="E8229">
            <v>16.78</v>
          </cell>
        </row>
        <row r="8230">
          <cell r="B8230" t="str">
            <v>531154</v>
          </cell>
          <cell r="C8230" t="str">
            <v>LUVA DE CORRER PVC P/TUBO ROSCAVEL - D=1/2"</v>
          </cell>
          <cell r="D8230" t="str">
            <v>UN</v>
          </cell>
          <cell r="E8230">
            <v>0</v>
          </cell>
        </row>
        <row r="8231">
          <cell r="B8231" t="str">
            <v>531155</v>
          </cell>
          <cell r="C8231" t="str">
            <v>LUVA DE CORRER PVC P/TUBO ROSCAVEL - D=3/4"</v>
          </cell>
          <cell r="D8231" t="str">
            <v>UN</v>
          </cell>
          <cell r="E8231">
            <v>0</v>
          </cell>
        </row>
        <row r="8232">
          <cell r="B8232" t="str">
            <v>531156</v>
          </cell>
          <cell r="C8232" t="str">
            <v>LUVA DE CORRER PVC P/TUBO ROSCAVEL - D=1 1/2"</v>
          </cell>
          <cell r="D8232" t="str">
            <v>UN</v>
          </cell>
          <cell r="E8232">
            <v>0</v>
          </cell>
        </row>
        <row r="8233">
          <cell r="B8233" t="str">
            <v>531157</v>
          </cell>
          <cell r="C8233" t="str">
            <v>LUVA DE RED C/ ROSCA PVC - D=3/4" X 1/2"</v>
          </cell>
          <cell r="D8233" t="str">
            <v>UN</v>
          </cell>
          <cell r="E8233">
            <v>0</v>
          </cell>
        </row>
        <row r="8234">
          <cell r="B8234" t="str">
            <v>531158</v>
          </cell>
          <cell r="C8234" t="str">
            <v>LUVA DE RED C/ ROSCA PVC - D=1" X 3/4"</v>
          </cell>
          <cell r="D8234" t="str">
            <v>UN</v>
          </cell>
          <cell r="E8234">
            <v>0</v>
          </cell>
        </row>
        <row r="8235">
          <cell r="B8235" t="str">
            <v>531159</v>
          </cell>
          <cell r="C8235" t="str">
            <v>NIPLE PARALELO C/ ROSCA PVC - D=1/2"</v>
          </cell>
          <cell r="D8235" t="str">
            <v>UN</v>
          </cell>
          <cell r="E8235">
            <v>0</v>
          </cell>
        </row>
        <row r="8236">
          <cell r="B8236" t="str">
            <v>531160</v>
          </cell>
          <cell r="C8236" t="str">
            <v>NIPLE PARALELO C/ ROSCA PVC - D=3/4"</v>
          </cell>
          <cell r="D8236" t="str">
            <v>UN</v>
          </cell>
          <cell r="E8236">
            <v>0</v>
          </cell>
        </row>
        <row r="8237">
          <cell r="B8237" t="str">
            <v>531161</v>
          </cell>
          <cell r="C8237" t="str">
            <v>NIPLE PARALELO C/ ROSCA PVC - D=1"</v>
          </cell>
          <cell r="D8237" t="str">
            <v>UN</v>
          </cell>
          <cell r="E8237">
            <v>1.06</v>
          </cell>
        </row>
        <row r="8238">
          <cell r="B8238" t="str">
            <v>531162</v>
          </cell>
          <cell r="C8238" t="str">
            <v>NIPLE PARALELO C/ ROSCA PVC - D=1 1/4"</v>
          </cell>
          <cell r="D8238" t="str">
            <v>UN</v>
          </cell>
          <cell r="E8238">
            <v>0</v>
          </cell>
        </row>
        <row r="8239">
          <cell r="B8239" t="str">
            <v>531163</v>
          </cell>
          <cell r="C8239" t="str">
            <v>NIPLE PARALELO C/ ROSCA PVC - D=1 1/2"</v>
          </cell>
          <cell r="D8239" t="str">
            <v>UN</v>
          </cell>
          <cell r="E8239">
            <v>0</v>
          </cell>
        </row>
        <row r="8240">
          <cell r="B8240" t="str">
            <v>531164</v>
          </cell>
          <cell r="C8240" t="str">
            <v>NIPLE PARALELO C/ ROSCA PVC - D=2"</v>
          </cell>
          <cell r="D8240" t="str">
            <v>UN</v>
          </cell>
          <cell r="E8240">
            <v>5.36</v>
          </cell>
        </row>
        <row r="8241">
          <cell r="B8241" t="str">
            <v>531165</v>
          </cell>
          <cell r="C8241" t="str">
            <v>TE 90º C/ ROSCA PVC - D=1/2"</v>
          </cell>
          <cell r="D8241" t="str">
            <v>UN</v>
          </cell>
          <cell r="E8241">
            <v>0</v>
          </cell>
        </row>
        <row r="8242">
          <cell r="B8242" t="str">
            <v>531166</v>
          </cell>
          <cell r="C8242" t="str">
            <v>TE 90º C/ ROSCA PVC - D=3/4"</v>
          </cell>
          <cell r="D8242" t="str">
            <v>UN</v>
          </cell>
          <cell r="E8242">
            <v>0</v>
          </cell>
        </row>
        <row r="8243">
          <cell r="B8243" t="str">
            <v>531167</v>
          </cell>
          <cell r="C8243" t="str">
            <v>TE 90º C/ ROSCA PVC - D=1"</v>
          </cell>
          <cell r="D8243" t="str">
            <v>UN</v>
          </cell>
          <cell r="E8243">
            <v>4.03</v>
          </cell>
        </row>
        <row r="8244">
          <cell r="B8244" t="str">
            <v>531168</v>
          </cell>
          <cell r="C8244" t="str">
            <v>TE 90º C/ ROSCA PVC - D=1 1/4"</v>
          </cell>
          <cell r="D8244" t="str">
            <v>UN</v>
          </cell>
          <cell r="E8244">
            <v>0</v>
          </cell>
        </row>
        <row r="8245">
          <cell r="B8245" t="str">
            <v>531169</v>
          </cell>
          <cell r="C8245" t="str">
            <v>TE 90º C/ ROSCA PVC - D=1 1/2"</v>
          </cell>
          <cell r="D8245" t="str">
            <v>UN</v>
          </cell>
          <cell r="E8245">
            <v>0</v>
          </cell>
        </row>
        <row r="8246">
          <cell r="B8246" t="str">
            <v>531170</v>
          </cell>
          <cell r="C8246" t="str">
            <v>TE 90º C/ ROSCA PVC - D=2"</v>
          </cell>
          <cell r="D8246" t="str">
            <v>UN</v>
          </cell>
          <cell r="E8246">
            <v>18.04</v>
          </cell>
        </row>
        <row r="8247">
          <cell r="B8247" t="str">
            <v>531171</v>
          </cell>
          <cell r="C8247" t="str">
            <v>TE DE RED 90º C/ ROSCA - D=3/4" X 1/2"</v>
          </cell>
          <cell r="D8247" t="str">
            <v>UN</v>
          </cell>
          <cell r="E8247">
            <v>0</v>
          </cell>
        </row>
        <row r="8248">
          <cell r="B8248" t="str">
            <v>531172</v>
          </cell>
          <cell r="C8248" t="str">
            <v>TE DE RED 90º C/ ROSCA - D=1 1/2" X 3/4"</v>
          </cell>
          <cell r="D8248" t="str">
            <v>UN</v>
          </cell>
          <cell r="E8248">
            <v>0</v>
          </cell>
        </row>
        <row r="8249">
          <cell r="B8249" t="str">
            <v>531173</v>
          </cell>
          <cell r="C8249" t="str">
            <v>TE DE RED 90º C/ ROSCA - D=1" X 3/4"</v>
          </cell>
          <cell r="D8249" t="str">
            <v>UN</v>
          </cell>
          <cell r="E8249">
            <v>3.95</v>
          </cell>
        </row>
        <row r="8250">
          <cell r="B8250" t="str">
            <v>531174</v>
          </cell>
          <cell r="C8250" t="str">
            <v>TUBO DE PVC BRANCO ROSCAVEL - D=1/2"</v>
          </cell>
          <cell r="D8250" t="str">
            <v>M</v>
          </cell>
          <cell r="E8250">
            <v>2</v>
          </cell>
        </row>
        <row r="8251">
          <cell r="B8251" t="str">
            <v>531175</v>
          </cell>
          <cell r="C8251" t="str">
            <v>TUBO DE PVC BRANCO ROSCAVEL - D=3/4"</v>
          </cell>
          <cell r="D8251" t="str">
            <v>M</v>
          </cell>
          <cell r="E8251">
            <v>2.56</v>
          </cell>
        </row>
        <row r="8252">
          <cell r="B8252" t="str">
            <v>531176</v>
          </cell>
          <cell r="C8252" t="str">
            <v>TUBO DE PVC BRANCO ROSCAVEL - D=1"</v>
          </cell>
          <cell r="D8252" t="str">
            <v>M</v>
          </cell>
          <cell r="E8252">
            <v>4.0999999999999996</v>
          </cell>
        </row>
        <row r="8253">
          <cell r="B8253" t="str">
            <v>531177</v>
          </cell>
          <cell r="C8253" t="str">
            <v>TUBO DE PVC BRANCO ROSCAVEL - D=1 1/4"</v>
          </cell>
          <cell r="D8253" t="str">
            <v>M</v>
          </cell>
          <cell r="E8253">
            <v>6.25</v>
          </cell>
        </row>
        <row r="8254">
          <cell r="B8254" t="str">
            <v>531178</v>
          </cell>
          <cell r="C8254" t="str">
            <v>TUBO DE PVC BRANCO ROSCAVEL - D=1 1/2"</v>
          </cell>
          <cell r="D8254" t="str">
            <v>M</v>
          </cell>
          <cell r="E8254">
            <v>7.79</v>
          </cell>
        </row>
        <row r="8255">
          <cell r="B8255" t="str">
            <v>531179</v>
          </cell>
          <cell r="C8255" t="str">
            <v>TUBO DE PVC BRANCO ROSCAVEL - D=2"</v>
          </cell>
          <cell r="D8255" t="str">
            <v>M</v>
          </cell>
          <cell r="E8255">
            <v>11.22</v>
          </cell>
        </row>
        <row r="8256">
          <cell r="B8256" t="str">
            <v>531180</v>
          </cell>
          <cell r="C8256" t="str">
            <v>TUBO DE PVC BRANCO ROSCAVEL - D=2 1/2"</v>
          </cell>
          <cell r="D8256" t="str">
            <v>M</v>
          </cell>
          <cell r="E8256">
            <v>14.48</v>
          </cell>
        </row>
        <row r="8257">
          <cell r="B8257" t="str">
            <v>531181</v>
          </cell>
          <cell r="C8257" t="str">
            <v>TUBO DE PVC BRANCO ROSCAVEL - D=3"</v>
          </cell>
          <cell r="D8257" t="str">
            <v>M</v>
          </cell>
          <cell r="E8257">
            <v>18.440000000000001</v>
          </cell>
        </row>
        <row r="8258">
          <cell r="B8258" t="str">
            <v>531182</v>
          </cell>
          <cell r="C8258" t="str">
            <v>TUBO DE PVC BRANCO ROSCAVEL - D=4"</v>
          </cell>
          <cell r="D8258" t="str">
            <v>M</v>
          </cell>
          <cell r="E8258">
            <v>25.19</v>
          </cell>
        </row>
        <row r="8259">
          <cell r="B8259" t="str">
            <v>531183</v>
          </cell>
          <cell r="C8259" t="str">
            <v>TUBO DE PVC BRANCO ROSCAVEL - D=5"</v>
          </cell>
          <cell r="D8259" t="str">
            <v>M</v>
          </cell>
          <cell r="E8259">
            <v>26.58</v>
          </cell>
        </row>
        <row r="8260">
          <cell r="B8260" t="str">
            <v>531184</v>
          </cell>
          <cell r="C8260" t="str">
            <v>TUBO DE PVC BRANCO ROSCAVEL - D=6"X 5 MM</v>
          </cell>
          <cell r="D8260" t="str">
            <v>M</v>
          </cell>
          <cell r="E8260">
            <v>30.31</v>
          </cell>
        </row>
        <row r="8261">
          <cell r="B8261" t="str">
            <v>531185</v>
          </cell>
          <cell r="C8261" t="str">
            <v>UNIAO C/ ROSCA PVC - D=1/2"</v>
          </cell>
          <cell r="D8261" t="str">
            <v>UN</v>
          </cell>
          <cell r="E8261">
            <v>0</v>
          </cell>
        </row>
        <row r="8262">
          <cell r="B8262" t="str">
            <v>531186</v>
          </cell>
          <cell r="C8262" t="str">
            <v>UNIAO C/ ROSCA PVC - D=3/4"</v>
          </cell>
          <cell r="D8262" t="str">
            <v>UN</v>
          </cell>
          <cell r="E8262">
            <v>0</v>
          </cell>
        </row>
        <row r="8263">
          <cell r="B8263" t="str">
            <v>531187</v>
          </cell>
          <cell r="C8263" t="str">
            <v>UNIAO C/ ROSCA PVC - D=1"</v>
          </cell>
          <cell r="D8263" t="str">
            <v>UN</v>
          </cell>
          <cell r="E8263">
            <v>7.45</v>
          </cell>
        </row>
        <row r="8264">
          <cell r="B8264" t="str">
            <v>531188</v>
          </cell>
          <cell r="C8264" t="str">
            <v>UNIAO C/ ROSCA PVC - D=1 1/4"</v>
          </cell>
          <cell r="D8264" t="str">
            <v>UN</v>
          </cell>
          <cell r="E8264">
            <v>0</v>
          </cell>
        </row>
        <row r="8265">
          <cell r="B8265" t="str">
            <v>531189</v>
          </cell>
          <cell r="C8265" t="str">
            <v>UNIAO C/ ROSCA PVC - D=1 1/2"</v>
          </cell>
          <cell r="D8265" t="str">
            <v>UN</v>
          </cell>
          <cell r="E8265">
            <v>0</v>
          </cell>
        </row>
        <row r="8266">
          <cell r="B8266" t="str">
            <v>531190</v>
          </cell>
          <cell r="C8266" t="str">
            <v>UNIAO C/ ROSCA PVC - D=2"</v>
          </cell>
          <cell r="D8266" t="str">
            <v>UN</v>
          </cell>
          <cell r="E8266">
            <v>31.7</v>
          </cell>
        </row>
        <row r="8267">
          <cell r="B8267" t="str">
            <v>531191</v>
          </cell>
          <cell r="C8267" t="str">
            <v>UNIAO C/ ROSCA PVC - D=2 1/2"</v>
          </cell>
          <cell r="D8267" t="str">
            <v>UN</v>
          </cell>
          <cell r="E8267">
            <v>0</v>
          </cell>
        </row>
        <row r="8268">
          <cell r="B8268" t="str">
            <v>531192</v>
          </cell>
          <cell r="C8268" t="str">
            <v>UNIAO C/ ROSCA PVC - D=3"</v>
          </cell>
          <cell r="D8268" t="str">
            <v>UN</v>
          </cell>
          <cell r="E8268">
            <v>0</v>
          </cell>
        </row>
        <row r="8269">
          <cell r="B8269" t="str">
            <v>531193</v>
          </cell>
          <cell r="C8269" t="str">
            <v>UNIAO C/ ROSCA PVC - D=4"</v>
          </cell>
          <cell r="D8269" t="str">
            <v>UN</v>
          </cell>
          <cell r="E8269">
            <v>123.66</v>
          </cell>
        </row>
        <row r="8270">
          <cell r="B8270" t="str">
            <v>531194</v>
          </cell>
          <cell r="C8270" t="str">
            <v>ADAPTADOR PVC P/SIFAO METALICO - D=1 1/2"x40 MM</v>
          </cell>
          <cell r="D8270" t="str">
            <v>UN</v>
          </cell>
          <cell r="E8270">
            <v>0</v>
          </cell>
        </row>
        <row r="8271">
          <cell r="B8271" t="str">
            <v>531195</v>
          </cell>
          <cell r="C8271" t="str">
            <v>ADAPTADOR PVC P/SIFAO - D=2 1/4" X 40 MM</v>
          </cell>
          <cell r="D8271" t="str">
            <v>UN</v>
          </cell>
          <cell r="E8271">
            <v>0</v>
          </cell>
        </row>
        <row r="8272">
          <cell r="B8272" t="str">
            <v>531196</v>
          </cell>
          <cell r="C8272" t="str">
            <v>ADAPTADOR PVC P/ VALV DE PIA E LAV - D=40 MM</v>
          </cell>
          <cell r="D8272" t="str">
            <v>UN</v>
          </cell>
          <cell r="E8272">
            <v>0</v>
          </cell>
        </row>
        <row r="8273">
          <cell r="B8273" t="str">
            <v>531197</v>
          </cell>
          <cell r="C8273" t="str">
            <v>COLAR TOMADA PVC C/TR ROSCA-BUCHA - D=60MMx1/2"</v>
          </cell>
          <cell r="D8273" t="str">
            <v>UN</v>
          </cell>
          <cell r="E8273">
            <v>0</v>
          </cell>
        </row>
        <row r="8274">
          <cell r="B8274" t="str">
            <v>531198</v>
          </cell>
          <cell r="C8274" t="str">
            <v>COLAR TOMADA PVC C/TR ROSCA-BUCHA - D=60MMx3/4"</v>
          </cell>
          <cell r="D8274" t="str">
            <v>UN</v>
          </cell>
          <cell r="E8274">
            <v>6.43</v>
          </cell>
        </row>
        <row r="8275">
          <cell r="B8275" t="str">
            <v>531199</v>
          </cell>
          <cell r="C8275" t="str">
            <v>COLAR TOMADA PVC C/TR ROSCA-BUCHA - D=75MMx1/2"</v>
          </cell>
          <cell r="D8275" t="str">
            <v>UN</v>
          </cell>
          <cell r="E8275">
            <v>0</v>
          </cell>
        </row>
        <row r="8276">
          <cell r="B8276" t="str">
            <v>531201</v>
          </cell>
          <cell r="C8276" t="str">
            <v>COLAR TOMADA PVC C/TR ROSCA-BUCHA - D=75MMx3/4"</v>
          </cell>
          <cell r="D8276" t="str">
            <v>UN</v>
          </cell>
          <cell r="E8276">
            <v>0</v>
          </cell>
        </row>
        <row r="8277">
          <cell r="B8277" t="str">
            <v>531202</v>
          </cell>
          <cell r="C8277" t="str">
            <v>COLAR TOMADA PVC C/TR ROSCA-BUCHA - D=85MMx1/2"</v>
          </cell>
          <cell r="D8277" t="str">
            <v>UN</v>
          </cell>
          <cell r="E8277">
            <v>0</v>
          </cell>
        </row>
        <row r="8278">
          <cell r="B8278" t="str">
            <v>531203</v>
          </cell>
          <cell r="C8278" t="str">
            <v>COLAR TOMADA PVC C/TR ROSCA-BUCHA - D=85MMx3/4"</v>
          </cell>
          <cell r="D8278" t="str">
            <v>UN</v>
          </cell>
          <cell r="E8278">
            <v>8.69</v>
          </cell>
        </row>
        <row r="8279">
          <cell r="B8279" t="str">
            <v>531204</v>
          </cell>
          <cell r="C8279" t="str">
            <v>COLAR TOMADA PVC C/TR ROSCA-BUCHA - D=110MMx1/2"</v>
          </cell>
          <cell r="D8279" t="str">
            <v>UN</v>
          </cell>
          <cell r="E8279">
            <v>0</v>
          </cell>
        </row>
        <row r="8280">
          <cell r="B8280" t="str">
            <v>531205</v>
          </cell>
          <cell r="C8280" t="str">
            <v>COLAR TOMADA PVC C/TR ROSCA-BUCHA - D=110MMx3/4"</v>
          </cell>
          <cell r="D8280" t="str">
            <v>UN</v>
          </cell>
          <cell r="E8280">
            <v>9.9</v>
          </cell>
        </row>
        <row r="8281">
          <cell r="B8281" t="str">
            <v>531206</v>
          </cell>
          <cell r="C8281" t="str">
            <v>COLAR TOMADA PVC C/TR E SAIDA ROSC - D=110MMx1/2"</v>
          </cell>
          <cell r="D8281" t="str">
            <v>UN</v>
          </cell>
          <cell r="E8281">
            <v>0</v>
          </cell>
        </row>
        <row r="8282">
          <cell r="B8282" t="str">
            <v>531207</v>
          </cell>
          <cell r="C8282" t="str">
            <v>COLAR TOMADA PVC C/TR E SAIDA ROSC - D=110MMx3/4"</v>
          </cell>
          <cell r="D8282" t="str">
            <v>UN</v>
          </cell>
          <cell r="E8282">
            <v>6.89</v>
          </cell>
        </row>
        <row r="8283">
          <cell r="B8283" t="str">
            <v>531208</v>
          </cell>
          <cell r="C8283" t="str">
            <v>COLAR TOMADA PVC C/TR E SAIDA ROSC - D=32MMx1/2"</v>
          </cell>
          <cell r="D8283" t="str">
            <v>UN</v>
          </cell>
          <cell r="E8283">
            <v>0</v>
          </cell>
        </row>
        <row r="8284">
          <cell r="B8284" t="str">
            <v>531209</v>
          </cell>
          <cell r="C8284" t="str">
            <v>COLAR TOMADA PVC C/TR E SAIDA ROSC - D=32MMx3/4"</v>
          </cell>
          <cell r="D8284" t="str">
            <v>UN</v>
          </cell>
          <cell r="E8284">
            <v>3.43</v>
          </cell>
        </row>
        <row r="8285">
          <cell r="B8285" t="str">
            <v>531210</v>
          </cell>
          <cell r="C8285" t="str">
            <v>COLAR TOMADA PVC C/TR E SAIDA ROSC - D=40MMx1/2"</v>
          </cell>
          <cell r="D8285" t="str">
            <v>UN</v>
          </cell>
          <cell r="E8285">
            <v>0</v>
          </cell>
        </row>
        <row r="8286">
          <cell r="B8286" t="str">
            <v>531211</v>
          </cell>
          <cell r="C8286" t="str">
            <v>COLAR TOMADA PVC C/TR E SAIDA ROSC - D=40MMx3/4"</v>
          </cell>
          <cell r="D8286" t="str">
            <v>UN</v>
          </cell>
          <cell r="E8286">
            <v>0</v>
          </cell>
        </row>
        <row r="8287">
          <cell r="B8287" t="str">
            <v>531212</v>
          </cell>
          <cell r="C8287" t="str">
            <v>COLAR TOMADA PVC C/TR E SAIDA ROSC - D=50MMx1/2"</v>
          </cell>
          <cell r="D8287" t="str">
            <v>UN</v>
          </cell>
          <cell r="E8287">
            <v>0</v>
          </cell>
        </row>
        <row r="8288">
          <cell r="B8288" t="str">
            <v>531213</v>
          </cell>
          <cell r="C8288" t="str">
            <v>COLAR TOMADA PVC C/TR E SAIDA ROSC - D=50MMx3/4"</v>
          </cell>
          <cell r="D8288" t="str">
            <v>UN</v>
          </cell>
          <cell r="E8288">
            <v>0</v>
          </cell>
        </row>
        <row r="8289">
          <cell r="B8289" t="str">
            <v>531214</v>
          </cell>
          <cell r="C8289" t="str">
            <v>COLAR TOMADA PVC C/TR E SAIDA ROSC - D=60MMx1/2"</v>
          </cell>
          <cell r="D8289" t="str">
            <v>UN</v>
          </cell>
          <cell r="E8289">
            <v>0</v>
          </cell>
        </row>
        <row r="8290">
          <cell r="B8290" t="str">
            <v>531215</v>
          </cell>
          <cell r="C8290" t="str">
            <v>COLAR TOMADA PVC C/TR E SAIDA ROSC - D=75MMx1/2"</v>
          </cell>
          <cell r="D8290" t="str">
            <v>UN</v>
          </cell>
          <cell r="E8290">
            <v>0</v>
          </cell>
        </row>
        <row r="8291">
          <cell r="B8291" t="str">
            <v>531216</v>
          </cell>
          <cell r="C8291" t="str">
            <v>COLAR TOMADA PVC C/TR E SAIDA ROSC - D=75MMx3/4"</v>
          </cell>
          <cell r="D8291" t="str">
            <v>UN</v>
          </cell>
          <cell r="E8291">
            <v>0</v>
          </cell>
        </row>
        <row r="8292">
          <cell r="B8292" t="str">
            <v>531217</v>
          </cell>
          <cell r="C8292" t="str">
            <v>COLAR TOMADA PVC C/TR E SAIDA ROSC - D=85MMx1/2"</v>
          </cell>
          <cell r="D8292" t="str">
            <v>UN</v>
          </cell>
          <cell r="E8292">
            <v>0</v>
          </cell>
        </row>
        <row r="8293">
          <cell r="B8293" t="str">
            <v>531218</v>
          </cell>
          <cell r="C8293" t="str">
            <v>COLAR TOMADA PVC C/TR E SAIDA ROSC - D=85MMx3/4"</v>
          </cell>
          <cell r="D8293" t="str">
            <v>UN</v>
          </cell>
          <cell r="E8293">
            <v>7.03</v>
          </cell>
        </row>
        <row r="8294">
          <cell r="B8294" t="str">
            <v>531219</v>
          </cell>
          <cell r="C8294" t="str">
            <v>COLAR TOMADA PVC C/TR E SAIDA ROSC - D=60MMx3/4"</v>
          </cell>
          <cell r="D8294" t="str">
            <v>UN</v>
          </cell>
          <cell r="E8294">
            <v>4.5999999999999996</v>
          </cell>
        </row>
        <row r="8295">
          <cell r="B8295" t="str">
            <v>531220</v>
          </cell>
          <cell r="C8295" t="str">
            <v>TUBETE PVC P/HIDROM C/BUCHA DE LATAO - D=1/2"</v>
          </cell>
          <cell r="D8295" t="str">
            <v>UN</v>
          </cell>
          <cell r="E8295">
            <v>3.32</v>
          </cell>
        </row>
        <row r="8296">
          <cell r="B8296" t="str">
            <v>531221</v>
          </cell>
          <cell r="C8296" t="str">
            <v>TUBETE PVC P/HIDROM S/BUCHA DE LATAO - D=1/2"</v>
          </cell>
          <cell r="D8296" t="str">
            <v>UN</v>
          </cell>
          <cell r="E8296">
            <v>1.25</v>
          </cell>
        </row>
        <row r="8297">
          <cell r="B8297" t="str">
            <v>531222</v>
          </cell>
          <cell r="C8297" t="str">
            <v>TUBETE PVC P/HIDROM S/BUCHA DE LATAO - D=3/4"</v>
          </cell>
          <cell r="D8297" t="str">
            <v>UN</v>
          </cell>
          <cell r="E8297">
            <v>0</v>
          </cell>
        </row>
        <row r="8298">
          <cell r="B8298" t="str">
            <v>531223</v>
          </cell>
          <cell r="C8298" t="str">
            <v>TUBETE LONGO PVC P/HIDR S/BUCHA DE LATAO-D=3/4"</v>
          </cell>
          <cell r="D8298" t="str">
            <v>UN</v>
          </cell>
          <cell r="E8298">
            <v>0</v>
          </cell>
        </row>
        <row r="8299">
          <cell r="B8299" t="str">
            <v>531224</v>
          </cell>
          <cell r="C8299" t="str">
            <v>KIT CAVALETE PVC SABESP - D=3/4"</v>
          </cell>
          <cell r="D8299" t="str">
            <v>UN</v>
          </cell>
          <cell r="E8299">
            <v>38.799999999999997</v>
          </cell>
        </row>
        <row r="8300">
          <cell r="B8300" t="str">
            <v>531225</v>
          </cell>
          <cell r="C8300" t="str">
            <v>REGISTRO DE PASSEIO P/PEAD - D=20 MM</v>
          </cell>
          <cell r="D8300" t="str">
            <v>UN</v>
          </cell>
          <cell r="E8300">
            <v>5.82</v>
          </cell>
        </row>
        <row r="8301">
          <cell r="B8301" t="str">
            <v>531226</v>
          </cell>
          <cell r="C8301" t="str">
            <v>TUBO PEAD (NTS 048) - D=20 X 2,0 MM</v>
          </cell>
          <cell r="D8301" t="str">
            <v>M</v>
          </cell>
          <cell r="E8301">
            <v>1.88</v>
          </cell>
        </row>
        <row r="8302">
          <cell r="B8302" t="str">
            <v>531227</v>
          </cell>
          <cell r="C8302" t="str">
            <v>TUBO PEAD (NTS 048) - D=32 X 3,0 MM</v>
          </cell>
          <cell r="D8302" t="str">
            <v>M</v>
          </cell>
          <cell r="E8302">
            <v>3.65</v>
          </cell>
        </row>
        <row r="8303">
          <cell r="B8303" t="str">
            <v>531228</v>
          </cell>
          <cell r="C8303" t="str">
            <v>TUBO EM PEAD P=10KG/CM2 - D.E.63MMX5,80MM ESPESS.</v>
          </cell>
          <cell r="D8303" t="str">
            <v>M</v>
          </cell>
          <cell r="E8303">
            <v>11.52</v>
          </cell>
        </row>
        <row r="8304">
          <cell r="B8304" t="str">
            <v>531229</v>
          </cell>
          <cell r="C8304" t="str">
            <v>TUBO EM PEAD P=10KG/CM2 D.E.125MMX11,40MM ESPESS.</v>
          </cell>
          <cell r="D8304" t="str">
            <v>M</v>
          </cell>
          <cell r="E8304">
            <v>0</v>
          </cell>
        </row>
        <row r="8305">
          <cell r="B8305" t="str">
            <v>531230</v>
          </cell>
          <cell r="C8305" t="str">
            <v>TE 90 GR EM PEAD P=10KG/CM2 - D.E. 63MMX63MM</v>
          </cell>
          <cell r="D8305" t="str">
            <v>UN</v>
          </cell>
          <cell r="E8305">
            <v>0</v>
          </cell>
        </row>
        <row r="8306">
          <cell r="B8306" t="str">
            <v>531231</v>
          </cell>
          <cell r="C8306" t="str">
            <v>TE 90 GR EM PEAD P=10KG/CM2 - D.E.125MMX125MM</v>
          </cell>
          <cell r="D8306" t="str">
            <v>UN</v>
          </cell>
          <cell r="E8306">
            <v>0</v>
          </cell>
        </row>
        <row r="8307">
          <cell r="B8307" t="str">
            <v>531232</v>
          </cell>
          <cell r="C8307" t="str">
            <v>UNIAO P/PEAD - D=20 MM</v>
          </cell>
          <cell r="D8307" t="str">
            <v>UN</v>
          </cell>
          <cell r="E8307">
            <v>5.26</v>
          </cell>
        </row>
        <row r="8308">
          <cell r="B8308" t="str">
            <v>531233</v>
          </cell>
          <cell r="C8308" t="str">
            <v>UNIAO P/ TUBO PEAD 32MM</v>
          </cell>
          <cell r="D8308" t="str">
            <v>UN</v>
          </cell>
          <cell r="E8308">
            <v>0</v>
          </cell>
        </row>
        <row r="8309">
          <cell r="B8309" t="str">
            <v>531234</v>
          </cell>
          <cell r="C8309" t="str">
            <v>UNIAO P/ TUBO PEAD CAPEADA 32MM</v>
          </cell>
          <cell r="D8309" t="str">
            <v>UN</v>
          </cell>
          <cell r="E8309">
            <v>0</v>
          </cell>
        </row>
        <row r="8310">
          <cell r="B8310" t="str">
            <v>531235</v>
          </cell>
          <cell r="C8310" t="str">
            <v>ADAPTADOR C/REGISTRO P/PEAD - D=20MM X 3/4"</v>
          </cell>
          <cell r="D8310" t="str">
            <v>UN</v>
          </cell>
          <cell r="E8310">
            <v>4.99</v>
          </cell>
        </row>
        <row r="8311">
          <cell r="B8311" t="str">
            <v>531236</v>
          </cell>
          <cell r="C8311" t="str">
            <v>ADAPTADOR P/PEAD - D=20MM X 1/2"</v>
          </cell>
          <cell r="D8311" t="str">
            <v>UN</v>
          </cell>
          <cell r="E8311">
            <v>1.07</v>
          </cell>
        </row>
        <row r="8312">
          <cell r="B8312" t="str">
            <v>531237</v>
          </cell>
          <cell r="C8312" t="str">
            <v>ADAPTADOR P/PEAD - D=32MM X 1"</v>
          </cell>
          <cell r="D8312" t="str">
            <v>UN</v>
          </cell>
          <cell r="E8312">
            <v>4.01</v>
          </cell>
        </row>
        <row r="8313">
          <cell r="B8313" t="str">
            <v>531238</v>
          </cell>
          <cell r="C8313" t="str">
            <v>ADAPTADOR P/ PEAD - D=20MM X 3/4" (25 MM)</v>
          </cell>
          <cell r="D8313" t="str">
            <v>UN</v>
          </cell>
          <cell r="E8313">
            <v>1.48</v>
          </cell>
        </row>
        <row r="8314">
          <cell r="B8314" t="str">
            <v>531239</v>
          </cell>
          <cell r="C8314" t="str">
            <v>ADAPTADOR PVC PBA BOLSA/ROSCA - DE=60 MM</v>
          </cell>
          <cell r="D8314" t="str">
            <v>UN</v>
          </cell>
          <cell r="E8314">
            <v>6.65</v>
          </cell>
        </row>
        <row r="8315">
          <cell r="B8315" t="str">
            <v>531240</v>
          </cell>
          <cell r="C8315" t="str">
            <v>ADAPTADOR PVC PBA BOLSA/ROSCA - DE=85 MM</v>
          </cell>
          <cell r="D8315" t="str">
            <v>UN</v>
          </cell>
          <cell r="E8315">
            <v>0</v>
          </cell>
        </row>
        <row r="8316">
          <cell r="B8316" t="str">
            <v>531241</v>
          </cell>
          <cell r="C8316" t="str">
            <v>ADAPTADOR PVC PBA BOLSA/ROSCA - DE=110 MM</v>
          </cell>
          <cell r="D8316" t="str">
            <v>UN</v>
          </cell>
          <cell r="E8316">
            <v>22.18</v>
          </cell>
        </row>
        <row r="8317">
          <cell r="B8317" t="str">
            <v>531242</v>
          </cell>
          <cell r="C8317" t="str">
            <v>ADAPTADOR PVC PBA PONTA/ROSCA - DE=60 MM</v>
          </cell>
          <cell r="D8317" t="str">
            <v>UN</v>
          </cell>
          <cell r="E8317">
            <v>3.36</v>
          </cell>
        </row>
        <row r="8318">
          <cell r="B8318" t="str">
            <v>531243</v>
          </cell>
          <cell r="C8318" t="str">
            <v>ADAPTADOR PVC PBA PONTA/ROSCA - DE=85 MM</v>
          </cell>
          <cell r="D8318" t="str">
            <v>UN</v>
          </cell>
          <cell r="E8318">
            <v>0</v>
          </cell>
        </row>
        <row r="8319">
          <cell r="B8319" t="str">
            <v>531244</v>
          </cell>
          <cell r="C8319" t="str">
            <v>ADAPTADOR PVC PBA PONTA/ROSCA - DE=110 MM</v>
          </cell>
          <cell r="D8319" t="str">
            <v>UN</v>
          </cell>
          <cell r="E8319">
            <v>17.18</v>
          </cell>
        </row>
        <row r="8320">
          <cell r="B8320" t="str">
            <v>531245</v>
          </cell>
          <cell r="C8320" t="str">
            <v>ADAPTADOR PVC JE A BOLSA FF JE DE=60 MM</v>
          </cell>
          <cell r="D8320" t="str">
            <v>UN</v>
          </cell>
          <cell r="E8320">
            <v>4.9400000000000004</v>
          </cell>
        </row>
        <row r="8321">
          <cell r="B8321" t="str">
            <v>531246</v>
          </cell>
          <cell r="C8321" t="str">
            <v>ADAPTADOR PVC JE A BOLSA FF JE DE=85 MM</v>
          </cell>
          <cell r="D8321" t="str">
            <v>UN</v>
          </cell>
          <cell r="E8321">
            <v>0</v>
          </cell>
        </row>
        <row r="8322">
          <cell r="B8322" t="str">
            <v>531247</v>
          </cell>
          <cell r="C8322" t="str">
            <v>ADAPTADOR PVC JE A BOLSA FF JE DE=110 MM</v>
          </cell>
          <cell r="D8322" t="str">
            <v>UN</v>
          </cell>
          <cell r="E8322">
            <v>20.92</v>
          </cell>
        </row>
        <row r="8323">
          <cell r="B8323" t="str">
            <v>531248</v>
          </cell>
          <cell r="C8323" t="str">
            <v>ANEL DE BORRACHA PBA - DE=60 MM</v>
          </cell>
          <cell r="D8323" t="str">
            <v>UN</v>
          </cell>
          <cell r="E8323">
            <v>0</v>
          </cell>
        </row>
        <row r="8324">
          <cell r="B8324" t="str">
            <v>531249</v>
          </cell>
          <cell r="C8324" t="str">
            <v>ANEL DE BORRACHA PBA - DE=75 MM</v>
          </cell>
          <cell r="D8324" t="str">
            <v>UN</v>
          </cell>
          <cell r="E8324">
            <v>0</v>
          </cell>
        </row>
        <row r="8325">
          <cell r="B8325" t="str">
            <v>531250</v>
          </cell>
          <cell r="C8325" t="str">
            <v>ANEL DE BORRACHA PBA - DE=85 MM</v>
          </cell>
          <cell r="D8325" t="str">
            <v>UN</v>
          </cell>
          <cell r="E8325">
            <v>0</v>
          </cell>
        </row>
        <row r="8326">
          <cell r="B8326" t="str">
            <v>531251</v>
          </cell>
          <cell r="C8326" t="str">
            <v>ANEL DE BORRACHA PBA - DE=110 MM</v>
          </cell>
          <cell r="D8326" t="str">
            <v>UN</v>
          </cell>
          <cell r="E8326">
            <v>0</v>
          </cell>
        </row>
        <row r="8327">
          <cell r="B8327" t="str">
            <v>531252</v>
          </cell>
          <cell r="C8327" t="str">
            <v>CAP PVC PBA - DE=60 MM</v>
          </cell>
          <cell r="D8327" t="str">
            <v>UN</v>
          </cell>
          <cell r="E8327">
            <v>2.44</v>
          </cell>
        </row>
        <row r="8328">
          <cell r="B8328" t="str">
            <v>531253</v>
          </cell>
          <cell r="C8328" t="str">
            <v>CAP PVC PBA - DE=85 MM</v>
          </cell>
          <cell r="D8328" t="str">
            <v>UN</v>
          </cell>
          <cell r="E8328">
            <v>6.08</v>
          </cell>
        </row>
        <row r="8329">
          <cell r="B8329" t="str">
            <v>531254</v>
          </cell>
          <cell r="C8329" t="str">
            <v>CAP PVC PBA - DE=110 MM</v>
          </cell>
          <cell r="D8329" t="str">
            <v>UN</v>
          </cell>
          <cell r="E8329">
            <v>11.68</v>
          </cell>
        </row>
        <row r="8330">
          <cell r="B8330" t="str">
            <v>531255</v>
          </cell>
          <cell r="C8330" t="str">
            <v>CURVA 22º 30 PVC PBA - DE=60 MM</v>
          </cell>
          <cell r="D8330" t="str">
            <v>UN</v>
          </cell>
          <cell r="E8330">
            <v>10.7</v>
          </cell>
        </row>
        <row r="8331">
          <cell r="B8331" t="str">
            <v>531256</v>
          </cell>
          <cell r="C8331" t="str">
            <v>CURVA 22º 30 PVC PBA - DE=85 MM</v>
          </cell>
          <cell r="D8331" t="str">
            <v>UN</v>
          </cell>
          <cell r="E8331">
            <v>0</v>
          </cell>
        </row>
        <row r="8332">
          <cell r="B8332" t="str">
            <v>531257</v>
          </cell>
          <cell r="C8332" t="str">
            <v>CURVA 22º 30 PVC PBA - DE=110 MM</v>
          </cell>
          <cell r="D8332" t="str">
            <v>UN</v>
          </cell>
          <cell r="E8332">
            <v>45.52</v>
          </cell>
        </row>
        <row r="8333">
          <cell r="B8333" t="str">
            <v>531258</v>
          </cell>
          <cell r="C8333" t="str">
            <v>CURVA 45º PVC PBA - DE=60 MM</v>
          </cell>
          <cell r="D8333" t="str">
            <v>UN</v>
          </cell>
          <cell r="E8333">
            <v>10.09</v>
          </cell>
        </row>
        <row r="8334">
          <cell r="B8334" t="str">
            <v>531259</v>
          </cell>
          <cell r="C8334" t="str">
            <v>CURVA 45º PVC PBA - DE=85 MM</v>
          </cell>
          <cell r="D8334" t="str">
            <v>UN</v>
          </cell>
          <cell r="E8334">
            <v>0</v>
          </cell>
        </row>
        <row r="8335">
          <cell r="B8335" t="str">
            <v>531260</v>
          </cell>
          <cell r="C8335" t="str">
            <v>CURVA 45º PVC PBA - DE=110 MM</v>
          </cell>
          <cell r="D8335" t="str">
            <v>UN</v>
          </cell>
          <cell r="E8335">
            <v>43.02</v>
          </cell>
        </row>
        <row r="8336">
          <cell r="B8336" t="str">
            <v>531261</v>
          </cell>
          <cell r="C8336" t="str">
            <v>CURVA 90º PVC PBA - DE=60 MM</v>
          </cell>
          <cell r="D8336" t="str">
            <v>UN</v>
          </cell>
          <cell r="E8336">
            <v>10.27</v>
          </cell>
        </row>
        <row r="8337">
          <cell r="B8337" t="str">
            <v>531262</v>
          </cell>
          <cell r="C8337" t="str">
            <v>CURVA 90º PVC PBA - DE=85 MM</v>
          </cell>
          <cell r="D8337" t="str">
            <v>UN</v>
          </cell>
          <cell r="E8337">
            <v>0</v>
          </cell>
        </row>
        <row r="8338">
          <cell r="B8338" t="str">
            <v>531263</v>
          </cell>
          <cell r="C8338" t="str">
            <v>CURVA 90º PVC PBA - DE=110 MM</v>
          </cell>
          <cell r="D8338" t="str">
            <v>UN</v>
          </cell>
          <cell r="E8338">
            <v>50.58</v>
          </cell>
        </row>
        <row r="8339">
          <cell r="B8339" t="str">
            <v>531264</v>
          </cell>
          <cell r="C8339" t="str">
            <v>CRUZETA PVC PBA - DE=60 MM</v>
          </cell>
          <cell r="D8339" t="str">
            <v>UN</v>
          </cell>
          <cell r="E8339">
            <v>8.0299999999999994</v>
          </cell>
        </row>
        <row r="8340">
          <cell r="B8340" t="str">
            <v>531265</v>
          </cell>
          <cell r="C8340" t="str">
            <v>CRUZETA PVC PBA - DE=85 MM</v>
          </cell>
          <cell r="D8340" t="str">
            <v>UN</v>
          </cell>
          <cell r="E8340">
            <v>0</v>
          </cell>
        </row>
        <row r="8341">
          <cell r="B8341" t="str">
            <v>531266</v>
          </cell>
          <cell r="C8341" t="str">
            <v>CRUZETA PVC PBA - DE=110 MM</v>
          </cell>
          <cell r="D8341" t="str">
            <v>UN</v>
          </cell>
          <cell r="E8341">
            <v>41.38</v>
          </cell>
        </row>
        <row r="8342">
          <cell r="B8342" t="str">
            <v>531267</v>
          </cell>
          <cell r="C8342" t="str">
            <v>CRUZETA DE RED PVC PBA - DE=85 X 60 MM</v>
          </cell>
          <cell r="D8342" t="str">
            <v>UN</v>
          </cell>
          <cell r="E8342">
            <v>0</v>
          </cell>
        </row>
        <row r="8343">
          <cell r="B8343" t="str">
            <v>531268</v>
          </cell>
          <cell r="C8343" t="str">
            <v>JUNCAO 45º PVC PBA - DE=60 MM</v>
          </cell>
          <cell r="D8343" t="str">
            <v>UN</v>
          </cell>
          <cell r="E8343">
            <v>8.32</v>
          </cell>
        </row>
        <row r="8344">
          <cell r="B8344" t="str">
            <v>531269</v>
          </cell>
          <cell r="C8344" t="str">
            <v>LUVA DE CORRER PVC PBA - DE=60 MM</v>
          </cell>
          <cell r="D8344" t="str">
            <v>UN</v>
          </cell>
          <cell r="E8344">
            <v>4.3899999999999997</v>
          </cell>
        </row>
        <row r="8345">
          <cell r="B8345" t="str">
            <v>531270</v>
          </cell>
          <cell r="C8345" t="str">
            <v>LUVA DE CORRER PVC PBA - DE=75 MM</v>
          </cell>
          <cell r="D8345" t="str">
            <v>UN</v>
          </cell>
          <cell r="E8345">
            <v>8.6199999999999992</v>
          </cell>
        </row>
        <row r="8346">
          <cell r="B8346" t="str">
            <v>531271</v>
          </cell>
          <cell r="C8346" t="str">
            <v>LUVA DE CORRER PVC PBA - DE=85 MM</v>
          </cell>
          <cell r="D8346" t="str">
            <v>UN</v>
          </cell>
          <cell r="E8346">
            <v>9.76</v>
          </cell>
        </row>
        <row r="8347">
          <cell r="B8347" t="str">
            <v>531272</v>
          </cell>
          <cell r="C8347" t="str">
            <v>LUVA DE CORRER PVC PBA - DE=110 MM</v>
          </cell>
          <cell r="D8347" t="str">
            <v>UN</v>
          </cell>
          <cell r="E8347">
            <v>17.63</v>
          </cell>
        </row>
        <row r="8348">
          <cell r="B8348" t="str">
            <v>531273</v>
          </cell>
          <cell r="C8348" t="str">
            <v>LUVA SIMPLES PVC PBA - DE=60 MM</v>
          </cell>
          <cell r="D8348" t="str">
            <v>UN</v>
          </cell>
          <cell r="E8348">
            <v>8.93</v>
          </cell>
        </row>
        <row r="8349">
          <cell r="B8349" t="str">
            <v>531274</v>
          </cell>
          <cell r="C8349" t="str">
            <v>LUVA SIMPLES PVC PBA - DE=85 MM</v>
          </cell>
          <cell r="D8349" t="str">
            <v>UN</v>
          </cell>
          <cell r="E8349">
            <v>14.28</v>
          </cell>
        </row>
        <row r="8350">
          <cell r="B8350" t="str">
            <v>531275</v>
          </cell>
          <cell r="C8350" t="str">
            <v>LUVA SIMPLES PVC PBA - DE=110 MM</v>
          </cell>
          <cell r="D8350" t="str">
            <v>UN</v>
          </cell>
          <cell r="E8350">
            <v>26.42</v>
          </cell>
        </row>
        <row r="8351">
          <cell r="B8351" t="str">
            <v>531276</v>
          </cell>
          <cell r="C8351" t="str">
            <v>REDUCAO PVC PBA BB - DE=85 X 60 MM</v>
          </cell>
          <cell r="D8351" t="str">
            <v>UN</v>
          </cell>
          <cell r="E8351">
            <v>12.6</v>
          </cell>
        </row>
        <row r="8352">
          <cell r="B8352" t="str">
            <v>531277</v>
          </cell>
          <cell r="C8352" t="str">
            <v>REDUCAO PVC PBA PB - DE=85 X 60 MM</v>
          </cell>
          <cell r="D8352" t="str">
            <v>UN</v>
          </cell>
          <cell r="E8352">
            <v>0</v>
          </cell>
        </row>
        <row r="8353">
          <cell r="B8353" t="str">
            <v>531278</v>
          </cell>
          <cell r="C8353" t="str">
            <v>REDUCAO PVC PBA PB - DE=110 X 60 MM</v>
          </cell>
          <cell r="D8353" t="str">
            <v>UN</v>
          </cell>
          <cell r="E8353">
            <v>9.25</v>
          </cell>
        </row>
        <row r="8354">
          <cell r="B8354" t="str">
            <v>531279</v>
          </cell>
          <cell r="C8354" t="str">
            <v>REDUCAO PVC PBA PB - DE=110 X 85 MM</v>
          </cell>
          <cell r="D8354" t="str">
            <v>UN</v>
          </cell>
          <cell r="E8354">
            <v>0</v>
          </cell>
        </row>
        <row r="8355">
          <cell r="B8355" t="str">
            <v>531280</v>
          </cell>
          <cell r="C8355" t="str">
            <v>TE 90º PVC PBA - DE=60 MM</v>
          </cell>
          <cell r="D8355" t="str">
            <v>UN</v>
          </cell>
          <cell r="E8355">
            <v>7.74</v>
          </cell>
        </row>
        <row r="8356">
          <cell r="B8356" t="str">
            <v>531281</v>
          </cell>
          <cell r="C8356" t="str">
            <v>TE 90º PVC PBA - DE=85 MM</v>
          </cell>
          <cell r="D8356" t="str">
            <v>UN</v>
          </cell>
          <cell r="E8356">
            <v>18.899999999999999</v>
          </cell>
        </row>
        <row r="8357">
          <cell r="B8357" t="str">
            <v>531282</v>
          </cell>
          <cell r="C8357" t="str">
            <v>TE 90º PVC PBA - DE=110 MM</v>
          </cell>
          <cell r="D8357" t="str">
            <v>UN</v>
          </cell>
          <cell r="E8357">
            <v>34.04</v>
          </cell>
        </row>
        <row r="8358">
          <cell r="B8358" t="str">
            <v>531283</v>
          </cell>
          <cell r="C8358" t="str">
            <v>TE DE RED 90º PVC PBA - DE=85 X 60 MM</v>
          </cell>
          <cell r="D8358" t="str">
            <v>UN</v>
          </cell>
          <cell r="E8358">
            <v>16.079999999999998</v>
          </cell>
        </row>
        <row r="8359">
          <cell r="B8359" t="str">
            <v>531284</v>
          </cell>
          <cell r="C8359" t="str">
            <v>TE DE RED 90º PVC PBA - DE=110 X 60 MM</v>
          </cell>
          <cell r="D8359" t="str">
            <v>UN</v>
          </cell>
          <cell r="E8359">
            <v>25.51</v>
          </cell>
        </row>
        <row r="8360">
          <cell r="B8360" t="str">
            <v>531285</v>
          </cell>
          <cell r="C8360" t="str">
            <v>TE DE RED 90º PVC PBA - DE=110 X 85 MM</v>
          </cell>
          <cell r="D8360" t="str">
            <v>UN</v>
          </cell>
          <cell r="E8360">
            <v>0</v>
          </cell>
        </row>
        <row r="8361">
          <cell r="B8361" t="str">
            <v>531286</v>
          </cell>
          <cell r="C8361" t="str">
            <v>TUBO PVC PBA CL 12 - NBR 5647 - DE=60 MM</v>
          </cell>
          <cell r="D8361" t="str">
            <v>M</v>
          </cell>
          <cell r="E8361">
            <v>6.19</v>
          </cell>
        </row>
        <row r="8362">
          <cell r="B8362" t="str">
            <v>531287</v>
          </cell>
          <cell r="C8362" t="str">
            <v>TUBO PVC PBA CL 12 - NBR 5647 - DE=75 MM</v>
          </cell>
          <cell r="D8362" t="str">
            <v>M</v>
          </cell>
          <cell r="E8362">
            <v>11.16</v>
          </cell>
        </row>
        <row r="8363">
          <cell r="B8363" t="str">
            <v>531288</v>
          </cell>
          <cell r="C8363" t="str">
            <v>TUBO PVC PBA CL 12 - NBR 5647 - DE=85 MM</v>
          </cell>
          <cell r="D8363" t="str">
            <v>M</v>
          </cell>
          <cell r="E8363">
            <v>12.61</v>
          </cell>
        </row>
        <row r="8364">
          <cell r="B8364" t="str">
            <v>531289</v>
          </cell>
          <cell r="C8364" t="str">
            <v>TUBO PVC PBA CL 12 - NBR 5647 - DE=110 MM</v>
          </cell>
          <cell r="D8364" t="str">
            <v>M</v>
          </cell>
          <cell r="E8364">
            <v>20.350000000000001</v>
          </cell>
        </row>
        <row r="8365">
          <cell r="B8365" t="str">
            <v>531290</v>
          </cell>
          <cell r="C8365" t="str">
            <v>TUBO PVC PBA CL 15 - NBR 5647 - DE=60 MM</v>
          </cell>
          <cell r="D8365" t="str">
            <v>M</v>
          </cell>
          <cell r="E8365">
            <v>7.43</v>
          </cell>
        </row>
        <row r="8366">
          <cell r="B8366" t="str">
            <v>531291</v>
          </cell>
          <cell r="C8366" t="str">
            <v>TUBO PVC PBA CL 15 - NBR 5647 - DE=75 MM</v>
          </cell>
          <cell r="D8366" t="str">
            <v>M</v>
          </cell>
          <cell r="E8366">
            <v>11.44</v>
          </cell>
        </row>
        <row r="8367">
          <cell r="B8367" t="str">
            <v>531292</v>
          </cell>
          <cell r="C8367" t="str">
            <v>TUBO PVC PBA CL 15 - NBR 5647 - DE=85 MM</v>
          </cell>
          <cell r="D8367" t="str">
            <v>M</v>
          </cell>
          <cell r="E8367">
            <v>14.62</v>
          </cell>
        </row>
        <row r="8368">
          <cell r="B8368" t="str">
            <v>531293</v>
          </cell>
          <cell r="C8368" t="str">
            <v>TUBO PVC PBA CL 15 - NBR 5647 - DE=110 MM</v>
          </cell>
          <cell r="D8368" t="str">
            <v>M</v>
          </cell>
          <cell r="E8368">
            <v>24.53</v>
          </cell>
        </row>
        <row r="8369">
          <cell r="B8369" t="str">
            <v>531294</v>
          </cell>
          <cell r="C8369" t="str">
            <v>TUBO PVC PBA CL 20 - NBR 5647 - DE=60 MM</v>
          </cell>
          <cell r="D8369" t="str">
            <v>M</v>
          </cell>
          <cell r="E8369">
            <v>9.0500000000000007</v>
          </cell>
        </row>
        <row r="8370">
          <cell r="B8370" t="str">
            <v>531295</v>
          </cell>
          <cell r="C8370" t="str">
            <v>TUBO PVC PBA CL 20 - NBR 5647 - DE=75 MM</v>
          </cell>
          <cell r="D8370" t="str">
            <v>M</v>
          </cell>
          <cell r="E8370">
            <v>16.579999999999998</v>
          </cell>
        </row>
        <row r="8371">
          <cell r="B8371" t="str">
            <v>531296</v>
          </cell>
          <cell r="C8371" t="str">
            <v>TUBO PVC PBA CL 20 - NBR 5647 - DE=85 MM</v>
          </cell>
          <cell r="D8371" t="str">
            <v>M</v>
          </cell>
          <cell r="E8371">
            <v>18.2</v>
          </cell>
        </row>
        <row r="8372">
          <cell r="B8372" t="str">
            <v>531297</v>
          </cell>
          <cell r="C8372" t="str">
            <v>TUBO PVC PBA CL 20 - NBR 5647 - DE=110 MM</v>
          </cell>
          <cell r="D8372" t="str">
            <v>M</v>
          </cell>
          <cell r="E8372">
            <v>30.17</v>
          </cell>
        </row>
        <row r="8373">
          <cell r="B8373" t="str">
            <v>531298</v>
          </cell>
          <cell r="C8373" t="str">
            <v>TUBO PVC PB JE CL.15 150 MM</v>
          </cell>
          <cell r="D8373" t="str">
            <v>M</v>
          </cell>
          <cell r="E8373">
            <v>26.47</v>
          </cell>
        </row>
        <row r="8374">
          <cell r="B8374" t="str">
            <v>531299</v>
          </cell>
          <cell r="C8374" t="str">
            <v>ANEL JE DEFOFO - D=100 MM</v>
          </cell>
          <cell r="D8374" t="str">
            <v>UN</v>
          </cell>
          <cell r="E8374">
            <v>2.2200000000000002</v>
          </cell>
        </row>
        <row r="8375">
          <cell r="B8375" t="str">
            <v>531301</v>
          </cell>
          <cell r="C8375" t="str">
            <v>ANEL JE DEFOFO - D=150 MM</v>
          </cell>
          <cell r="D8375" t="str">
            <v>UN</v>
          </cell>
          <cell r="E8375">
            <v>3.6</v>
          </cell>
        </row>
        <row r="8376">
          <cell r="B8376" t="str">
            <v>531302</v>
          </cell>
          <cell r="C8376" t="str">
            <v>ANEL JE DEFOFO - D=200 MM</v>
          </cell>
          <cell r="D8376" t="str">
            <v>UN</v>
          </cell>
          <cell r="E8376">
            <v>5.04</v>
          </cell>
        </row>
        <row r="8377">
          <cell r="B8377" t="str">
            <v>531303</v>
          </cell>
          <cell r="C8377" t="str">
            <v>ANEL JE DEFOFO - D=250 MM</v>
          </cell>
          <cell r="D8377" t="str">
            <v>UN</v>
          </cell>
          <cell r="E8377">
            <v>10.93</v>
          </cell>
        </row>
        <row r="8378">
          <cell r="B8378" t="str">
            <v>531304</v>
          </cell>
          <cell r="C8378" t="str">
            <v>ANEL JE DEFOFO - D=300 MM</v>
          </cell>
          <cell r="D8378" t="str">
            <v>UN</v>
          </cell>
          <cell r="E8378">
            <v>15.53</v>
          </cell>
        </row>
        <row r="8379">
          <cell r="B8379" t="str">
            <v>531305</v>
          </cell>
          <cell r="C8379" t="str">
            <v>LUVA DE CORRER PVC DEFOFO JE  - D=100 MM</v>
          </cell>
          <cell r="D8379" t="str">
            <v>UN</v>
          </cell>
          <cell r="E8379">
            <v>18.11</v>
          </cell>
        </row>
        <row r="8380">
          <cell r="B8380" t="str">
            <v>531306</v>
          </cell>
          <cell r="C8380" t="str">
            <v>LUVA DE CORRER PVC DEFOFO JE  - D=150 MM</v>
          </cell>
          <cell r="D8380" t="str">
            <v>UN</v>
          </cell>
          <cell r="E8380">
            <v>46.24</v>
          </cell>
        </row>
        <row r="8381">
          <cell r="B8381" t="str">
            <v>531307</v>
          </cell>
          <cell r="C8381" t="str">
            <v>LUVA DE CORRER PVC DEFOFO JE  - D=200 MM</v>
          </cell>
          <cell r="D8381" t="str">
            <v>UN</v>
          </cell>
          <cell r="E8381">
            <v>83.66</v>
          </cell>
        </row>
        <row r="8382">
          <cell r="B8382" t="str">
            <v>531308</v>
          </cell>
          <cell r="C8382" t="str">
            <v>LUVA DE CORRER PVC DEFOFO JE  - D=250 MM</v>
          </cell>
          <cell r="D8382" t="str">
            <v>UN</v>
          </cell>
          <cell r="E8382">
            <v>162.13999999999999</v>
          </cell>
        </row>
        <row r="8383">
          <cell r="B8383" t="str">
            <v>531309</v>
          </cell>
          <cell r="C8383" t="str">
            <v>LUVA DE CORRER PVC DEFOFO JE  - D=300 MM</v>
          </cell>
          <cell r="D8383" t="str">
            <v>UN</v>
          </cell>
          <cell r="E8383">
            <v>289.62</v>
          </cell>
        </row>
        <row r="8384">
          <cell r="B8384" t="str">
            <v>531310</v>
          </cell>
          <cell r="C8384" t="str">
            <v>TUBO DE PVC RIG DEFOFO JE 1 MPA - D=100 MM</v>
          </cell>
          <cell r="D8384" t="str">
            <v>M</v>
          </cell>
          <cell r="E8384">
            <v>22.55</v>
          </cell>
        </row>
        <row r="8385">
          <cell r="B8385" t="str">
            <v>531311</v>
          </cell>
          <cell r="C8385" t="str">
            <v>TUBO DE PVC RIG DEFOFO JE 1 MPA - D=150 MM</v>
          </cell>
          <cell r="D8385" t="str">
            <v>M</v>
          </cell>
          <cell r="E8385">
            <v>45.68</v>
          </cell>
        </row>
        <row r="8386">
          <cell r="B8386" t="str">
            <v>531312</v>
          </cell>
          <cell r="C8386" t="str">
            <v>TUBO DE PVC RIG DEFOFO JE 1 MPA - D=200 MM</v>
          </cell>
          <cell r="D8386" t="str">
            <v>M</v>
          </cell>
          <cell r="E8386">
            <v>77.239999999999995</v>
          </cell>
        </row>
        <row r="8387">
          <cell r="B8387" t="str">
            <v>531313</v>
          </cell>
          <cell r="C8387" t="str">
            <v>TUBO DE PVC RIG DEFOFO JE 1 MPA - D=250 MM</v>
          </cell>
          <cell r="D8387" t="str">
            <v>M</v>
          </cell>
          <cell r="E8387">
            <v>117.98</v>
          </cell>
        </row>
        <row r="8388">
          <cell r="B8388" t="str">
            <v>531314</v>
          </cell>
          <cell r="C8388" t="str">
            <v>TUBO DE PVC RIG DEFOFO JE 1 MPA - D=300 MM</v>
          </cell>
          <cell r="D8388" t="str">
            <v>M</v>
          </cell>
          <cell r="E8388">
            <v>167.26</v>
          </cell>
        </row>
        <row r="8390">
          <cell r="B8390" t="str">
            <v>531400</v>
          </cell>
          <cell r="C8390" t="str">
            <v>TUBOS E CONEXOES PVC - ESGOTO (C56 - MATERIAS PLASTICAS 100%)</v>
          </cell>
        </row>
        <row r="8391">
          <cell r="B8391" t="str">
            <v>531401</v>
          </cell>
          <cell r="C8391" t="str">
            <v>ANEL DE BORRACHA P/ ESG PRED - D=40 MM</v>
          </cell>
          <cell r="D8391" t="str">
            <v>UN</v>
          </cell>
          <cell r="E8391">
            <v>0</v>
          </cell>
        </row>
        <row r="8392">
          <cell r="B8392" t="str">
            <v>531402</v>
          </cell>
          <cell r="C8392" t="str">
            <v>ANEL DE BORRACHA P/ ESG PRED - D=50 MM</v>
          </cell>
          <cell r="D8392" t="str">
            <v>UN</v>
          </cell>
          <cell r="E8392">
            <v>0</v>
          </cell>
        </row>
        <row r="8393">
          <cell r="B8393" t="str">
            <v>531403</v>
          </cell>
          <cell r="C8393" t="str">
            <v>ANEL DE BORRACHA P/ ESG PRED - D=75 MM</v>
          </cell>
          <cell r="D8393" t="str">
            <v>UN</v>
          </cell>
          <cell r="E8393">
            <v>0</v>
          </cell>
        </row>
        <row r="8394">
          <cell r="B8394" t="str">
            <v>531404</v>
          </cell>
          <cell r="C8394" t="str">
            <v>ANEL DE BORRACHA P/ ESG PRED - D=100 MM</v>
          </cell>
          <cell r="D8394" t="str">
            <v>UN</v>
          </cell>
          <cell r="E8394">
            <v>0</v>
          </cell>
        </row>
        <row r="8395">
          <cell r="B8395" t="str">
            <v>531405</v>
          </cell>
          <cell r="C8395" t="str">
            <v>BUCHA DE RED LONGA PVC P/ESG PRED - D=50 X 40 MM</v>
          </cell>
          <cell r="D8395" t="str">
            <v>UN</v>
          </cell>
          <cell r="E8395">
            <v>0</v>
          </cell>
        </row>
        <row r="8396">
          <cell r="B8396" t="str">
            <v>531406</v>
          </cell>
          <cell r="C8396" t="str">
            <v>CAP PVC P/ESG PRED - D=40 MM</v>
          </cell>
          <cell r="D8396" t="str">
            <v>UN</v>
          </cell>
          <cell r="E8396">
            <v>0</v>
          </cell>
        </row>
        <row r="8397">
          <cell r="B8397" t="str">
            <v>531407</v>
          </cell>
          <cell r="C8397" t="str">
            <v>CAP PVC P/ESG PRED - D=50 MM</v>
          </cell>
          <cell r="D8397" t="str">
            <v>UN</v>
          </cell>
          <cell r="E8397">
            <v>1.08</v>
          </cell>
        </row>
        <row r="8398">
          <cell r="B8398" t="str">
            <v>531408</v>
          </cell>
          <cell r="C8398" t="str">
            <v>CAP PVC P/ESG PRED - D=75 MM</v>
          </cell>
          <cell r="D8398" t="str">
            <v>UN</v>
          </cell>
          <cell r="E8398">
            <v>0</v>
          </cell>
        </row>
        <row r="8399">
          <cell r="B8399" t="str">
            <v>531409</v>
          </cell>
          <cell r="C8399" t="str">
            <v>CAP PVC P/ESG PRED - D=100 MM</v>
          </cell>
          <cell r="D8399" t="str">
            <v>UN</v>
          </cell>
          <cell r="E8399">
            <v>2.42</v>
          </cell>
        </row>
        <row r="8400">
          <cell r="B8400" t="str">
            <v>531410</v>
          </cell>
          <cell r="C8400" t="str">
            <v>CURVA 45º LONGA PVC P/ESG PRED - D=50 MM</v>
          </cell>
          <cell r="D8400" t="str">
            <v>UN</v>
          </cell>
          <cell r="E8400">
            <v>2.92</v>
          </cell>
        </row>
        <row r="8401">
          <cell r="B8401" t="str">
            <v>531411</v>
          </cell>
          <cell r="C8401" t="str">
            <v>CURVA 45º LONGA PVC P/ESG PRED - D=75 MM</v>
          </cell>
          <cell r="D8401" t="str">
            <v>UN</v>
          </cell>
          <cell r="E8401">
            <v>0</v>
          </cell>
        </row>
        <row r="8402">
          <cell r="B8402" t="str">
            <v>531412</v>
          </cell>
          <cell r="C8402" t="str">
            <v>CURVA 45º LONGA PVC P/ESG PRED - D=100 MM</v>
          </cell>
          <cell r="D8402" t="str">
            <v>UN</v>
          </cell>
          <cell r="E8402">
            <v>11.88</v>
          </cell>
        </row>
        <row r="8403">
          <cell r="B8403" t="str">
            <v>531413</v>
          </cell>
          <cell r="C8403" t="str">
            <v>CURVA 90º CURTA PVC P/ESG PRED - D=40 MM</v>
          </cell>
          <cell r="D8403" t="str">
            <v>UN</v>
          </cell>
          <cell r="E8403">
            <v>0</v>
          </cell>
        </row>
        <row r="8404">
          <cell r="B8404" t="str">
            <v>531414</v>
          </cell>
          <cell r="C8404" t="str">
            <v>CURVA 90º CURTA PVC P/ESG PRED - D=50 MM</v>
          </cell>
          <cell r="D8404" t="str">
            <v>UN</v>
          </cell>
          <cell r="E8404">
            <v>4.78</v>
          </cell>
        </row>
        <row r="8405">
          <cell r="B8405" t="str">
            <v>531415</v>
          </cell>
          <cell r="C8405" t="str">
            <v>CURVA 90º CURTA PVC P/ESG PRED - D=75 MM</v>
          </cell>
          <cell r="D8405" t="str">
            <v>UN</v>
          </cell>
          <cell r="E8405">
            <v>0</v>
          </cell>
        </row>
        <row r="8406">
          <cell r="B8406" t="str">
            <v>531416</v>
          </cell>
          <cell r="C8406" t="str">
            <v>CURVA 90º CURTA PVC P/ESG PRED - D=100 MM</v>
          </cell>
          <cell r="D8406" t="str">
            <v>UN</v>
          </cell>
          <cell r="E8406">
            <v>9.0500000000000007</v>
          </cell>
        </row>
        <row r="8407">
          <cell r="B8407" t="str">
            <v>531417</v>
          </cell>
          <cell r="C8407" t="str">
            <v>CURVA 90º LONGA PVC P/ESG PRED - D=40 MM</v>
          </cell>
          <cell r="D8407" t="str">
            <v>UN</v>
          </cell>
          <cell r="E8407">
            <v>0</v>
          </cell>
        </row>
        <row r="8408">
          <cell r="B8408" t="str">
            <v>531418</v>
          </cell>
          <cell r="C8408" t="str">
            <v>CURVA 90º LONGA PVC P/ESG PRED - D=50 MM</v>
          </cell>
          <cell r="D8408" t="str">
            <v>UN</v>
          </cell>
          <cell r="E8408">
            <v>3.32</v>
          </cell>
        </row>
        <row r="8409">
          <cell r="B8409" t="str">
            <v>531419</v>
          </cell>
          <cell r="C8409" t="str">
            <v>CURVA 90º LONGA PVC P/ESG PRED - D=75 MM</v>
          </cell>
          <cell r="D8409" t="str">
            <v>UN</v>
          </cell>
          <cell r="E8409">
            <v>0</v>
          </cell>
        </row>
        <row r="8410">
          <cell r="B8410" t="str">
            <v>531420</v>
          </cell>
          <cell r="C8410" t="str">
            <v>CURVA 90º LONGA PVC P/ESG PRED - D=100 MM</v>
          </cell>
          <cell r="D8410" t="str">
            <v>UN</v>
          </cell>
          <cell r="E8410">
            <v>11.35</v>
          </cell>
        </row>
        <row r="8411">
          <cell r="B8411" t="str">
            <v>531421</v>
          </cell>
          <cell r="C8411" t="str">
            <v>JOELHO 45º PVC P/ESG PRED - D=40 MM</v>
          </cell>
          <cell r="D8411" t="str">
            <v>UN</v>
          </cell>
          <cell r="E8411">
            <v>0</v>
          </cell>
        </row>
        <row r="8412">
          <cell r="B8412" t="str">
            <v>531422</v>
          </cell>
          <cell r="C8412" t="str">
            <v>JOELHO 45º PVC P/ESG PRED - D=50 MM</v>
          </cell>
          <cell r="D8412" t="str">
            <v>UN</v>
          </cell>
          <cell r="E8412">
            <v>1.1200000000000001</v>
          </cell>
        </row>
        <row r="8413">
          <cell r="B8413" t="str">
            <v>531423</v>
          </cell>
          <cell r="C8413" t="str">
            <v>JOELHO 45º PVC P/ESG PRED - D=75 MM</v>
          </cell>
          <cell r="D8413" t="str">
            <v>UN</v>
          </cell>
          <cell r="E8413">
            <v>0</v>
          </cell>
        </row>
        <row r="8414">
          <cell r="B8414" t="str">
            <v>531424</v>
          </cell>
          <cell r="C8414" t="str">
            <v>JOELHO 45º PVC P/ESG PRED - D=100 MM</v>
          </cell>
          <cell r="D8414" t="str">
            <v>UN</v>
          </cell>
          <cell r="E8414">
            <v>3.29</v>
          </cell>
        </row>
        <row r="8415">
          <cell r="B8415" t="str">
            <v>531425</v>
          </cell>
          <cell r="C8415" t="str">
            <v>JOELHO 90º PVC C/ VISITA P/ESG PRED - D=100x50 MM</v>
          </cell>
          <cell r="D8415" t="str">
            <v>UN</v>
          </cell>
          <cell r="E8415">
            <v>0</v>
          </cell>
        </row>
        <row r="8416">
          <cell r="B8416" t="str">
            <v>531426</v>
          </cell>
          <cell r="C8416" t="str">
            <v>JOELHO 90º PVC P/ANEL P/ESG PRED - D= 40x1 1/2"</v>
          </cell>
          <cell r="D8416" t="str">
            <v>UN</v>
          </cell>
          <cell r="E8416">
            <v>0</v>
          </cell>
        </row>
        <row r="8417">
          <cell r="B8417" t="str">
            <v>531427</v>
          </cell>
          <cell r="C8417" t="str">
            <v>JOELHO 90º PVC P/ESG PRED - D=40 MM</v>
          </cell>
          <cell r="D8417" t="str">
            <v>UN</v>
          </cell>
          <cell r="E8417">
            <v>0</v>
          </cell>
        </row>
        <row r="8418">
          <cell r="B8418" t="str">
            <v>531428</v>
          </cell>
          <cell r="C8418" t="str">
            <v>JOELHO 90º PVC P/ESG PRED - D=50 MM</v>
          </cell>
          <cell r="D8418" t="str">
            <v>UN</v>
          </cell>
          <cell r="E8418">
            <v>0.98</v>
          </cell>
        </row>
        <row r="8419">
          <cell r="B8419" t="str">
            <v>531429</v>
          </cell>
          <cell r="C8419" t="str">
            <v>JOELHO 90º PVC P/ESG PRED - D=75 MM</v>
          </cell>
          <cell r="D8419" t="str">
            <v>UN</v>
          </cell>
          <cell r="E8419">
            <v>0</v>
          </cell>
        </row>
        <row r="8420">
          <cell r="B8420" t="str">
            <v>531430</v>
          </cell>
          <cell r="C8420" t="str">
            <v>JOELHO 90º PVC P/ESG PRED - D=100 MM</v>
          </cell>
          <cell r="D8420" t="str">
            <v>UN</v>
          </cell>
          <cell r="E8420">
            <v>2.94</v>
          </cell>
        </row>
        <row r="8421">
          <cell r="B8421" t="str">
            <v>531431</v>
          </cell>
          <cell r="C8421" t="str">
            <v>JOELHO 90º PVC P/ESG PRED - D=150 MM</v>
          </cell>
          <cell r="D8421" t="str">
            <v>UN</v>
          </cell>
          <cell r="E8421">
            <v>0</v>
          </cell>
        </row>
        <row r="8422">
          <cell r="B8422" t="str">
            <v>531432</v>
          </cell>
          <cell r="C8422" t="str">
            <v>JUNCAO 45º PVC P/ESG PRED - D= 40 MM</v>
          </cell>
          <cell r="D8422" t="str">
            <v>UN</v>
          </cell>
          <cell r="E8422">
            <v>0</v>
          </cell>
        </row>
        <row r="8423">
          <cell r="B8423" t="str">
            <v>531433</v>
          </cell>
          <cell r="C8423" t="str">
            <v>JUNCAO DUPLA PVC P/ESG PRED - D=75 X 75 X 75 MM</v>
          </cell>
          <cell r="D8423" t="str">
            <v>UN</v>
          </cell>
          <cell r="E8423">
            <v>0</v>
          </cell>
        </row>
        <row r="8424">
          <cell r="B8424" t="str">
            <v>531434</v>
          </cell>
          <cell r="C8424" t="str">
            <v>JUNCAO DUPLA PVC P/ESG PRED - D=100 X 100 X 100 MM</v>
          </cell>
          <cell r="D8424" t="str">
            <v>UN</v>
          </cell>
          <cell r="E8424">
            <v>0</v>
          </cell>
        </row>
        <row r="8425">
          <cell r="B8425" t="str">
            <v>531435</v>
          </cell>
          <cell r="C8425" t="str">
            <v>JUNCAO INVERTIDA PVC P/ESG PRED - D=75 X 50 MM</v>
          </cell>
          <cell r="D8425" t="str">
            <v>UN</v>
          </cell>
          <cell r="E8425">
            <v>0</v>
          </cell>
        </row>
        <row r="8426">
          <cell r="B8426" t="str">
            <v>531436</v>
          </cell>
          <cell r="C8426" t="str">
            <v>JUNCAO INVERTIDA PVC P/ESG PRED - D=75 X 75 MM</v>
          </cell>
          <cell r="D8426" t="str">
            <v>UN</v>
          </cell>
          <cell r="E8426">
            <v>0</v>
          </cell>
        </row>
        <row r="8427">
          <cell r="B8427" t="str">
            <v>531437</v>
          </cell>
          <cell r="C8427" t="str">
            <v>JUNCAO SIMPLES PVC P/ESG PRED - D=50 X 50 MM</v>
          </cell>
          <cell r="D8427" t="str">
            <v>UN</v>
          </cell>
          <cell r="E8427">
            <v>2.7</v>
          </cell>
        </row>
        <row r="8428">
          <cell r="B8428" t="str">
            <v>531438</v>
          </cell>
          <cell r="C8428" t="str">
            <v>JUNCAO SIMPLES PVC P/ESG PRED - D=75 X 50 MM</v>
          </cell>
          <cell r="D8428" t="str">
            <v>UN</v>
          </cell>
          <cell r="E8428">
            <v>0</v>
          </cell>
        </row>
        <row r="8429">
          <cell r="B8429" t="str">
            <v>531439</v>
          </cell>
          <cell r="C8429" t="str">
            <v>JUNCAO SIMPLES PVC P/ESG PRED - D=75 X 75 MM</v>
          </cell>
          <cell r="D8429" t="str">
            <v>UN</v>
          </cell>
          <cell r="E8429">
            <v>0</v>
          </cell>
        </row>
        <row r="8430">
          <cell r="B8430" t="str">
            <v>531440</v>
          </cell>
          <cell r="C8430" t="str">
            <v>JUNCAO SIMPLES PVC P/ESG PRED - D=100 X 50 MM</v>
          </cell>
          <cell r="D8430" t="str">
            <v>UN</v>
          </cell>
          <cell r="E8430">
            <v>0</v>
          </cell>
        </row>
        <row r="8431">
          <cell r="B8431" t="str">
            <v>531441</v>
          </cell>
          <cell r="C8431" t="str">
            <v>JUNCAO SIMPLES PVC P/ESG PRED - D=100 X 75 MM</v>
          </cell>
          <cell r="D8431" t="str">
            <v>UN</v>
          </cell>
          <cell r="E8431">
            <v>0</v>
          </cell>
        </row>
        <row r="8432">
          <cell r="B8432" t="str">
            <v>531442</v>
          </cell>
          <cell r="C8432" t="str">
            <v>JUNCAO SIMPLES PVC P/ESG PRED - D=100 X 100 MM</v>
          </cell>
          <cell r="D8432" t="str">
            <v>UN</v>
          </cell>
          <cell r="E8432">
            <v>8.16</v>
          </cell>
        </row>
        <row r="8433">
          <cell r="B8433" t="str">
            <v>531443</v>
          </cell>
          <cell r="C8433" t="str">
            <v>LUVA DE CORRER PVC P/ESG PRED - D=40 MM</v>
          </cell>
          <cell r="D8433" t="str">
            <v>UN</v>
          </cell>
          <cell r="E8433">
            <v>0</v>
          </cell>
        </row>
        <row r="8434">
          <cell r="B8434" t="str">
            <v>531444</v>
          </cell>
          <cell r="C8434" t="str">
            <v>LUVA DE CORRER PVC P/ESG PRED - D=50 MM</v>
          </cell>
          <cell r="D8434" t="str">
            <v>UN</v>
          </cell>
          <cell r="E8434">
            <v>3.71</v>
          </cell>
        </row>
        <row r="8435">
          <cell r="B8435" t="str">
            <v>531445</v>
          </cell>
          <cell r="C8435" t="str">
            <v>LUVA DE CORRER PVC P/ESG PRED - D=75 MM</v>
          </cell>
          <cell r="D8435" t="str">
            <v>UN</v>
          </cell>
          <cell r="E8435">
            <v>0</v>
          </cell>
        </row>
        <row r="8436">
          <cell r="B8436" t="str">
            <v>531446</v>
          </cell>
          <cell r="C8436" t="str">
            <v>LUVA DE CORRER PVC P/ESG PRED - D=100 MM</v>
          </cell>
          <cell r="D8436" t="str">
            <v>UN</v>
          </cell>
          <cell r="E8436">
            <v>4.6100000000000003</v>
          </cell>
        </row>
        <row r="8437">
          <cell r="B8437" t="str">
            <v>531447</v>
          </cell>
          <cell r="C8437" t="str">
            <v>LUVA PVC P/ESG PRED - D=40 MM</v>
          </cell>
          <cell r="D8437" t="str">
            <v>UN</v>
          </cell>
          <cell r="E8437">
            <v>0</v>
          </cell>
        </row>
        <row r="8438">
          <cell r="B8438" t="str">
            <v>531448</v>
          </cell>
          <cell r="C8438" t="str">
            <v>LUVA SIMPLES PVC P/ESG PRED - D=50 MM</v>
          </cell>
          <cell r="D8438" t="str">
            <v>UN</v>
          </cell>
          <cell r="E8438">
            <v>1</v>
          </cell>
        </row>
        <row r="8439">
          <cell r="B8439" t="str">
            <v>531449</v>
          </cell>
          <cell r="C8439" t="str">
            <v>LUVA SIMPLES PVC P/ESG PRED - D=75 MM</v>
          </cell>
          <cell r="D8439" t="str">
            <v>UN</v>
          </cell>
          <cell r="E8439">
            <v>0</v>
          </cell>
        </row>
        <row r="8440">
          <cell r="B8440" t="str">
            <v>531450</v>
          </cell>
          <cell r="C8440" t="str">
            <v>LUVA SIMPLES PVC P/ESG PRED - D=100 MM</v>
          </cell>
          <cell r="D8440" t="str">
            <v>UN</v>
          </cell>
          <cell r="E8440">
            <v>2.34</v>
          </cell>
        </row>
        <row r="8441">
          <cell r="B8441" t="str">
            <v>531451</v>
          </cell>
          <cell r="C8441" t="str">
            <v>PLUG DE PVC P/ESG PRED - D=50 MM</v>
          </cell>
          <cell r="D8441" t="str">
            <v>UN</v>
          </cell>
          <cell r="E8441">
            <v>1.03</v>
          </cell>
        </row>
        <row r="8442">
          <cell r="B8442" t="str">
            <v>531452</v>
          </cell>
          <cell r="C8442" t="str">
            <v>PLUG DE PVC P/ESG PRED - D=75 MM</v>
          </cell>
          <cell r="D8442" t="str">
            <v>UN</v>
          </cell>
          <cell r="E8442">
            <v>0</v>
          </cell>
        </row>
        <row r="8443">
          <cell r="B8443" t="str">
            <v>531453</v>
          </cell>
          <cell r="C8443" t="str">
            <v>PLUG DE PVC P/ESG PRED - D=100 MM</v>
          </cell>
          <cell r="D8443" t="str">
            <v>UN</v>
          </cell>
          <cell r="E8443">
            <v>2.77</v>
          </cell>
        </row>
        <row r="8444">
          <cell r="B8444" t="str">
            <v>531454</v>
          </cell>
          <cell r="C8444" t="str">
            <v>REDUCAO EXC PVC P/ESG PRED - D=75 X 50 MM</v>
          </cell>
          <cell r="D8444" t="str">
            <v>UN</v>
          </cell>
          <cell r="E8444">
            <v>1.85</v>
          </cell>
        </row>
        <row r="8445">
          <cell r="B8445" t="str">
            <v>531455</v>
          </cell>
          <cell r="C8445" t="str">
            <v>REDUCAO EXC PVC P/ESG PRED - D=100 X 50 MM</v>
          </cell>
          <cell r="D8445" t="str">
            <v>UN</v>
          </cell>
          <cell r="E8445">
            <v>2.7</v>
          </cell>
        </row>
        <row r="8446">
          <cell r="B8446" t="str">
            <v>531456</v>
          </cell>
          <cell r="C8446" t="str">
            <v>REDUCAO EXC PVC P/ESG PRED - D=100 X 75 MM</v>
          </cell>
          <cell r="D8446" t="str">
            <v>UN</v>
          </cell>
          <cell r="E8446">
            <v>0</v>
          </cell>
        </row>
        <row r="8447">
          <cell r="B8447" t="str">
            <v>531457</v>
          </cell>
          <cell r="C8447" t="str">
            <v>REDUCAO EXC PVC P/ESG PRED - D=150 X 100 MM</v>
          </cell>
          <cell r="D8447" t="str">
            <v>UN</v>
          </cell>
          <cell r="E8447">
            <v>0</v>
          </cell>
        </row>
        <row r="8448">
          <cell r="B8448" t="str">
            <v>531458</v>
          </cell>
          <cell r="C8448" t="str">
            <v>TE 90º PVC P/ESG PRED - D=40 MM</v>
          </cell>
          <cell r="D8448" t="str">
            <v>UN</v>
          </cell>
          <cell r="E8448">
            <v>0</v>
          </cell>
        </row>
        <row r="8449">
          <cell r="B8449" t="str">
            <v>531459</v>
          </cell>
          <cell r="C8449" t="str">
            <v>TE CURTO PVC P/ESG PRED - D=50 X 50 MM</v>
          </cell>
          <cell r="D8449" t="str">
            <v>UN</v>
          </cell>
          <cell r="E8449">
            <v>2.36</v>
          </cell>
        </row>
        <row r="8450">
          <cell r="B8450" t="str">
            <v>531460</v>
          </cell>
          <cell r="C8450" t="str">
            <v>TE CURTO PVC P/ESG PRED - D=75 X 50 MM</v>
          </cell>
          <cell r="D8450" t="str">
            <v>UN</v>
          </cell>
          <cell r="E8450">
            <v>0</v>
          </cell>
        </row>
        <row r="8451">
          <cell r="B8451" t="str">
            <v>531461</v>
          </cell>
          <cell r="C8451" t="str">
            <v>TE CURTO PVC P/ESG PRED - D=75 X 75 MM</v>
          </cell>
          <cell r="D8451" t="str">
            <v>UN</v>
          </cell>
          <cell r="E8451">
            <v>4.9000000000000004</v>
          </cell>
        </row>
        <row r="8452">
          <cell r="B8452" t="str">
            <v>531462</v>
          </cell>
          <cell r="C8452" t="str">
            <v>TE CURTO PVC P/ESG PRED - D=100 X 50 MM</v>
          </cell>
          <cell r="D8452" t="str">
            <v>UN</v>
          </cell>
          <cell r="E8452">
            <v>0</v>
          </cell>
        </row>
        <row r="8453">
          <cell r="B8453" t="str">
            <v>531463</v>
          </cell>
          <cell r="C8453" t="str">
            <v>TE CURTO PVC P/ESG PRED - D=100 X 75 MM</v>
          </cell>
          <cell r="D8453" t="str">
            <v>UN</v>
          </cell>
          <cell r="E8453">
            <v>0</v>
          </cell>
        </row>
        <row r="8454">
          <cell r="B8454" t="str">
            <v>531464</v>
          </cell>
          <cell r="C8454" t="str">
            <v>TE CURTO PVC P/ESG PRED - D=100 X 100 MM</v>
          </cell>
          <cell r="D8454" t="str">
            <v>UN</v>
          </cell>
          <cell r="E8454">
            <v>5.81</v>
          </cell>
        </row>
        <row r="8455">
          <cell r="B8455" t="str">
            <v>531465</v>
          </cell>
          <cell r="C8455" t="str">
            <v>TE DE INSPECAO PVC P/ESG PRED - D=100 X 75 MM</v>
          </cell>
          <cell r="D8455" t="str">
            <v>UN</v>
          </cell>
          <cell r="E8455">
            <v>0</v>
          </cell>
        </row>
        <row r="8456">
          <cell r="B8456" t="str">
            <v>531466</v>
          </cell>
          <cell r="C8456" t="str">
            <v>TERMINAL DE VENTILACAO PVC P/ESG PRED - D=50 MM</v>
          </cell>
          <cell r="D8456" t="str">
            <v>UN</v>
          </cell>
          <cell r="E8456">
            <v>0</v>
          </cell>
        </row>
        <row r="8457">
          <cell r="B8457" t="str">
            <v>531467</v>
          </cell>
          <cell r="C8457" t="str">
            <v>TUBO PVC PBJE P/ESG PRED  - D=40 MM</v>
          </cell>
          <cell r="D8457" t="str">
            <v>M</v>
          </cell>
          <cell r="E8457">
            <v>2.08</v>
          </cell>
        </row>
        <row r="8458">
          <cell r="B8458" t="str">
            <v>531468</v>
          </cell>
          <cell r="C8458" t="str">
            <v>TUBO PVC PBJE P/ESG PRED  - D=50 MM</v>
          </cell>
          <cell r="D8458" t="str">
            <v>M</v>
          </cell>
          <cell r="E8458">
            <v>3.56</v>
          </cell>
        </row>
        <row r="8459">
          <cell r="B8459" t="str">
            <v>531469</v>
          </cell>
          <cell r="C8459" t="str">
            <v>TUBO PVC PBJE P/ESG PRED  - D=75 MM</v>
          </cell>
          <cell r="D8459" t="str">
            <v>M</v>
          </cell>
          <cell r="E8459">
            <v>5.78</v>
          </cell>
        </row>
        <row r="8460">
          <cell r="B8460" t="str">
            <v>531470</v>
          </cell>
          <cell r="C8460" t="str">
            <v>TUBO PVC PBJE P/ESG PRED  - D=100 MM</v>
          </cell>
          <cell r="D8460" t="str">
            <v>M</v>
          </cell>
          <cell r="E8460">
            <v>6.88</v>
          </cell>
        </row>
        <row r="8461">
          <cell r="B8461" t="str">
            <v>531471</v>
          </cell>
          <cell r="C8461" t="str">
            <v>ADAPTADOR PVC P/TUBO CERAM X PVC - 100 MM</v>
          </cell>
          <cell r="D8461" t="str">
            <v>UN</v>
          </cell>
          <cell r="E8461">
            <v>4.24</v>
          </cell>
        </row>
        <row r="8462">
          <cell r="B8462" t="str">
            <v>531472</v>
          </cell>
          <cell r="C8462" t="str">
            <v>ADAPTADOR PVC P/TUBO CERAM X PVC - 150 MM</v>
          </cell>
          <cell r="D8462" t="str">
            <v>UN</v>
          </cell>
          <cell r="E8462">
            <v>0</v>
          </cell>
        </row>
        <row r="8463">
          <cell r="B8463" t="str">
            <v>531473</v>
          </cell>
          <cell r="C8463" t="str">
            <v>ADAPTADOR PVC P/TUBO CERAM X PVC - 200 MM</v>
          </cell>
          <cell r="D8463" t="str">
            <v>UN</v>
          </cell>
          <cell r="E8463">
            <v>27.1</v>
          </cell>
        </row>
        <row r="8464">
          <cell r="B8464" t="str">
            <v>531474</v>
          </cell>
          <cell r="C8464" t="str">
            <v>ADAPTADOR PVC P/ TUBO CERAM X PVC VFORT - 100 MM</v>
          </cell>
          <cell r="D8464" t="str">
            <v>UN</v>
          </cell>
          <cell r="E8464">
            <v>10.220000000000001</v>
          </cell>
        </row>
        <row r="8465">
          <cell r="B8465" t="str">
            <v>531475</v>
          </cell>
          <cell r="C8465" t="str">
            <v>ADAPTADOR PVC P/ TUBO CERAM X PVC VFORT - 150 MM</v>
          </cell>
          <cell r="D8465" t="str">
            <v>UN</v>
          </cell>
          <cell r="E8465">
            <v>0</v>
          </cell>
        </row>
        <row r="8466">
          <cell r="B8466" t="str">
            <v>531476</v>
          </cell>
          <cell r="C8466" t="str">
            <v>ADAPTADOR PVC P/ TUBO CERAM X PVC VFORT - 200 MM</v>
          </cell>
          <cell r="D8466" t="str">
            <v>UN</v>
          </cell>
          <cell r="E8466">
            <v>27.7</v>
          </cell>
        </row>
        <row r="8467">
          <cell r="B8467" t="str">
            <v>531477</v>
          </cell>
          <cell r="C8467" t="str">
            <v>ANEL DE BORRACHA P/COL ESG - VINILFORT - D=100 MM</v>
          </cell>
          <cell r="D8467" t="str">
            <v>UN</v>
          </cell>
          <cell r="E8467">
            <v>0</v>
          </cell>
        </row>
        <row r="8468">
          <cell r="B8468" t="str">
            <v>531478</v>
          </cell>
          <cell r="C8468" t="str">
            <v>ANEL DE BORRACHA P/COL ESG - VINILFORT - D=125 MM</v>
          </cell>
          <cell r="D8468" t="str">
            <v>UN</v>
          </cell>
          <cell r="E8468">
            <v>0</v>
          </cell>
        </row>
        <row r="8469">
          <cell r="B8469" t="str">
            <v>531479</v>
          </cell>
          <cell r="C8469" t="str">
            <v>ANEL DE BORRACHA P/COL ESG - VINILFORT - D=150 MM</v>
          </cell>
          <cell r="D8469" t="str">
            <v>UN</v>
          </cell>
          <cell r="E8469">
            <v>0</v>
          </cell>
        </row>
        <row r="8470">
          <cell r="B8470" t="str">
            <v>531480</v>
          </cell>
          <cell r="C8470" t="str">
            <v>ANEL DE BORRACHA P/COL ESG - VINILFORT - D=200 MM</v>
          </cell>
          <cell r="D8470" t="str">
            <v>UN</v>
          </cell>
          <cell r="E8470">
            <v>0</v>
          </cell>
        </row>
        <row r="8471">
          <cell r="B8471" t="str">
            <v>531481</v>
          </cell>
          <cell r="C8471" t="str">
            <v>ANEL DE BORRACHA P/COL ESG - VINILFORT - D=250 MM</v>
          </cell>
          <cell r="D8471" t="str">
            <v>UN</v>
          </cell>
          <cell r="E8471">
            <v>0</v>
          </cell>
        </row>
        <row r="8472">
          <cell r="B8472" t="str">
            <v>531482</v>
          </cell>
          <cell r="C8472" t="str">
            <v>ANEL DE BORRACHA P/COL ESG - VINILFORT - D=300 MM</v>
          </cell>
          <cell r="D8472" t="str">
            <v>UN</v>
          </cell>
          <cell r="E8472">
            <v>0</v>
          </cell>
        </row>
        <row r="8473">
          <cell r="B8473" t="str">
            <v>531483</v>
          </cell>
          <cell r="C8473" t="str">
            <v>ANEL DE BORRACHA P/COL ESG - VINILFORT - D=350 MM</v>
          </cell>
          <cell r="D8473" t="str">
            <v>UN</v>
          </cell>
          <cell r="E8473">
            <v>0</v>
          </cell>
        </row>
        <row r="8474">
          <cell r="B8474" t="str">
            <v>531484</v>
          </cell>
          <cell r="C8474" t="str">
            <v>ANEL DE BORRACHA P/COL ESG - VINILFORT - D=400 MM</v>
          </cell>
          <cell r="D8474" t="str">
            <v>UN</v>
          </cell>
          <cell r="E8474">
            <v>0</v>
          </cell>
        </row>
        <row r="8475">
          <cell r="B8475" t="str">
            <v>531485</v>
          </cell>
          <cell r="C8475" t="str">
            <v>ANEL DE BORRACHA P/COL ESG - VFORT ULTRA - D=150MM</v>
          </cell>
          <cell r="D8475" t="str">
            <v>UN</v>
          </cell>
          <cell r="E8475">
            <v>0</v>
          </cell>
        </row>
        <row r="8476">
          <cell r="B8476" t="str">
            <v>531486</v>
          </cell>
          <cell r="C8476" t="str">
            <v>CAP PVC P/COL ESG - VINILFORT - D=150 MM</v>
          </cell>
          <cell r="D8476" t="str">
            <v>UN</v>
          </cell>
          <cell r="E8476">
            <v>0</v>
          </cell>
        </row>
        <row r="8477">
          <cell r="B8477" t="str">
            <v>531487</v>
          </cell>
          <cell r="C8477" t="str">
            <v>CAP PVC P/COL ESG - VINILFORT - D=200 MM</v>
          </cell>
          <cell r="D8477" t="str">
            <v>UN</v>
          </cell>
          <cell r="E8477">
            <v>0</v>
          </cell>
        </row>
        <row r="8478">
          <cell r="B8478" t="str">
            <v>531488</v>
          </cell>
          <cell r="C8478" t="str">
            <v>CURVA 11º 15 PVC PB P/COL ESG-VINILFORT - D=100 MM</v>
          </cell>
          <cell r="D8478" t="str">
            <v>UN</v>
          </cell>
          <cell r="E8478">
            <v>0</v>
          </cell>
        </row>
        <row r="8479">
          <cell r="B8479" t="str">
            <v>531489</v>
          </cell>
          <cell r="C8479" t="str">
            <v>CURVA 11º 15 PVC PB P/COL ESG-VINILFORT - D=150 MM</v>
          </cell>
          <cell r="D8479" t="str">
            <v>UN</v>
          </cell>
          <cell r="E8479">
            <v>0</v>
          </cell>
        </row>
        <row r="8480">
          <cell r="B8480" t="str">
            <v>531490</v>
          </cell>
          <cell r="C8480" t="str">
            <v>CURVA 22º 30 PVC PB P/COL ESG-VINILFORT - D=100 MM</v>
          </cell>
          <cell r="D8480" t="str">
            <v>UN</v>
          </cell>
          <cell r="E8480">
            <v>0</v>
          </cell>
        </row>
        <row r="8481">
          <cell r="B8481" t="str">
            <v>531491</v>
          </cell>
          <cell r="C8481" t="str">
            <v>CURVA 22º 30 PVC PB P/COL ESG-VINILFORT - D=150 MM</v>
          </cell>
          <cell r="D8481" t="str">
            <v>UN</v>
          </cell>
          <cell r="E8481">
            <v>0</v>
          </cell>
        </row>
        <row r="8482">
          <cell r="B8482" t="str">
            <v>531492</v>
          </cell>
          <cell r="C8482" t="str">
            <v>CURVA 45º CURTA PVC PB P/COL ESG-VFORT - D=100 MM</v>
          </cell>
          <cell r="D8482" t="str">
            <v>UN</v>
          </cell>
          <cell r="E8482">
            <v>0</v>
          </cell>
        </row>
        <row r="8483">
          <cell r="B8483" t="str">
            <v>531493</v>
          </cell>
          <cell r="C8483" t="str">
            <v>CURVA 45º LONGA PVC PB P/COL ESG-VFORT - D=100 MM</v>
          </cell>
          <cell r="D8483" t="str">
            <v>UN</v>
          </cell>
          <cell r="E8483">
            <v>18.78</v>
          </cell>
        </row>
        <row r="8484">
          <cell r="B8484" t="str">
            <v>531494</v>
          </cell>
          <cell r="C8484" t="str">
            <v>CURVA 45º PVC PB P/COL ESG - VINILFORT - D=125 MM</v>
          </cell>
          <cell r="D8484" t="str">
            <v>UN</v>
          </cell>
          <cell r="E8484">
            <v>0</v>
          </cell>
        </row>
        <row r="8485">
          <cell r="B8485" t="str">
            <v>531495</v>
          </cell>
          <cell r="C8485" t="str">
            <v>CURVA 45º PVC PB P/COL ESG - VINILFORT - D=150 MM</v>
          </cell>
          <cell r="D8485" t="str">
            <v>UN</v>
          </cell>
          <cell r="E8485">
            <v>62.32</v>
          </cell>
        </row>
        <row r="8486">
          <cell r="B8486" t="str">
            <v>531496</v>
          </cell>
          <cell r="C8486" t="str">
            <v>CURVA 45º PVC PB P/COL ESG - VINILFORT - D=200 MM</v>
          </cell>
          <cell r="D8486" t="str">
            <v>UN</v>
          </cell>
          <cell r="E8486">
            <v>97.78</v>
          </cell>
        </row>
        <row r="8487">
          <cell r="B8487" t="str">
            <v>531497</v>
          </cell>
          <cell r="C8487" t="str">
            <v>CURVA 45º PVC PB P/COL ESG - VINILFORT - D=250 MM</v>
          </cell>
          <cell r="D8487" t="str">
            <v>UN</v>
          </cell>
          <cell r="E8487">
            <v>0</v>
          </cell>
        </row>
        <row r="8488">
          <cell r="B8488" t="str">
            <v>531498</v>
          </cell>
          <cell r="C8488" t="str">
            <v>CURVA 45º PVC PB P/COL ESG - VINILFORT - D=300 MM</v>
          </cell>
          <cell r="D8488" t="str">
            <v>UN</v>
          </cell>
          <cell r="E8488">
            <v>333.89</v>
          </cell>
        </row>
        <row r="8489">
          <cell r="B8489" t="str">
            <v>531499</v>
          </cell>
          <cell r="C8489" t="str">
            <v>CURVA 45º PVC PB P/COL ESG - VINILFORT - D=350 MM</v>
          </cell>
          <cell r="D8489" t="str">
            <v>UN</v>
          </cell>
          <cell r="E8489">
            <v>0</v>
          </cell>
        </row>
        <row r="8490">
          <cell r="B8490" t="str">
            <v>531501</v>
          </cell>
          <cell r="C8490" t="str">
            <v>CURVA 45º PVC PB P/COL ESG - VINILFORT - D=400 MM</v>
          </cell>
          <cell r="D8490" t="str">
            <v>UN</v>
          </cell>
          <cell r="E8490">
            <v>498.14</v>
          </cell>
        </row>
        <row r="8491">
          <cell r="B8491" t="str">
            <v>531502</v>
          </cell>
          <cell r="C8491" t="str">
            <v>CURVA 90º CURTA PVC PB P/COL ESG-VFORT - D=100 MM</v>
          </cell>
          <cell r="D8491" t="str">
            <v>UN</v>
          </cell>
          <cell r="E8491">
            <v>0</v>
          </cell>
        </row>
        <row r="8492">
          <cell r="B8492" t="str">
            <v>531503</v>
          </cell>
          <cell r="C8492" t="str">
            <v>CURVA 90º LONGA PVC PB P/COL ESG-VFORT - D=100 MM</v>
          </cell>
          <cell r="D8492" t="str">
            <v>UN</v>
          </cell>
          <cell r="E8492">
            <v>22.21</v>
          </cell>
        </row>
        <row r="8493">
          <cell r="B8493" t="str">
            <v>531504</v>
          </cell>
          <cell r="C8493" t="str">
            <v>CURVA 90º PVC PB P/COL ESG - VINILFORT - D=125 MM</v>
          </cell>
          <cell r="D8493" t="str">
            <v>UN</v>
          </cell>
          <cell r="E8493">
            <v>0</v>
          </cell>
        </row>
        <row r="8494">
          <cell r="B8494" t="str">
            <v>531505</v>
          </cell>
          <cell r="C8494" t="str">
            <v>CURVA 90º PVC PB P/COL ESG - VINILFORT - D=150 MM</v>
          </cell>
          <cell r="D8494" t="str">
            <v>UN</v>
          </cell>
          <cell r="E8494">
            <v>0</v>
          </cell>
        </row>
        <row r="8495">
          <cell r="B8495" t="str">
            <v>531506</v>
          </cell>
          <cell r="C8495" t="str">
            <v>CURVA 90º PVC PB P/COL ESG - VINILFORT - D=200 MM</v>
          </cell>
          <cell r="D8495" t="str">
            <v>UN</v>
          </cell>
          <cell r="E8495">
            <v>104.9</v>
          </cell>
        </row>
        <row r="8496">
          <cell r="B8496" t="str">
            <v>531507</v>
          </cell>
          <cell r="C8496" t="str">
            <v>CURVA 90º PVC PB P/COL ESG - VINILFORT - D=250 MM</v>
          </cell>
          <cell r="D8496" t="str">
            <v>UN</v>
          </cell>
          <cell r="E8496">
            <v>0</v>
          </cell>
        </row>
        <row r="8497">
          <cell r="B8497" t="str">
            <v>531508</v>
          </cell>
          <cell r="C8497" t="str">
            <v>CURVA 90º PVC PB P/COL ESG - VINILFORT - D=300 MM</v>
          </cell>
          <cell r="D8497" t="str">
            <v>UN</v>
          </cell>
          <cell r="E8497">
            <v>414.32</v>
          </cell>
        </row>
        <row r="8498">
          <cell r="B8498" t="str">
            <v>531509</v>
          </cell>
          <cell r="C8498" t="str">
            <v>CURVA 90º PVC PB P/COL ESG - VINILFORT - D=350 MM</v>
          </cell>
          <cell r="D8498" t="str">
            <v>UN</v>
          </cell>
          <cell r="E8498">
            <v>0</v>
          </cell>
        </row>
        <row r="8499">
          <cell r="B8499" t="str">
            <v>531510</v>
          </cell>
          <cell r="C8499" t="str">
            <v>CURVA 90º PVC PB P/COL ESG - VINILFORT - D=400 MM</v>
          </cell>
          <cell r="D8499" t="str">
            <v>UN</v>
          </cell>
          <cell r="E8499">
            <v>710.78</v>
          </cell>
        </row>
        <row r="8500">
          <cell r="B8500" t="str">
            <v>531511</v>
          </cell>
          <cell r="C8500" t="str">
            <v>JUNCAO 45º PVC P/COL ESG - VINILFORT - D=100 MM</v>
          </cell>
          <cell r="D8500" t="str">
            <v>UN</v>
          </cell>
          <cell r="E8500">
            <v>32.78</v>
          </cell>
        </row>
        <row r="8501">
          <cell r="B8501" t="str">
            <v>531512</v>
          </cell>
          <cell r="C8501" t="str">
            <v>JUNCAO 45º PVC P/COL ESG - VINILFORT - D=150 MM</v>
          </cell>
          <cell r="D8501" t="str">
            <v>UN</v>
          </cell>
          <cell r="E8501">
            <v>0</v>
          </cell>
        </row>
        <row r="8502">
          <cell r="B8502" t="str">
            <v>531513</v>
          </cell>
          <cell r="C8502" t="str">
            <v>JUNCAO 45º PVC P/COL ESG - VINILFORT - D=200 MM</v>
          </cell>
          <cell r="D8502" t="str">
            <v>UN</v>
          </cell>
          <cell r="E8502">
            <v>122.9</v>
          </cell>
        </row>
        <row r="8503">
          <cell r="B8503" t="str">
            <v>531514</v>
          </cell>
          <cell r="C8503" t="str">
            <v>JUNCAO 45º PVC P/COL ESG - VINILFORT - D=250 MM</v>
          </cell>
          <cell r="D8503" t="str">
            <v>UN</v>
          </cell>
          <cell r="E8503">
            <v>0</v>
          </cell>
        </row>
        <row r="8504">
          <cell r="B8504" t="str">
            <v>531515</v>
          </cell>
          <cell r="C8504" t="str">
            <v>JUNCAO 45º PVC P/COL ESG - VINILFORT - D=300 MM</v>
          </cell>
          <cell r="D8504" t="str">
            <v>UN</v>
          </cell>
          <cell r="E8504">
            <v>477.32</v>
          </cell>
        </row>
        <row r="8505">
          <cell r="B8505" t="str">
            <v>531516</v>
          </cell>
          <cell r="C8505" t="str">
            <v>JUNCAO 45º PVC P/COL ESG - VINILFORT - D=350 MM</v>
          </cell>
          <cell r="D8505" t="str">
            <v>UN</v>
          </cell>
          <cell r="E8505">
            <v>0</v>
          </cell>
        </row>
        <row r="8506">
          <cell r="B8506" t="str">
            <v>531517</v>
          </cell>
          <cell r="C8506" t="str">
            <v>JUNCAO 45º PVC P/COL ESG - VINILFORT - D=400 MM</v>
          </cell>
          <cell r="D8506" t="str">
            <v>UN</v>
          </cell>
          <cell r="E8506">
            <v>882</v>
          </cell>
        </row>
        <row r="8507">
          <cell r="B8507" t="str">
            <v>531518</v>
          </cell>
          <cell r="C8507" t="str">
            <v>JUNCAO PVC P/COL ESG - VFORT ULTRA - D=150 X 100MM</v>
          </cell>
          <cell r="D8507" t="str">
            <v>UN</v>
          </cell>
          <cell r="E8507">
            <v>0</v>
          </cell>
        </row>
        <row r="8508">
          <cell r="B8508" t="str">
            <v>531519</v>
          </cell>
          <cell r="C8508" t="str">
            <v>LUVA DE CORRER PVC P/COL ESG-VFORT ULTRA - D=100MM</v>
          </cell>
          <cell r="D8508" t="str">
            <v>UN</v>
          </cell>
          <cell r="E8508">
            <v>0</v>
          </cell>
        </row>
        <row r="8509">
          <cell r="B8509" t="str">
            <v>531520</v>
          </cell>
          <cell r="C8509" t="str">
            <v>LUVA DE CORRER PVC P/COL ESG-VFORT ULTRA - D=150MM</v>
          </cell>
          <cell r="D8509" t="str">
            <v>UN</v>
          </cell>
          <cell r="E8509">
            <v>0</v>
          </cell>
        </row>
        <row r="8510">
          <cell r="B8510" t="str">
            <v>531521</v>
          </cell>
          <cell r="C8510" t="str">
            <v>LUVA DE CORRER PVC P/COL ESG- VINILFORT - D=100 MM</v>
          </cell>
          <cell r="D8510" t="str">
            <v>UN</v>
          </cell>
          <cell r="E8510">
            <v>4.34</v>
          </cell>
        </row>
        <row r="8511">
          <cell r="B8511" t="str">
            <v>531522</v>
          </cell>
          <cell r="C8511" t="str">
            <v>LUVA DE CORRER PVC P/COL ESG- VINILFORT - D=125 MM</v>
          </cell>
          <cell r="D8511" t="str">
            <v>UN</v>
          </cell>
          <cell r="E8511">
            <v>0</v>
          </cell>
        </row>
        <row r="8512">
          <cell r="B8512" t="str">
            <v>531523</v>
          </cell>
          <cell r="C8512" t="str">
            <v>LUVA DE CORRER PVC P/COL ESG- VINILFORT - D=150 MM</v>
          </cell>
          <cell r="D8512" t="str">
            <v>UN</v>
          </cell>
          <cell r="E8512">
            <v>16.66</v>
          </cell>
        </row>
        <row r="8513">
          <cell r="B8513" t="str">
            <v>531524</v>
          </cell>
          <cell r="C8513" t="str">
            <v>LUVA DE CORRER PVC P/COL ESG- VINILFORT - D=200 MM</v>
          </cell>
          <cell r="D8513" t="str">
            <v>UN</v>
          </cell>
          <cell r="E8513">
            <v>27.35</v>
          </cell>
        </row>
        <row r="8514">
          <cell r="B8514" t="str">
            <v>531525</v>
          </cell>
          <cell r="C8514" t="str">
            <v>LUVA DE CORRER PVC P/COL ESG- VINILFORT - D=250 MM</v>
          </cell>
          <cell r="D8514" t="str">
            <v>UN</v>
          </cell>
          <cell r="E8514">
            <v>0</v>
          </cell>
        </row>
        <row r="8515">
          <cell r="B8515" t="str">
            <v>531526</v>
          </cell>
          <cell r="C8515" t="str">
            <v>LUVA DE CORRER PVC P/COL ESG- VINILFORT - D=300 MM</v>
          </cell>
          <cell r="D8515" t="str">
            <v>UN</v>
          </cell>
          <cell r="E8515">
            <v>142.84</v>
          </cell>
        </row>
        <row r="8516">
          <cell r="B8516" t="str">
            <v>531527</v>
          </cell>
          <cell r="C8516" t="str">
            <v>LUVA DE CORRER PVC P/COL ESG- VINILFORT - D=350 MM</v>
          </cell>
          <cell r="D8516" t="str">
            <v>UN</v>
          </cell>
          <cell r="E8516">
            <v>0</v>
          </cell>
        </row>
        <row r="8517">
          <cell r="B8517" t="str">
            <v>531528</v>
          </cell>
          <cell r="C8517" t="str">
            <v>LUVA DE CORRER PVC P/COL ESG- VINILFORT - D=400 MM</v>
          </cell>
          <cell r="D8517" t="str">
            <v>UN</v>
          </cell>
          <cell r="E8517">
            <v>232.75</v>
          </cell>
        </row>
        <row r="8518">
          <cell r="B8518" t="str">
            <v>531529</v>
          </cell>
          <cell r="C8518" t="str">
            <v>PLUG PVC P/COL ESG - VINILFORT - D=100 MM</v>
          </cell>
          <cell r="D8518" t="str">
            <v>UN</v>
          </cell>
          <cell r="E8518">
            <v>16.46</v>
          </cell>
        </row>
        <row r="8519">
          <cell r="B8519" t="str">
            <v>531530</v>
          </cell>
          <cell r="C8519" t="str">
            <v>PLUG PVC P/COL ESG - VINILFORT - D=125 MM</v>
          </cell>
          <cell r="D8519" t="str">
            <v>UN</v>
          </cell>
          <cell r="E8519">
            <v>0</v>
          </cell>
        </row>
        <row r="8520">
          <cell r="B8520" t="str">
            <v>531531</v>
          </cell>
          <cell r="C8520" t="str">
            <v>PLUG PVC P/COL ESG - VINILFORT - D=150 MM</v>
          </cell>
          <cell r="D8520" t="str">
            <v>UN</v>
          </cell>
          <cell r="E8520">
            <v>0</v>
          </cell>
        </row>
        <row r="8521">
          <cell r="B8521" t="str">
            <v>531532</v>
          </cell>
          <cell r="C8521" t="str">
            <v>PLUG PVC P/COL ESG - VINILFORT - D=200 MM</v>
          </cell>
          <cell r="D8521" t="str">
            <v>UN</v>
          </cell>
          <cell r="E8521">
            <v>39.76</v>
          </cell>
        </row>
        <row r="8522">
          <cell r="B8522" t="str">
            <v>531533</v>
          </cell>
          <cell r="C8522" t="str">
            <v>PLUG PVC P/COL ESG - VINILFORT - D=250 MM</v>
          </cell>
          <cell r="D8522" t="str">
            <v>UN</v>
          </cell>
          <cell r="E8522">
            <v>0</v>
          </cell>
        </row>
        <row r="8523">
          <cell r="B8523" t="str">
            <v>531534</v>
          </cell>
          <cell r="C8523" t="str">
            <v>PLUG PVC P/COL ESG - VINILFORT - D=300 MM</v>
          </cell>
          <cell r="D8523" t="str">
            <v>UN</v>
          </cell>
          <cell r="E8523">
            <v>128.74</v>
          </cell>
        </row>
        <row r="8524">
          <cell r="B8524" t="str">
            <v>531535</v>
          </cell>
          <cell r="C8524" t="str">
            <v>PLUG PVC P/COL ESG - VINILFORT - D=350 MM</v>
          </cell>
          <cell r="D8524" t="str">
            <v>UN</v>
          </cell>
          <cell r="E8524">
            <v>0</v>
          </cell>
        </row>
        <row r="8525">
          <cell r="B8525" t="str">
            <v>531536</v>
          </cell>
          <cell r="C8525" t="str">
            <v>PLUG PVC P/COL ESG - VINILFORT - D=400 MM</v>
          </cell>
          <cell r="D8525" t="str">
            <v>UN</v>
          </cell>
          <cell r="E8525">
            <v>214.57</v>
          </cell>
        </row>
        <row r="8526">
          <cell r="B8526" t="str">
            <v>531537</v>
          </cell>
          <cell r="C8526" t="str">
            <v>REDUCAO EXC PVC PB P/COL ESG-VFORT -D=125 X 100 MM</v>
          </cell>
          <cell r="D8526" t="str">
            <v>UN</v>
          </cell>
          <cell r="E8526">
            <v>20.88</v>
          </cell>
        </row>
        <row r="8527">
          <cell r="B8527" t="str">
            <v>531538</v>
          </cell>
          <cell r="C8527" t="str">
            <v>REDUCAO EXC PVC PB P/COL ESG-VFORT -D=150 X 100 MM</v>
          </cell>
          <cell r="D8527" t="str">
            <v>UN</v>
          </cell>
          <cell r="E8527">
            <v>0</v>
          </cell>
        </row>
        <row r="8528">
          <cell r="B8528" t="str">
            <v>531539</v>
          </cell>
          <cell r="C8528" t="str">
            <v>REDUCAO EXC PVC PB P/COL ESG-VFORT -D=150 X 125 MM</v>
          </cell>
          <cell r="D8528" t="str">
            <v>UN</v>
          </cell>
          <cell r="E8528">
            <v>0</v>
          </cell>
        </row>
        <row r="8529">
          <cell r="B8529" t="str">
            <v>531540</v>
          </cell>
          <cell r="C8529" t="str">
            <v>REDUCAO EXC PVC PB P/COL ESG-VFORT -D=200 X 150 MM</v>
          </cell>
          <cell r="D8529" t="str">
            <v>UN</v>
          </cell>
          <cell r="E8529">
            <v>39.11</v>
          </cell>
        </row>
        <row r="8530">
          <cell r="B8530" t="str">
            <v>531541</v>
          </cell>
          <cell r="C8530" t="str">
            <v>REDUCAO EXC PVC PB P/COL ESG-VFORT -D=250 X 200 MM</v>
          </cell>
          <cell r="D8530" t="str">
            <v>UN</v>
          </cell>
          <cell r="E8530">
            <v>0</v>
          </cell>
        </row>
        <row r="8531">
          <cell r="B8531" t="str">
            <v>531542</v>
          </cell>
          <cell r="C8531" t="str">
            <v>REDUCAO EXC PVC PB P/COL ESG-VFORT -D=300 X 200 MM</v>
          </cell>
          <cell r="D8531" t="str">
            <v>UN</v>
          </cell>
          <cell r="E8531">
            <v>206.29</v>
          </cell>
        </row>
        <row r="8532">
          <cell r="B8532" t="str">
            <v>531543</v>
          </cell>
          <cell r="C8532" t="str">
            <v>REDUCAO EXC PVC PB P/COL ESG-VFORT -D=300 X 250 MM</v>
          </cell>
          <cell r="D8532" t="str">
            <v>UN</v>
          </cell>
          <cell r="E8532">
            <v>0</v>
          </cell>
        </row>
        <row r="8533">
          <cell r="B8533" t="str">
            <v>531544</v>
          </cell>
          <cell r="C8533" t="str">
            <v>REDUCAO EXC PVC PB P/COL ESG-VFORT -D=350 X 300 MM</v>
          </cell>
          <cell r="D8533" t="str">
            <v>UN</v>
          </cell>
          <cell r="E8533">
            <v>0</v>
          </cell>
        </row>
        <row r="8534">
          <cell r="B8534" t="str">
            <v>531545</v>
          </cell>
          <cell r="C8534" t="str">
            <v>REDUCAO EXC PVC PB P/COL ESG-VFORT -D=400 X 300 MM</v>
          </cell>
          <cell r="D8534" t="str">
            <v>UN</v>
          </cell>
          <cell r="E8534">
            <v>430.42</v>
          </cell>
        </row>
        <row r="8535">
          <cell r="B8535" t="str">
            <v>531546</v>
          </cell>
          <cell r="C8535" t="str">
            <v>REDUCAO EXC PVC PB P/COL ESG-VFORT -D=400 X 350 MM</v>
          </cell>
          <cell r="D8535" t="str">
            <v>UN</v>
          </cell>
          <cell r="E8535">
            <v>0</v>
          </cell>
        </row>
        <row r="8536">
          <cell r="B8536" t="str">
            <v>531547</v>
          </cell>
          <cell r="C8536" t="str">
            <v>TE 90º RED PVC BBB P/COL ESG-VFORT - D=200 X 150MM</v>
          </cell>
          <cell r="D8536" t="str">
            <v>UN</v>
          </cell>
          <cell r="E8536">
            <v>0</v>
          </cell>
        </row>
        <row r="8537">
          <cell r="B8537" t="str">
            <v>531548</v>
          </cell>
          <cell r="C8537" t="str">
            <v>TE 90º RED PVC BBB P/COL ESG-VFORT - D=250 X 150MM</v>
          </cell>
          <cell r="D8537" t="str">
            <v>UN</v>
          </cell>
          <cell r="E8537">
            <v>0</v>
          </cell>
        </row>
        <row r="8538">
          <cell r="B8538" t="str">
            <v>531549</v>
          </cell>
          <cell r="C8538" t="str">
            <v>TE 90º PVC BBB P/COL ESG - VINILFORT - D=100 MM</v>
          </cell>
          <cell r="D8538" t="str">
            <v>UN</v>
          </cell>
          <cell r="E8538">
            <v>30.67</v>
          </cell>
        </row>
        <row r="8539">
          <cell r="B8539" t="str">
            <v>531550</v>
          </cell>
          <cell r="C8539" t="str">
            <v>TE 90º PVC BBB P/COL ESG - VINILFORT - D=125 MM</v>
          </cell>
          <cell r="D8539" t="str">
            <v>UN</v>
          </cell>
          <cell r="E8539">
            <v>0</v>
          </cell>
        </row>
        <row r="8540">
          <cell r="B8540" t="str">
            <v>531551</v>
          </cell>
          <cell r="C8540" t="str">
            <v>TE 90º PVC BBB P/COL ESG - VINILFORT - D=150 MM</v>
          </cell>
          <cell r="D8540" t="str">
            <v>UN</v>
          </cell>
          <cell r="E8540">
            <v>84</v>
          </cell>
        </row>
        <row r="8541">
          <cell r="B8541" t="str">
            <v>531552</v>
          </cell>
          <cell r="C8541" t="str">
            <v>TE 90º PVC BBB P/COL ESG - VINILFORT - D=200 MM</v>
          </cell>
          <cell r="D8541" t="str">
            <v>UN</v>
          </cell>
          <cell r="E8541">
            <v>93.92</v>
          </cell>
        </row>
        <row r="8542">
          <cell r="B8542" t="str">
            <v>531553</v>
          </cell>
          <cell r="C8542" t="str">
            <v>TE 90º PVC BBB P/COL ESG - VINILFORT - D=250 MM</v>
          </cell>
          <cell r="D8542" t="str">
            <v>UN</v>
          </cell>
          <cell r="E8542">
            <v>0</v>
          </cell>
        </row>
        <row r="8543">
          <cell r="B8543" t="str">
            <v>531554</v>
          </cell>
          <cell r="C8543" t="str">
            <v>TE 90º PVC BBB P/COL ESG - VINILFORT - D=300 MM</v>
          </cell>
          <cell r="D8543" t="str">
            <v>UN</v>
          </cell>
          <cell r="E8543">
            <v>360.34</v>
          </cell>
        </row>
        <row r="8544">
          <cell r="B8544" t="str">
            <v>531555</v>
          </cell>
          <cell r="C8544" t="str">
            <v>TE 90º PVC BBB P/COL ESG - VINILFORT - D=400 MM</v>
          </cell>
          <cell r="D8544" t="str">
            <v>UN</v>
          </cell>
          <cell r="E8544">
            <v>500.52</v>
          </cell>
        </row>
        <row r="8545">
          <cell r="B8545" t="str">
            <v>531556</v>
          </cell>
          <cell r="C8545" t="str">
            <v>TE 90º PVC PBB P/COL ESG - VINILFORT - D=100 MM</v>
          </cell>
          <cell r="D8545" t="str">
            <v>UN</v>
          </cell>
          <cell r="E8545">
            <v>0</v>
          </cell>
        </row>
        <row r="8546">
          <cell r="B8546" t="str">
            <v>531557</v>
          </cell>
          <cell r="C8546" t="str">
            <v>TUBO PVC RIG PB NBR 7362 P/COL ESG-VFORT - D=100MM</v>
          </cell>
          <cell r="D8546" t="str">
            <v>M</v>
          </cell>
          <cell r="E8546">
            <v>10.199999999999999</v>
          </cell>
        </row>
        <row r="8547">
          <cell r="B8547" t="str">
            <v>531558</v>
          </cell>
          <cell r="C8547" t="str">
            <v>TUBO PVC RIG PB NBR 7362 P/COL ESG-VFORT - D=125MM</v>
          </cell>
          <cell r="D8547" t="str">
            <v>M</v>
          </cell>
          <cell r="E8547">
            <v>10.82</v>
          </cell>
        </row>
        <row r="8548">
          <cell r="B8548" t="str">
            <v>531559</v>
          </cell>
          <cell r="C8548" t="str">
            <v>TUBO PVC RIG PB NBR 7362 P/COL ESG-VFORT - D=150MM</v>
          </cell>
          <cell r="D8548" t="str">
            <v>M</v>
          </cell>
          <cell r="E8548">
            <v>21</v>
          </cell>
        </row>
        <row r="8549">
          <cell r="B8549" t="str">
            <v>531560</v>
          </cell>
          <cell r="C8549" t="str">
            <v>TUBO PVC RIG PB NBR 7362 P/COL ESG-VFORT - D=200MM</v>
          </cell>
          <cell r="D8549" t="str">
            <v>M</v>
          </cell>
          <cell r="E8549">
            <v>31.8</v>
          </cell>
        </row>
        <row r="8550">
          <cell r="B8550" t="str">
            <v>531561</v>
          </cell>
          <cell r="C8550" t="str">
            <v>TUBO PVC RIG PB NBR 7362 P/COL ESG-VFORT - D=250MM</v>
          </cell>
          <cell r="D8550" t="str">
            <v>M</v>
          </cell>
          <cell r="E8550">
            <v>52.8</v>
          </cell>
        </row>
        <row r="8551">
          <cell r="B8551" t="str">
            <v>531562</v>
          </cell>
          <cell r="C8551" t="str">
            <v>TUBO PVC RIG PB NBR 7362 P/COL ESG-VFORT - D=300MM</v>
          </cell>
          <cell r="D8551" t="str">
            <v>M</v>
          </cell>
          <cell r="E8551">
            <v>82.8</v>
          </cell>
        </row>
        <row r="8552">
          <cell r="B8552" t="str">
            <v>531563</v>
          </cell>
          <cell r="C8552" t="str">
            <v>TUBO PVC RIG PB NBR 7362 P/COL ESG-VFORT - D=350MM</v>
          </cell>
          <cell r="D8552" t="str">
            <v>M</v>
          </cell>
          <cell r="E8552">
            <v>108.24</v>
          </cell>
        </row>
        <row r="8553">
          <cell r="B8553" t="str">
            <v>531564</v>
          </cell>
          <cell r="C8553" t="str">
            <v>TUBO PVC RIG PB NBR 7362 P/COL ESG-VFORT - D=400MM</v>
          </cell>
          <cell r="D8553" t="str">
            <v>M</v>
          </cell>
          <cell r="E8553">
            <v>150</v>
          </cell>
        </row>
        <row r="8554">
          <cell r="B8554" t="str">
            <v>531565</v>
          </cell>
          <cell r="C8554" t="str">
            <v>SELIM 90º ELASTICO PVC VFORT ULTRA - D=150 X 100MM</v>
          </cell>
          <cell r="D8554" t="str">
            <v>UN</v>
          </cell>
          <cell r="E8554">
            <v>0</v>
          </cell>
        </row>
        <row r="8555">
          <cell r="B8555" t="str">
            <v>531566</v>
          </cell>
          <cell r="C8555" t="str">
            <v>SELIM 90º ELASTICO PVC VFORT VT 9 - D=200 X 100MM</v>
          </cell>
          <cell r="D8555" t="str">
            <v>UN</v>
          </cell>
          <cell r="E8555">
            <v>27.28</v>
          </cell>
        </row>
        <row r="8556">
          <cell r="B8556" t="str">
            <v>531567</v>
          </cell>
          <cell r="C8556" t="str">
            <v>SELIM 90º ELASTICO PVC VFORT VT 9 - D=250 X 100 MM</v>
          </cell>
          <cell r="D8556" t="str">
            <v>UN</v>
          </cell>
          <cell r="E8556">
            <v>0</v>
          </cell>
        </row>
        <row r="8557">
          <cell r="B8557" t="str">
            <v>531568</v>
          </cell>
          <cell r="C8557" t="str">
            <v>SELIM 90º ELASTICO PVC VFORT VT 9 - D=300 X 100 MM</v>
          </cell>
          <cell r="D8557" t="str">
            <v>UN</v>
          </cell>
          <cell r="E8557">
            <v>30.62</v>
          </cell>
        </row>
        <row r="8558">
          <cell r="B8558" t="str">
            <v>531569</v>
          </cell>
          <cell r="C8558" t="str">
            <v>SELIM 90º ELASTICO PVC VFORT VT10 - D=125 X 100 MM</v>
          </cell>
          <cell r="D8558" t="str">
            <v>UN</v>
          </cell>
          <cell r="E8558">
            <v>0</v>
          </cell>
        </row>
        <row r="8559">
          <cell r="B8559" t="str">
            <v>531570</v>
          </cell>
          <cell r="C8559" t="str">
            <v>SELIM 90º ELASTICO PVC VFORT VT10 - D=150 X 100 MM</v>
          </cell>
          <cell r="D8559" t="str">
            <v>UN</v>
          </cell>
          <cell r="E8559">
            <v>11.81</v>
          </cell>
        </row>
        <row r="8560">
          <cell r="B8560" t="str">
            <v>531571</v>
          </cell>
          <cell r="C8560" t="str">
            <v>SELIM 90º ELASTICO PVC P/COL ESG - D=150 X 150 MM</v>
          </cell>
          <cell r="D8560" t="str">
            <v>UN</v>
          </cell>
          <cell r="E8560">
            <v>17.399999999999999</v>
          </cell>
        </row>
        <row r="8561">
          <cell r="B8561" t="str">
            <v>531572</v>
          </cell>
          <cell r="C8561" t="str">
            <v>SELIM 90º ELASTICO PVC P/COL ESG - D=200 X 150 MM</v>
          </cell>
          <cell r="D8561" t="str">
            <v>UN</v>
          </cell>
          <cell r="E8561">
            <v>0</v>
          </cell>
        </row>
        <row r="8563">
          <cell r="B8563" t="str">
            <v>531600</v>
          </cell>
          <cell r="C8563" t="str">
            <v>TUBO DE ACO (C32 - FERRO/ACO/DERIV. 50%; SETOR ABDIB GLOBAL 35%; C54 - COMBUSTIVEL/LUBRIF. 15%)</v>
          </cell>
        </row>
        <row r="8564">
          <cell r="B8564" t="str">
            <v>531601</v>
          </cell>
          <cell r="C8564" t="str">
            <v>TUBO ACO GALVANIZADO 1/2"</v>
          </cell>
          <cell r="D8564" t="str">
            <v>M</v>
          </cell>
          <cell r="E8564">
            <v>7.44</v>
          </cell>
        </row>
        <row r="8565">
          <cell r="B8565" t="str">
            <v>531602</v>
          </cell>
          <cell r="C8565" t="str">
            <v>TUBO ACO GALVANIZADO 3/4'</v>
          </cell>
          <cell r="D8565" t="str">
            <v>M</v>
          </cell>
          <cell r="E8565">
            <v>9.1300000000000008</v>
          </cell>
        </row>
        <row r="8566">
          <cell r="B8566" t="str">
            <v>531603</v>
          </cell>
          <cell r="C8566" t="str">
            <v>TUBO ACO GALVANIZADO 1'</v>
          </cell>
          <cell r="D8566" t="str">
            <v>M</v>
          </cell>
          <cell r="E8566">
            <v>12.35</v>
          </cell>
        </row>
        <row r="8567">
          <cell r="B8567" t="str">
            <v>531604</v>
          </cell>
          <cell r="C8567" t="str">
            <v>TUBO ACO GALVANIZADO 1 1/4'</v>
          </cell>
          <cell r="D8567" t="str">
            <v>M</v>
          </cell>
          <cell r="E8567">
            <v>15.46</v>
          </cell>
        </row>
        <row r="8568">
          <cell r="B8568" t="str">
            <v>531605</v>
          </cell>
          <cell r="C8568" t="str">
            <v>TUBO ACO GALVANIZADO 1 1/2'</v>
          </cell>
          <cell r="D8568" t="str">
            <v>M</v>
          </cell>
          <cell r="E8568">
            <v>19.2</v>
          </cell>
        </row>
        <row r="8569">
          <cell r="B8569" t="str">
            <v>531606</v>
          </cell>
          <cell r="C8569" t="str">
            <v>TUBO ACO GALVANIZADO 2 POL.</v>
          </cell>
          <cell r="D8569" t="str">
            <v>M</v>
          </cell>
          <cell r="E8569">
            <v>25.43</v>
          </cell>
        </row>
        <row r="8570">
          <cell r="B8570" t="str">
            <v>531607</v>
          </cell>
          <cell r="C8570" t="str">
            <v>TUBO ACO GALVANIZADO 4 POL.</v>
          </cell>
          <cell r="D8570" t="str">
            <v>M</v>
          </cell>
          <cell r="E8570">
            <v>57.13</v>
          </cell>
        </row>
        <row r="8571">
          <cell r="B8571" t="str">
            <v>531608</v>
          </cell>
          <cell r="C8571" t="str">
            <v>TUBO DE AçO 36"  E=5/16"</v>
          </cell>
          <cell r="D8571" t="str">
            <v>M</v>
          </cell>
          <cell r="E8571">
            <v>1510.32</v>
          </cell>
        </row>
        <row r="8572">
          <cell r="B8572" t="str">
            <v>531609</v>
          </cell>
          <cell r="C8572" t="str">
            <v>TUBO DE AçO 40" E=5/16"</v>
          </cell>
          <cell r="D8572" t="str">
            <v>M</v>
          </cell>
          <cell r="E8572">
            <v>1678.8</v>
          </cell>
        </row>
        <row r="8573">
          <cell r="B8573" t="str">
            <v>531610</v>
          </cell>
          <cell r="C8573" t="str">
            <v>TUBO DE AçO 42" E=5/16"</v>
          </cell>
          <cell r="D8573" t="str">
            <v>M</v>
          </cell>
          <cell r="E8573">
            <v>1763.28</v>
          </cell>
        </row>
        <row r="8574">
          <cell r="B8574" t="str">
            <v>531611</v>
          </cell>
          <cell r="C8574" t="str">
            <v>TUBO DE AçO 48" E=5/16"</v>
          </cell>
          <cell r="D8574" t="str">
            <v>M</v>
          </cell>
          <cell r="E8574">
            <v>2016.36</v>
          </cell>
        </row>
        <row r="8575">
          <cell r="B8575" t="str">
            <v>531612</v>
          </cell>
          <cell r="C8575" t="str">
            <v>TUBO DE AçO 60" E=3/8"</v>
          </cell>
          <cell r="D8575" t="str">
            <v>M</v>
          </cell>
          <cell r="E8575">
            <v>3048</v>
          </cell>
        </row>
        <row r="8576">
          <cell r="B8576" t="str">
            <v>531613</v>
          </cell>
          <cell r="C8576" t="str">
            <v>TUBO ACO LISO SCH.10, 147,36 KG/M:DIAM.762 MM(30")</v>
          </cell>
          <cell r="D8576" t="str">
            <v>M</v>
          </cell>
          <cell r="E8576">
            <v>1020.6</v>
          </cell>
        </row>
        <row r="8577">
          <cell r="B8577" t="str">
            <v>531614</v>
          </cell>
          <cell r="C8577" t="str">
            <v>TUBO ACO LISO SCH.10, 137,42 KG/M:DIAM.711 MM(28")</v>
          </cell>
          <cell r="D8577" t="str">
            <v>M</v>
          </cell>
          <cell r="E8577">
            <v>951.72</v>
          </cell>
        </row>
        <row r="8578">
          <cell r="B8578" t="str">
            <v>531615</v>
          </cell>
          <cell r="C8578" t="str">
            <v>TUBO ACO LISO SCH.10, 127,50 KG/M:DIAM.660 MM(26")</v>
          </cell>
          <cell r="D8578" t="str">
            <v>M</v>
          </cell>
          <cell r="E8578">
            <v>882</v>
          </cell>
        </row>
        <row r="8579">
          <cell r="B8579" t="str">
            <v>531616</v>
          </cell>
          <cell r="C8579" t="str">
            <v>TUBO ACO LISO SCH.10, 94,45 KG/M:DIAM.609 MM(24")</v>
          </cell>
          <cell r="D8579" t="str">
            <v>M</v>
          </cell>
          <cell r="E8579">
            <v>649.44000000000005</v>
          </cell>
        </row>
        <row r="8580">
          <cell r="B8580" t="str">
            <v>531617</v>
          </cell>
          <cell r="C8580" t="str">
            <v>TUBO ACO LISO SCH.10, 86,50 KG/M:DIAM.560 MM(22")</v>
          </cell>
          <cell r="D8580" t="str">
            <v>M</v>
          </cell>
          <cell r="E8580">
            <v>594.78</v>
          </cell>
        </row>
        <row r="8581">
          <cell r="B8581" t="str">
            <v>531618</v>
          </cell>
          <cell r="C8581" t="str">
            <v>TUBO ACO LISOS CH.10, 78,54 KG/M:DIAM.508 MM(20")</v>
          </cell>
          <cell r="D8581" t="str">
            <v>M</v>
          </cell>
          <cell r="E8581">
            <v>505.69</v>
          </cell>
        </row>
        <row r="8582">
          <cell r="B8582" t="str">
            <v>531619</v>
          </cell>
          <cell r="C8582" t="str">
            <v>TUBO ACO LISO SCH.20, 117,07 KG/M:DIAM.508 MM(20")</v>
          </cell>
          <cell r="D8582" t="str">
            <v>M</v>
          </cell>
          <cell r="E8582">
            <v>815.22</v>
          </cell>
        </row>
        <row r="8583">
          <cell r="B8583" t="str">
            <v>531620</v>
          </cell>
          <cell r="C8583" t="str">
            <v>TUBO ACO LISO SCH.10, 70,59 KG/M:DIAM.457 MM(18")</v>
          </cell>
          <cell r="D8583" t="str">
            <v>M</v>
          </cell>
          <cell r="E8583">
            <v>454.5</v>
          </cell>
        </row>
        <row r="8584">
          <cell r="B8584" t="str">
            <v>531621</v>
          </cell>
          <cell r="C8584" t="str">
            <v>TUBO ACO LISO SCH.20, 87,79 KG/M:DIAM.457 MM(18")</v>
          </cell>
          <cell r="D8584" t="str">
            <v>M</v>
          </cell>
          <cell r="E8584">
            <v>605.64</v>
          </cell>
        </row>
        <row r="8585">
          <cell r="B8585" t="str">
            <v>531622</v>
          </cell>
          <cell r="C8585" t="str">
            <v>TUBO ACO LISO SCH.10, 62,63 KG/M:DIAM.406 MM(16")</v>
          </cell>
          <cell r="D8585" t="str">
            <v>M</v>
          </cell>
          <cell r="E8585">
            <v>403.25</v>
          </cell>
        </row>
        <row r="8586">
          <cell r="B8586" t="str">
            <v>531623</v>
          </cell>
          <cell r="C8586" t="str">
            <v>TUBO ACO LISO SCH.20, 77,86 KG/M:DIAM.406 MM(16")</v>
          </cell>
          <cell r="D8586" t="str">
            <v>M</v>
          </cell>
          <cell r="E8586">
            <v>536.76</v>
          </cell>
        </row>
        <row r="8587">
          <cell r="B8587" t="str">
            <v>531624</v>
          </cell>
          <cell r="C8587" t="str">
            <v>TUBO ACO LISO SCH.10, 54,68 KG/M:DIAM.356 MM(14")</v>
          </cell>
          <cell r="D8587" t="str">
            <v>M</v>
          </cell>
          <cell r="E8587">
            <v>352.07</v>
          </cell>
        </row>
        <row r="8588">
          <cell r="B8588" t="str">
            <v>531625</v>
          </cell>
          <cell r="C8588" t="str">
            <v>TUBO ACO LISO SCH.20, 67,94 KG/M:DIAM.356 MM(14")</v>
          </cell>
          <cell r="D8588" t="str">
            <v>M</v>
          </cell>
          <cell r="E8588">
            <v>468.25</v>
          </cell>
        </row>
        <row r="8589">
          <cell r="B8589" t="str">
            <v>531626</v>
          </cell>
          <cell r="C8589" t="str">
            <v>TUBO ACO LISO SCH.30, 81,28 KG/M:DIAM.356 MM(14")</v>
          </cell>
          <cell r="D8589" t="str">
            <v>M</v>
          </cell>
          <cell r="E8589">
            <v>565.32000000000005</v>
          </cell>
        </row>
        <row r="8590">
          <cell r="B8590" t="str">
            <v>531627</v>
          </cell>
          <cell r="C8590" t="str">
            <v>TUBO ACO LISO SCH.20;49,72KG/M:DIAM.323MM(12 3/4")</v>
          </cell>
          <cell r="D8590" t="str">
            <v>M</v>
          </cell>
          <cell r="E8590">
            <v>320.75</v>
          </cell>
        </row>
        <row r="8591">
          <cell r="B8591" t="str">
            <v>531628</v>
          </cell>
          <cell r="C8591" t="str">
            <v>TUBO ACO LISO SCH.30;65,20KG/M:DIAM.323MM(12 3/4")</v>
          </cell>
          <cell r="D8591" t="str">
            <v>M</v>
          </cell>
          <cell r="E8591">
            <v>444.72</v>
          </cell>
        </row>
        <row r="8592">
          <cell r="B8592" t="str">
            <v>531629</v>
          </cell>
          <cell r="C8592" t="str">
            <v>TUBO ACO LISO SCH.40;79,74KG/M:DIAM.323MM(12 3/4")</v>
          </cell>
          <cell r="D8592" t="str">
            <v>M</v>
          </cell>
          <cell r="E8592">
            <v>557.72</v>
          </cell>
        </row>
        <row r="8593">
          <cell r="B8593" t="str">
            <v>531630</v>
          </cell>
          <cell r="C8593" t="str">
            <v>TUBO ACO LISO 37,57 KG/M:DIAM. 305 MM (12")</v>
          </cell>
          <cell r="D8593" t="str">
            <v>M</v>
          </cell>
          <cell r="E8593">
            <v>239.05</v>
          </cell>
        </row>
        <row r="8594">
          <cell r="B8594" t="str">
            <v>531631</v>
          </cell>
          <cell r="C8594" t="str">
            <v>TUBO ACO LISO 31,59 KG/M:DIAM. 273 MM (10 3/4")</v>
          </cell>
          <cell r="D8594" t="str">
            <v>M</v>
          </cell>
          <cell r="E8594">
            <v>204.19</v>
          </cell>
        </row>
        <row r="8595">
          <cell r="B8595" t="str">
            <v>531632</v>
          </cell>
          <cell r="C8595" t="str">
            <v>TUBO ACO LISO SCH.20;41,77KG/M:DIAM.273MM(10 3/4")</v>
          </cell>
          <cell r="D8595" t="str">
            <v>M</v>
          </cell>
          <cell r="E8595">
            <v>275.77999999999997</v>
          </cell>
        </row>
        <row r="8596">
          <cell r="B8596" t="str">
            <v>531633</v>
          </cell>
          <cell r="C8596" t="str">
            <v>TUBO ACO LISO SCH.30;51,00KG/M:DIAM.273MM(10 3/4")</v>
          </cell>
          <cell r="D8596" t="str">
            <v>M</v>
          </cell>
          <cell r="E8596">
            <v>366.29</v>
          </cell>
        </row>
        <row r="8597">
          <cell r="B8597" t="str">
            <v>531634</v>
          </cell>
          <cell r="C8597" t="str">
            <v>TUBO ACO LISO SCH.40;60,29KG/M:DIAM.273MM(10 3/4")</v>
          </cell>
          <cell r="D8597" t="str">
            <v>M</v>
          </cell>
          <cell r="E8597">
            <v>435.08</v>
          </cell>
        </row>
        <row r="8598">
          <cell r="B8598" t="str">
            <v>531635</v>
          </cell>
          <cell r="C8598" t="str">
            <v>TUBO ACO LISO SCH.20;33,31KG/M,GALV:DIAM.203MM(8")</v>
          </cell>
          <cell r="D8598" t="str">
            <v>M</v>
          </cell>
          <cell r="E8598">
            <v>270.54000000000002</v>
          </cell>
        </row>
        <row r="8599">
          <cell r="B8599" t="str">
            <v>531636</v>
          </cell>
          <cell r="C8599" t="str">
            <v>TUBO ACO LISO SCH.20;49,72KG/M,PRETO:DIAM.305MM12"</v>
          </cell>
          <cell r="D8599" t="str">
            <v>M</v>
          </cell>
          <cell r="E8599">
            <v>320.75</v>
          </cell>
        </row>
        <row r="8600">
          <cell r="B8600" t="str">
            <v>531637</v>
          </cell>
          <cell r="C8600" t="str">
            <v>TUBO ACO LISO SCH.20;41,77KG/M,PRETO:DIAM.254MM10"</v>
          </cell>
          <cell r="D8600" t="str">
            <v>M</v>
          </cell>
          <cell r="E8600">
            <v>275.77999999999997</v>
          </cell>
        </row>
        <row r="8601">
          <cell r="B8601" t="str">
            <v>531638</v>
          </cell>
          <cell r="C8601" t="str">
            <v>TUBO ACO LISO SCH.20;33,31KG/M,PRETO:DIAM.203MM 8"</v>
          </cell>
          <cell r="D8601" t="str">
            <v>M</v>
          </cell>
          <cell r="E8601">
            <v>224.95</v>
          </cell>
        </row>
        <row r="8602">
          <cell r="B8602" t="str">
            <v>531639</v>
          </cell>
          <cell r="C8602" t="str">
            <v>TUBO ACO LISO DIN2440;19,24KG/M,PRETO:DIAM.152MM6"</v>
          </cell>
          <cell r="D8602" t="str">
            <v>M</v>
          </cell>
          <cell r="E8602">
            <v>101.82</v>
          </cell>
        </row>
        <row r="8603">
          <cell r="B8603" t="str">
            <v>531640</v>
          </cell>
          <cell r="C8603" t="str">
            <v>TUBO API 5A;140,00 KG/M:DIAM.508 MM (20") J OU K55</v>
          </cell>
          <cell r="D8603" t="str">
            <v>M</v>
          </cell>
          <cell r="E8603">
            <v>1439.42</v>
          </cell>
        </row>
        <row r="8604">
          <cell r="B8604" t="str">
            <v>531641</v>
          </cell>
          <cell r="C8604" t="str">
            <v>TUBO API 5A,158,64 KG/M:DIAM.508 MM (20")J OU K55</v>
          </cell>
          <cell r="D8604" t="str">
            <v>M</v>
          </cell>
          <cell r="E8604">
            <v>1504.8</v>
          </cell>
        </row>
        <row r="8605">
          <cell r="B8605" t="str">
            <v>531642</v>
          </cell>
          <cell r="C8605" t="str">
            <v>TUBO API 5A,130,34KG/M:DIAM.473MM(18 5/8")J OU K55</v>
          </cell>
          <cell r="D8605" t="str">
            <v>M</v>
          </cell>
          <cell r="E8605">
            <v>1232.68</v>
          </cell>
        </row>
        <row r="8606">
          <cell r="B8606" t="str">
            <v>531643</v>
          </cell>
          <cell r="C8606" t="str">
            <v>TUBO API 5A, 96,82 KG/M:DIAM. 406 MM (16") H 40</v>
          </cell>
          <cell r="D8606" t="str">
            <v>M</v>
          </cell>
          <cell r="E8606">
            <v>855.35</v>
          </cell>
        </row>
        <row r="8607">
          <cell r="B8607" t="str">
            <v>531644</v>
          </cell>
          <cell r="C8607" t="str">
            <v>TUBO API 5A,111,71 KG/M:DIAM.406 MM (16")J OU K 55</v>
          </cell>
          <cell r="D8607" t="str">
            <v>M</v>
          </cell>
          <cell r="E8607">
            <v>995.41</v>
          </cell>
        </row>
        <row r="8608">
          <cell r="B8608" t="str">
            <v>531645</v>
          </cell>
          <cell r="C8608" t="str">
            <v>TUBO API 5A;125,12 KG/M:DIAM.406 MM(16") J OU K 55</v>
          </cell>
          <cell r="D8608" t="str">
            <v>M</v>
          </cell>
          <cell r="E8608">
            <v>1114.9100000000001</v>
          </cell>
        </row>
        <row r="8609">
          <cell r="B8609" t="str">
            <v>531646</v>
          </cell>
          <cell r="C8609" t="str">
            <v>TUBO API 5A;81,18 KG/M:DIAM.340MM(13 3/8")J OU K55</v>
          </cell>
          <cell r="D8609" t="str">
            <v>M</v>
          </cell>
          <cell r="E8609">
            <v>668.72</v>
          </cell>
        </row>
        <row r="8610">
          <cell r="B8610" t="str">
            <v>531647</v>
          </cell>
          <cell r="C8610" t="str">
            <v>TUBO API 5A;90,86KG/M:DIAM.340 MM(13 3/8")J OU K55</v>
          </cell>
          <cell r="D8610" t="str">
            <v>M</v>
          </cell>
          <cell r="E8610">
            <v>748.46</v>
          </cell>
        </row>
        <row r="8611">
          <cell r="B8611" t="str">
            <v>531648</v>
          </cell>
          <cell r="C8611" t="str">
            <v>TUBO API5A,101,29KG/M:DIAM.340MM(13 3/8")J OU K 55</v>
          </cell>
          <cell r="D8611" t="str">
            <v>M</v>
          </cell>
          <cell r="E8611">
            <v>834.38</v>
          </cell>
        </row>
        <row r="8612">
          <cell r="B8612" t="str">
            <v>531649</v>
          </cell>
          <cell r="C8612" t="str">
            <v>TUBO API5A;60,32KG/M:DIAM.273 MM(10 3/4")J OU K 55</v>
          </cell>
          <cell r="D8612" t="str">
            <v>M</v>
          </cell>
          <cell r="E8612">
            <v>471.22</v>
          </cell>
        </row>
        <row r="8613">
          <cell r="B8613" t="str">
            <v>531650</v>
          </cell>
          <cell r="C8613" t="str">
            <v>TUBO API5A;67,66KG/M:DIAM.273 MM(10 3/4")J OU K 55</v>
          </cell>
          <cell r="D8613" t="str">
            <v>M</v>
          </cell>
          <cell r="E8613">
            <v>528.55999999999995</v>
          </cell>
        </row>
        <row r="8614">
          <cell r="B8614" t="str">
            <v>531651</v>
          </cell>
          <cell r="C8614" t="str">
            <v>TUBO API5A;75,96KG/M:DIAM.273 MM(10 3/4")J OU K 55</v>
          </cell>
          <cell r="D8614" t="str">
            <v>M</v>
          </cell>
          <cell r="E8614">
            <v>593.4</v>
          </cell>
        </row>
        <row r="8615">
          <cell r="B8615" t="str">
            <v>531652</v>
          </cell>
          <cell r="C8615" t="str">
            <v>TUBO API 5A; 48,11 KG/M:DIAM.244 MM(9 5/8") H 40</v>
          </cell>
          <cell r="D8615" t="str">
            <v>M</v>
          </cell>
          <cell r="E8615">
            <v>375.84</v>
          </cell>
        </row>
        <row r="8616">
          <cell r="B8616" t="str">
            <v>531653</v>
          </cell>
          <cell r="C8616" t="str">
            <v>TUBO API 5A;53,62 KG/M:DIAM.244MM(9 5/8")J OU K 55</v>
          </cell>
          <cell r="D8616" t="str">
            <v>M</v>
          </cell>
          <cell r="E8616">
            <v>418.88</v>
          </cell>
        </row>
        <row r="8617">
          <cell r="B8617" t="str">
            <v>531654</v>
          </cell>
          <cell r="C8617" t="str">
            <v>TUBO API 5A;59,68 KG/M:DIAM.244MM(9 5/8")J OU K 55</v>
          </cell>
          <cell r="D8617" t="str">
            <v>M</v>
          </cell>
          <cell r="E8617">
            <v>466.22</v>
          </cell>
        </row>
        <row r="8618">
          <cell r="B8618" t="str">
            <v>531655</v>
          </cell>
          <cell r="C8618" t="str">
            <v>TUBO API 5A;35,75 KG/M:DIAM.219MM(8 5/8")J OU K 55</v>
          </cell>
          <cell r="D8618" t="str">
            <v>M</v>
          </cell>
          <cell r="E8618">
            <v>279.27999999999997</v>
          </cell>
        </row>
        <row r="8619">
          <cell r="B8619" t="str">
            <v>531656</v>
          </cell>
          <cell r="C8619" t="str">
            <v>TUBO API 5A;47,66 KG/M:DIAM.219MM(8 5/8")J OU K 55</v>
          </cell>
          <cell r="D8619" t="str">
            <v>M</v>
          </cell>
          <cell r="E8619">
            <v>372.32</v>
          </cell>
        </row>
        <row r="8620">
          <cell r="B8620" t="str">
            <v>531657</v>
          </cell>
          <cell r="C8620" t="str">
            <v>TUBO API 5A;53,62 KG/M:DIAM.219MM(8 5/8")J OU K 55</v>
          </cell>
          <cell r="D8620" t="str">
            <v>M</v>
          </cell>
          <cell r="E8620">
            <v>418.88</v>
          </cell>
        </row>
        <row r="8621">
          <cell r="B8621" t="str">
            <v>531658</v>
          </cell>
          <cell r="C8621" t="str">
            <v>TUBO API 5A;29,79 KG/M:DIAM.168MM(6 5/8")J OU K 55</v>
          </cell>
          <cell r="D8621" t="str">
            <v>M</v>
          </cell>
          <cell r="E8621">
            <v>232.72</v>
          </cell>
        </row>
        <row r="8622">
          <cell r="B8622" t="str">
            <v>531659</v>
          </cell>
          <cell r="C8622" t="str">
            <v>TUBO API 5A;35,75 KG/M:DIAM.168MM(6 5/8")J OU K55</v>
          </cell>
          <cell r="D8622" t="str">
            <v>M</v>
          </cell>
          <cell r="E8622">
            <v>279.27999999999997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RON FIN  - 3 MESES "/>
      <sheetName val="ORÇAMENTO"/>
      <sheetName val="MEMORIA DE CALCULO "/>
      <sheetName val="RESUMO"/>
      <sheetName val="COMPOSIÇÕES"/>
      <sheetName val="ADM"/>
      <sheetName val="auxiliar memoria"/>
      <sheetName val="INCC"/>
      <sheetName val="CURVA ABC"/>
      <sheetName val="ITEN DE MAIOR"/>
      <sheetName val="CRON FIN - 5 MESES"/>
      <sheetName val="Gráf1"/>
      <sheetName val="Plan2"/>
      <sheetName val="Plan1"/>
    </sheetNames>
    <sheetDataSet>
      <sheetData sheetId="0"/>
      <sheetData sheetId="1">
        <row r="6">
          <cell r="E6" t="str">
            <v>SERVIÇOS PRELIMINARES</v>
          </cell>
        </row>
        <row r="7">
          <cell r="E7" t="str">
            <v>CANTEIRO DE OBRAS</v>
          </cell>
        </row>
        <row r="15">
          <cell r="A15" t="str">
            <v>1.3</v>
          </cell>
          <cell r="E15" t="str">
            <v>ACESSO DA OBRA</v>
          </cell>
        </row>
      </sheetData>
      <sheetData sheetId="2"/>
      <sheetData sheetId="3"/>
      <sheetData sheetId="4">
        <row r="8">
          <cell r="A8" t="str">
            <v>COD.</v>
          </cell>
        </row>
      </sheetData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4">
    <tabColor theme="5" tint="0.39997558519241921"/>
    <pageSetUpPr fitToPage="1"/>
  </sheetPr>
  <dimension ref="A1:AB961"/>
  <sheetViews>
    <sheetView showGridLines="0" tabSelected="1" view="pageBreakPreview" zoomScale="40" zoomScaleNormal="60" zoomScaleSheetLayoutView="40" workbookViewId="0">
      <pane ySplit="3" topLeftCell="A4" activePane="bottomLeft" state="frozen"/>
      <selection activeCell="C99" sqref="C99"/>
      <selection pane="bottomLeft" activeCell="B39" sqref="B39"/>
    </sheetView>
  </sheetViews>
  <sheetFormatPr defaultRowHeight="23.25"/>
  <cols>
    <col min="1" max="1" width="29.5703125" style="242" customWidth="1"/>
    <col min="2" max="2" width="130" style="243" customWidth="1"/>
    <col min="3" max="3" width="20.42578125" style="240" customWidth="1"/>
    <col min="4" max="4" width="23" style="544" customWidth="1"/>
    <col min="5" max="5" width="20.85546875" style="244" customWidth="1"/>
    <col min="6" max="6" width="20" style="244" customWidth="1"/>
    <col min="7" max="7" width="20.140625" style="244" customWidth="1"/>
    <col min="8" max="8" width="26.28515625" style="544" customWidth="1"/>
    <col min="9" max="9" width="29" style="244" customWidth="1"/>
    <col min="10" max="10" width="26.28515625" style="244" customWidth="1"/>
    <col min="11" max="11" width="33" style="245" bestFit="1" customWidth="1"/>
    <col min="12" max="12" width="18.85546875" style="245" customWidth="1"/>
    <col min="13" max="13" width="11.85546875" style="188" customWidth="1"/>
    <col min="14" max="14" width="12.7109375" style="247" customWidth="1"/>
    <col min="15" max="15" width="21" style="246" customWidth="1"/>
    <col min="16" max="16" width="20.5703125" style="242" customWidth="1"/>
    <col min="17" max="17" width="17.140625" style="242" customWidth="1"/>
    <col min="18" max="18" width="21" style="240" customWidth="1"/>
    <col min="19" max="19" width="20.85546875" style="240" customWidth="1"/>
    <col min="20" max="20" width="18.85546875" style="240" customWidth="1"/>
    <col min="21" max="21" width="19.5703125" style="240" customWidth="1"/>
    <col min="22" max="22" width="30.5703125" style="240" customWidth="1"/>
    <col min="23" max="23" width="18.28515625" style="242" customWidth="1"/>
    <col min="24" max="24" width="20.85546875" style="240" bestFit="1" customWidth="1"/>
    <col min="25" max="25" width="11" style="240" bestFit="1" customWidth="1"/>
    <col min="26" max="222" width="9.140625" style="240"/>
    <col min="223" max="223" width="11.5703125" style="240" customWidth="1"/>
    <col min="224" max="224" width="27.42578125" style="240" customWidth="1"/>
    <col min="225" max="225" width="134.28515625" style="240" customWidth="1"/>
    <col min="226" max="226" width="11.140625" style="240" customWidth="1"/>
    <col min="227" max="227" width="21.42578125" style="240" customWidth="1"/>
    <col min="228" max="228" width="19.42578125" style="240" customWidth="1"/>
    <col min="229" max="229" width="14.140625" style="240" customWidth="1"/>
    <col min="230" max="230" width="12.7109375" style="240" customWidth="1"/>
    <col min="231" max="231" width="23.42578125" style="240" customWidth="1"/>
    <col min="232" max="232" width="25.85546875" style="240" customWidth="1"/>
    <col min="233" max="233" width="23.7109375" style="240" customWidth="1"/>
    <col min="234" max="234" width="20.28515625" style="240" customWidth="1"/>
    <col min="235" max="235" width="24.140625" style="240" customWidth="1"/>
    <col min="236" max="236" width="18.7109375" style="240" bestFit="1" customWidth="1"/>
    <col min="237" max="237" width="12.140625" style="240" bestFit="1" customWidth="1"/>
    <col min="238" max="238" width="19.85546875" style="240" bestFit="1" customWidth="1"/>
    <col min="239" max="239" width="3.7109375" style="240" customWidth="1"/>
    <col min="240" max="240" width="20.140625" style="240" bestFit="1" customWidth="1"/>
    <col min="241" max="241" width="15.7109375" style="240" customWidth="1"/>
    <col min="242" max="242" width="3.7109375" style="240" customWidth="1"/>
    <col min="243" max="243" width="10.42578125" style="240" customWidth="1"/>
    <col min="244" max="244" width="22.7109375" style="240" customWidth="1"/>
    <col min="245" max="245" width="17.28515625" style="240" bestFit="1" customWidth="1"/>
    <col min="246" max="246" width="11" style="240" bestFit="1" customWidth="1"/>
    <col min="247" max="247" width="19.85546875" style="240" bestFit="1" customWidth="1"/>
    <col min="248" max="250" width="9.140625" style="240" customWidth="1"/>
    <col min="251" max="251" width="16.7109375" style="240" customWidth="1"/>
    <col min="252" max="478" width="9.140625" style="240"/>
    <col min="479" max="479" width="11.5703125" style="240" customWidth="1"/>
    <col min="480" max="480" width="27.42578125" style="240" customWidth="1"/>
    <col min="481" max="481" width="134.28515625" style="240" customWidth="1"/>
    <col min="482" max="482" width="11.140625" style="240" customWidth="1"/>
    <col min="483" max="483" width="21.42578125" style="240" customWidth="1"/>
    <col min="484" max="484" width="19.42578125" style="240" customWidth="1"/>
    <col min="485" max="485" width="14.140625" style="240" customWidth="1"/>
    <col min="486" max="486" width="12.7109375" style="240" customWidth="1"/>
    <col min="487" max="487" width="23.42578125" style="240" customWidth="1"/>
    <col min="488" max="488" width="25.85546875" style="240" customWidth="1"/>
    <col min="489" max="489" width="23.7109375" style="240" customWidth="1"/>
    <col min="490" max="490" width="20.28515625" style="240" customWidth="1"/>
    <col min="491" max="491" width="24.140625" style="240" customWidth="1"/>
    <col min="492" max="492" width="18.7109375" style="240" bestFit="1" customWidth="1"/>
    <col min="493" max="493" width="12.140625" style="240" bestFit="1" customWidth="1"/>
    <col min="494" max="494" width="19.85546875" style="240" bestFit="1" customWidth="1"/>
    <col min="495" max="495" width="3.7109375" style="240" customWidth="1"/>
    <col min="496" max="496" width="20.140625" style="240" bestFit="1" customWidth="1"/>
    <col min="497" max="497" width="15.7109375" style="240" customWidth="1"/>
    <col min="498" max="498" width="3.7109375" style="240" customWidth="1"/>
    <col min="499" max="499" width="10.42578125" style="240" customWidth="1"/>
    <col min="500" max="500" width="22.7109375" style="240" customWidth="1"/>
    <col min="501" max="501" width="17.28515625" style="240" bestFit="1" customWidth="1"/>
    <col min="502" max="502" width="11" style="240" bestFit="1" customWidth="1"/>
    <col min="503" max="503" width="19.85546875" style="240" bestFit="1" customWidth="1"/>
    <col min="504" max="506" width="9.140625" style="240" customWidth="1"/>
    <col min="507" max="507" width="16.7109375" style="240" customWidth="1"/>
    <col min="508" max="734" width="9.140625" style="240"/>
    <col min="735" max="735" width="11.5703125" style="240" customWidth="1"/>
    <col min="736" max="736" width="27.42578125" style="240" customWidth="1"/>
    <col min="737" max="737" width="134.28515625" style="240" customWidth="1"/>
    <col min="738" max="738" width="11.140625" style="240" customWidth="1"/>
    <col min="739" max="739" width="21.42578125" style="240" customWidth="1"/>
    <col min="740" max="740" width="19.42578125" style="240" customWidth="1"/>
    <col min="741" max="741" width="14.140625" style="240" customWidth="1"/>
    <col min="742" max="742" width="12.7109375" style="240" customWidth="1"/>
    <col min="743" max="743" width="23.42578125" style="240" customWidth="1"/>
    <col min="744" max="744" width="25.85546875" style="240" customWidth="1"/>
    <col min="745" max="745" width="23.7109375" style="240" customWidth="1"/>
    <col min="746" max="746" width="20.28515625" style="240" customWidth="1"/>
    <col min="747" max="747" width="24.140625" style="240" customWidth="1"/>
    <col min="748" max="748" width="18.7109375" style="240" bestFit="1" customWidth="1"/>
    <col min="749" max="749" width="12.140625" style="240" bestFit="1" customWidth="1"/>
    <col min="750" max="750" width="19.85546875" style="240" bestFit="1" customWidth="1"/>
    <col min="751" max="751" width="3.7109375" style="240" customWidth="1"/>
    <col min="752" max="752" width="20.140625" style="240" bestFit="1" customWidth="1"/>
    <col min="753" max="753" width="15.7109375" style="240" customWidth="1"/>
    <col min="754" max="754" width="3.7109375" style="240" customWidth="1"/>
    <col min="755" max="755" width="10.42578125" style="240" customWidth="1"/>
    <col min="756" max="756" width="22.7109375" style="240" customWidth="1"/>
    <col min="757" max="757" width="17.28515625" style="240" bestFit="1" customWidth="1"/>
    <col min="758" max="758" width="11" style="240" bestFit="1" customWidth="1"/>
    <col min="759" max="759" width="19.85546875" style="240" bestFit="1" customWidth="1"/>
    <col min="760" max="762" width="9.140625" style="240" customWidth="1"/>
    <col min="763" max="763" width="16.7109375" style="240" customWidth="1"/>
    <col min="764" max="990" width="9.140625" style="240"/>
    <col min="991" max="991" width="11.5703125" style="240" customWidth="1"/>
    <col min="992" max="992" width="27.42578125" style="240" customWidth="1"/>
    <col min="993" max="993" width="134.28515625" style="240" customWidth="1"/>
    <col min="994" max="994" width="11.140625" style="240" customWidth="1"/>
    <col min="995" max="995" width="21.42578125" style="240" customWidth="1"/>
    <col min="996" max="996" width="19.42578125" style="240" customWidth="1"/>
    <col min="997" max="997" width="14.140625" style="240" customWidth="1"/>
    <col min="998" max="998" width="12.7109375" style="240" customWidth="1"/>
    <col min="999" max="999" width="23.42578125" style="240" customWidth="1"/>
    <col min="1000" max="1000" width="25.85546875" style="240" customWidth="1"/>
    <col min="1001" max="1001" width="23.7109375" style="240" customWidth="1"/>
    <col min="1002" max="1002" width="20.28515625" style="240" customWidth="1"/>
    <col min="1003" max="1003" width="24.140625" style="240" customWidth="1"/>
    <col min="1004" max="1004" width="18.7109375" style="240" bestFit="1" customWidth="1"/>
    <col min="1005" max="1005" width="12.140625" style="240" bestFit="1" customWidth="1"/>
    <col min="1006" max="1006" width="19.85546875" style="240" bestFit="1" customWidth="1"/>
    <col min="1007" max="1007" width="3.7109375" style="240" customWidth="1"/>
    <col min="1008" max="1008" width="20.140625" style="240" bestFit="1" customWidth="1"/>
    <col min="1009" max="1009" width="15.7109375" style="240" customWidth="1"/>
    <col min="1010" max="1010" width="3.7109375" style="240" customWidth="1"/>
    <col min="1011" max="1011" width="10.42578125" style="240" customWidth="1"/>
    <col min="1012" max="1012" width="22.7109375" style="240" customWidth="1"/>
    <col min="1013" max="1013" width="17.28515625" style="240" bestFit="1" customWidth="1"/>
    <col min="1014" max="1014" width="11" style="240" bestFit="1" customWidth="1"/>
    <col min="1015" max="1015" width="19.85546875" style="240" bestFit="1" customWidth="1"/>
    <col min="1016" max="1018" width="9.140625" style="240" customWidth="1"/>
    <col min="1019" max="1019" width="16.7109375" style="240" customWidth="1"/>
    <col min="1020" max="1246" width="9.140625" style="240"/>
    <col min="1247" max="1247" width="11.5703125" style="240" customWidth="1"/>
    <col min="1248" max="1248" width="27.42578125" style="240" customWidth="1"/>
    <col min="1249" max="1249" width="134.28515625" style="240" customWidth="1"/>
    <col min="1250" max="1250" width="11.140625" style="240" customWidth="1"/>
    <col min="1251" max="1251" width="21.42578125" style="240" customWidth="1"/>
    <col min="1252" max="1252" width="19.42578125" style="240" customWidth="1"/>
    <col min="1253" max="1253" width="14.140625" style="240" customWidth="1"/>
    <col min="1254" max="1254" width="12.7109375" style="240" customWidth="1"/>
    <col min="1255" max="1255" width="23.42578125" style="240" customWidth="1"/>
    <col min="1256" max="1256" width="25.85546875" style="240" customWidth="1"/>
    <col min="1257" max="1257" width="23.7109375" style="240" customWidth="1"/>
    <col min="1258" max="1258" width="20.28515625" style="240" customWidth="1"/>
    <col min="1259" max="1259" width="24.140625" style="240" customWidth="1"/>
    <col min="1260" max="1260" width="18.7109375" style="240" bestFit="1" customWidth="1"/>
    <col min="1261" max="1261" width="12.140625" style="240" bestFit="1" customWidth="1"/>
    <col min="1262" max="1262" width="19.85546875" style="240" bestFit="1" customWidth="1"/>
    <col min="1263" max="1263" width="3.7109375" style="240" customWidth="1"/>
    <col min="1264" max="1264" width="20.140625" style="240" bestFit="1" customWidth="1"/>
    <col min="1265" max="1265" width="15.7109375" style="240" customWidth="1"/>
    <col min="1266" max="1266" width="3.7109375" style="240" customWidth="1"/>
    <col min="1267" max="1267" width="10.42578125" style="240" customWidth="1"/>
    <col min="1268" max="1268" width="22.7109375" style="240" customWidth="1"/>
    <col min="1269" max="1269" width="17.28515625" style="240" bestFit="1" customWidth="1"/>
    <col min="1270" max="1270" width="11" style="240" bestFit="1" customWidth="1"/>
    <col min="1271" max="1271" width="19.85546875" style="240" bestFit="1" customWidth="1"/>
    <col min="1272" max="1274" width="9.140625" style="240" customWidth="1"/>
    <col min="1275" max="1275" width="16.7109375" style="240" customWidth="1"/>
    <col min="1276" max="1502" width="9.140625" style="240"/>
    <col min="1503" max="1503" width="11.5703125" style="240" customWidth="1"/>
    <col min="1504" max="1504" width="27.42578125" style="240" customWidth="1"/>
    <col min="1505" max="1505" width="134.28515625" style="240" customWidth="1"/>
    <col min="1506" max="1506" width="11.140625" style="240" customWidth="1"/>
    <col min="1507" max="1507" width="21.42578125" style="240" customWidth="1"/>
    <col min="1508" max="1508" width="19.42578125" style="240" customWidth="1"/>
    <col min="1509" max="1509" width="14.140625" style="240" customWidth="1"/>
    <col min="1510" max="1510" width="12.7109375" style="240" customWidth="1"/>
    <col min="1511" max="1511" width="23.42578125" style="240" customWidth="1"/>
    <col min="1512" max="1512" width="25.85546875" style="240" customWidth="1"/>
    <col min="1513" max="1513" width="23.7109375" style="240" customWidth="1"/>
    <col min="1514" max="1514" width="20.28515625" style="240" customWidth="1"/>
    <col min="1515" max="1515" width="24.140625" style="240" customWidth="1"/>
    <col min="1516" max="1516" width="18.7109375" style="240" bestFit="1" customWidth="1"/>
    <col min="1517" max="1517" width="12.140625" style="240" bestFit="1" customWidth="1"/>
    <col min="1518" max="1518" width="19.85546875" style="240" bestFit="1" customWidth="1"/>
    <col min="1519" max="1519" width="3.7109375" style="240" customWidth="1"/>
    <col min="1520" max="1520" width="20.140625" style="240" bestFit="1" customWidth="1"/>
    <col min="1521" max="1521" width="15.7109375" style="240" customWidth="1"/>
    <col min="1522" max="1522" width="3.7109375" style="240" customWidth="1"/>
    <col min="1523" max="1523" width="10.42578125" style="240" customWidth="1"/>
    <col min="1524" max="1524" width="22.7109375" style="240" customWidth="1"/>
    <col min="1525" max="1525" width="17.28515625" style="240" bestFit="1" customWidth="1"/>
    <col min="1526" max="1526" width="11" style="240" bestFit="1" customWidth="1"/>
    <col min="1527" max="1527" width="19.85546875" style="240" bestFit="1" customWidth="1"/>
    <col min="1528" max="1530" width="9.140625" style="240" customWidth="1"/>
    <col min="1531" max="1531" width="16.7109375" style="240" customWidth="1"/>
    <col min="1532" max="1758" width="9.140625" style="240"/>
    <col min="1759" max="1759" width="11.5703125" style="240" customWidth="1"/>
    <col min="1760" max="1760" width="27.42578125" style="240" customWidth="1"/>
    <col min="1761" max="1761" width="134.28515625" style="240" customWidth="1"/>
    <col min="1762" max="1762" width="11.140625" style="240" customWidth="1"/>
    <col min="1763" max="1763" width="21.42578125" style="240" customWidth="1"/>
    <col min="1764" max="1764" width="19.42578125" style="240" customWidth="1"/>
    <col min="1765" max="1765" width="14.140625" style="240" customWidth="1"/>
    <col min="1766" max="1766" width="12.7109375" style="240" customWidth="1"/>
    <col min="1767" max="1767" width="23.42578125" style="240" customWidth="1"/>
    <col min="1768" max="1768" width="25.85546875" style="240" customWidth="1"/>
    <col min="1769" max="1769" width="23.7109375" style="240" customWidth="1"/>
    <col min="1770" max="1770" width="20.28515625" style="240" customWidth="1"/>
    <col min="1771" max="1771" width="24.140625" style="240" customWidth="1"/>
    <col min="1772" max="1772" width="18.7109375" style="240" bestFit="1" customWidth="1"/>
    <col min="1773" max="1773" width="12.140625" style="240" bestFit="1" customWidth="1"/>
    <col min="1774" max="1774" width="19.85546875" style="240" bestFit="1" customWidth="1"/>
    <col min="1775" max="1775" width="3.7109375" style="240" customWidth="1"/>
    <col min="1776" max="1776" width="20.140625" style="240" bestFit="1" customWidth="1"/>
    <col min="1777" max="1777" width="15.7109375" style="240" customWidth="1"/>
    <col min="1778" max="1778" width="3.7109375" style="240" customWidth="1"/>
    <col min="1779" max="1779" width="10.42578125" style="240" customWidth="1"/>
    <col min="1780" max="1780" width="22.7109375" style="240" customWidth="1"/>
    <col min="1781" max="1781" width="17.28515625" style="240" bestFit="1" customWidth="1"/>
    <col min="1782" max="1782" width="11" style="240" bestFit="1" customWidth="1"/>
    <col min="1783" max="1783" width="19.85546875" style="240" bestFit="1" customWidth="1"/>
    <col min="1784" max="1786" width="9.140625" style="240" customWidth="1"/>
    <col min="1787" max="1787" width="16.7109375" style="240" customWidth="1"/>
    <col min="1788" max="2014" width="9.140625" style="240"/>
    <col min="2015" max="2015" width="11.5703125" style="240" customWidth="1"/>
    <col min="2016" max="2016" width="27.42578125" style="240" customWidth="1"/>
    <col min="2017" max="2017" width="134.28515625" style="240" customWidth="1"/>
    <col min="2018" max="2018" width="11.140625" style="240" customWidth="1"/>
    <col min="2019" max="2019" width="21.42578125" style="240" customWidth="1"/>
    <col min="2020" max="2020" width="19.42578125" style="240" customWidth="1"/>
    <col min="2021" max="2021" width="14.140625" style="240" customWidth="1"/>
    <col min="2022" max="2022" width="12.7109375" style="240" customWidth="1"/>
    <col min="2023" max="2023" width="23.42578125" style="240" customWidth="1"/>
    <col min="2024" max="2024" width="25.85546875" style="240" customWidth="1"/>
    <col min="2025" max="2025" width="23.7109375" style="240" customWidth="1"/>
    <col min="2026" max="2026" width="20.28515625" style="240" customWidth="1"/>
    <col min="2027" max="2027" width="24.140625" style="240" customWidth="1"/>
    <col min="2028" max="2028" width="18.7109375" style="240" bestFit="1" customWidth="1"/>
    <col min="2029" max="2029" width="12.140625" style="240" bestFit="1" customWidth="1"/>
    <col min="2030" max="2030" width="19.85546875" style="240" bestFit="1" customWidth="1"/>
    <col min="2031" max="2031" width="3.7109375" style="240" customWidth="1"/>
    <col min="2032" max="2032" width="20.140625" style="240" bestFit="1" customWidth="1"/>
    <col min="2033" max="2033" width="15.7109375" style="240" customWidth="1"/>
    <col min="2034" max="2034" width="3.7109375" style="240" customWidth="1"/>
    <col min="2035" max="2035" width="10.42578125" style="240" customWidth="1"/>
    <col min="2036" max="2036" width="22.7109375" style="240" customWidth="1"/>
    <col min="2037" max="2037" width="17.28515625" style="240" bestFit="1" customWidth="1"/>
    <col min="2038" max="2038" width="11" style="240" bestFit="1" customWidth="1"/>
    <col min="2039" max="2039" width="19.85546875" style="240" bestFit="1" customWidth="1"/>
    <col min="2040" max="2042" width="9.140625" style="240" customWidth="1"/>
    <col min="2043" max="2043" width="16.7109375" style="240" customWidth="1"/>
    <col min="2044" max="2270" width="9.140625" style="240"/>
    <col min="2271" max="2271" width="11.5703125" style="240" customWidth="1"/>
    <col min="2272" max="2272" width="27.42578125" style="240" customWidth="1"/>
    <col min="2273" max="2273" width="134.28515625" style="240" customWidth="1"/>
    <col min="2274" max="2274" width="11.140625" style="240" customWidth="1"/>
    <col min="2275" max="2275" width="21.42578125" style="240" customWidth="1"/>
    <col min="2276" max="2276" width="19.42578125" style="240" customWidth="1"/>
    <col min="2277" max="2277" width="14.140625" style="240" customWidth="1"/>
    <col min="2278" max="2278" width="12.7109375" style="240" customWidth="1"/>
    <col min="2279" max="2279" width="23.42578125" style="240" customWidth="1"/>
    <col min="2280" max="2280" width="25.85546875" style="240" customWidth="1"/>
    <col min="2281" max="2281" width="23.7109375" style="240" customWidth="1"/>
    <col min="2282" max="2282" width="20.28515625" style="240" customWidth="1"/>
    <col min="2283" max="2283" width="24.140625" style="240" customWidth="1"/>
    <col min="2284" max="2284" width="18.7109375" style="240" bestFit="1" customWidth="1"/>
    <col min="2285" max="2285" width="12.140625" style="240" bestFit="1" customWidth="1"/>
    <col min="2286" max="2286" width="19.85546875" style="240" bestFit="1" customWidth="1"/>
    <col min="2287" max="2287" width="3.7109375" style="240" customWidth="1"/>
    <col min="2288" max="2288" width="20.140625" style="240" bestFit="1" customWidth="1"/>
    <col min="2289" max="2289" width="15.7109375" style="240" customWidth="1"/>
    <col min="2290" max="2290" width="3.7109375" style="240" customWidth="1"/>
    <col min="2291" max="2291" width="10.42578125" style="240" customWidth="1"/>
    <col min="2292" max="2292" width="22.7109375" style="240" customWidth="1"/>
    <col min="2293" max="2293" width="17.28515625" style="240" bestFit="1" customWidth="1"/>
    <col min="2294" max="2294" width="11" style="240" bestFit="1" customWidth="1"/>
    <col min="2295" max="2295" width="19.85546875" style="240" bestFit="1" customWidth="1"/>
    <col min="2296" max="2298" width="9.140625" style="240" customWidth="1"/>
    <col min="2299" max="2299" width="16.7109375" style="240" customWidth="1"/>
    <col min="2300" max="2526" width="9.140625" style="240"/>
    <col min="2527" max="2527" width="11.5703125" style="240" customWidth="1"/>
    <col min="2528" max="2528" width="27.42578125" style="240" customWidth="1"/>
    <col min="2529" max="2529" width="134.28515625" style="240" customWidth="1"/>
    <col min="2530" max="2530" width="11.140625" style="240" customWidth="1"/>
    <col min="2531" max="2531" width="21.42578125" style="240" customWidth="1"/>
    <col min="2532" max="2532" width="19.42578125" style="240" customWidth="1"/>
    <col min="2533" max="2533" width="14.140625" style="240" customWidth="1"/>
    <col min="2534" max="2534" width="12.7109375" style="240" customWidth="1"/>
    <col min="2535" max="2535" width="23.42578125" style="240" customWidth="1"/>
    <col min="2536" max="2536" width="25.85546875" style="240" customWidth="1"/>
    <col min="2537" max="2537" width="23.7109375" style="240" customWidth="1"/>
    <col min="2538" max="2538" width="20.28515625" style="240" customWidth="1"/>
    <col min="2539" max="2539" width="24.140625" style="240" customWidth="1"/>
    <col min="2540" max="2540" width="18.7109375" style="240" bestFit="1" customWidth="1"/>
    <col min="2541" max="2541" width="12.140625" style="240" bestFit="1" customWidth="1"/>
    <col min="2542" max="2542" width="19.85546875" style="240" bestFit="1" customWidth="1"/>
    <col min="2543" max="2543" width="3.7109375" style="240" customWidth="1"/>
    <col min="2544" max="2544" width="20.140625" style="240" bestFit="1" customWidth="1"/>
    <col min="2545" max="2545" width="15.7109375" style="240" customWidth="1"/>
    <col min="2546" max="2546" width="3.7109375" style="240" customWidth="1"/>
    <col min="2547" max="2547" width="10.42578125" style="240" customWidth="1"/>
    <col min="2548" max="2548" width="22.7109375" style="240" customWidth="1"/>
    <col min="2549" max="2549" width="17.28515625" style="240" bestFit="1" customWidth="1"/>
    <col min="2550" max="2550" width="11" style="240" bestFit="1" customWidth="1"/>
    <col min="2551" max="2551" width="19.85546875" style="240" bestFit="1" customWidth="1"/>
    <col min="2552" max="2554" width="9.140625" style="240" customWidth="1"/>
    <col min="2555" max="2555" width="16.7109375" style="240" customWidth="1"/>
    <col min="2556" max="2782" width="9.140625" style="240"/>
    <col min="2783" max="2783" width="11.5703125" style="240" customWidth="1"/>
    <col min="2784" max="2784" width="27.42578125" style="240" customWidth="1"/>
    <col min="2785" max="2785" width="134.28515625" style="240" customWidth="1"/>
    <col min="2786" max="2786" width="11.140625" style="240" customWidth="1"/>
    <col min="2787" max="2787" width="21.42578125" style="240" customWidth="1"/>
    <col min="2788" max="2788" width="19.42578125" style="240" customWidth="1"/>
    <col min="2789" max="2789" width="14.140625" style="240" customWidth="1"/>
    <col min="2790" max="2790" width="12.7109375" style="240" customWidth="1"/>
    <col min="2791" max="2791" width="23.42578125" style="240" customWidth="1"/>
    <col min="2792" max="2792" width="25.85546875" style="240" customWidth="1"/>
    <col min="2793" max="2793" width="23.7109375" style="240" customWidth="1"/>
    <col min="2794" max="2794" width="20.28515625" style="240" customWidth="1"/>
    <col min="2795" max="2795" width="24.140625" style="240" customWidth="1"/>
    <col min="2796" max="2796" width="18.7109375" style="240" bestFit="1" customWidth="1"/>
    <col min="2797" max="2797" width="12.140625" style="240" bestFit="1" customWidth="1"/>
    <col min="2798" max="2798" width="19.85546875" style="240" bestFit="1" customWidth="1"/>
    <col min="2799" max="2799" width="3.7109375" style="240" customWidth="1"/>
    <col min="2800" max="2800" width="20.140625" style="240" bestFit="1" customWidth="1"/>
    <col min="2801" max="2801" width="15.7109375" style="240" customWidth="1"/>
    <col min="2802" max="2802" width="3.7109375" style="240" customWidth="1"/>
    <col min="2803" max="2803" width="10.42578125" style="240" customWidth="1"/>
    <col min="2804" max="2804" width="22.7109375" style="240" customWidth="1"/>
    <col min="2805" max="2805" width="17.28515625" style="240" bestFit="1" customWidth="1"/>
    <col min="2806" max="2806" width="11" style="240" bestFit="1" customWidth="1"/>
    <col min="2807" max="2807" width="19.85546875" style="240" bestFit="1" customWidth="1"/>
    <col min="2808" max="2810" width="9.140625" style="240" customWidth="1"/>
    <col min="2811" max="2811" width="16.7109375" style="240" customWidth="1"/>
    <col min="2812" max="3038" width="9.140625" style="240"/>
    <col min="3039" max="3039" width="11.5703125" style="240" customWidth="1"/>
    <col min="3040" max="3040" width="27.42578125" style="240" customWidth="1"/>
    <col min="3041" max="3041" width="134.28515625" style="240" customWidth="1"/>
    <col min="3042" max="3042" width="11.140625" style="240" customWidth="1"/>
    <col min="3043" max="3043" width="21.42578125" style="240" customWidth="1"/>
    <col min="3044" max="3044" width="19.42578125" style="240" customWidth="1"/>
    <col min="3045" max="3045" width="14.140625" style="240" customWidth="1"/>
    <col min="3046" max="3046" width="12.7109375" style="240" customWidth="1"/>
    <col min="3047" max="3047" width="23.42578125" style="240" customWidth="1"/>
    <col min="3048" max="3048" width="25.85546875" style="240" customWidth="1"/>
    <col min="3049" max="3049" width="23.7109375" style="240" customWidth="1"/>
    <col min="3050" max="3050" width="20.28515625" style="240" customWidth="1"/>
    <col min="3051" max="3051" width="24.140625" style="240" customWidth="1"/>
    <col min="3052" max="3052" width="18.7109375" style="240" bestFit="1" customWidth="1"/>
    <col min="3053" max="3053" width="12.140625" style="240" bestFit="1" customWidth="1"/>
    <col min="3054" max="3054" width="19.85546875" style="240" bestFit="1" customWidth="1"/>
    <col min="3055" max="3055" width="3.7109375" style="240" customWidth="1"/>
    <col min="3056" max="3056" width="20.140625" style="240" bestFit="1" customWidth="1"/>
    <col min="3057" max="3057" width="15.7109375" style="240" customWidth="1"/>
    <col min="3058" max="3058" width="3.7109375" style="240" customWidth="1"/>
    <col min="3059" max="3059" width="10.42578125" style="240" customWidth="1"/>
    <col min="3060" max="3060" width="22.7109375" style="240" customWidth="1"/>
    <col min="3061" max="3061" width="17.28515625" style="240" bestFit="1" customWidth="1"/>
    <col min="3062" max="3062" width="11" style="240" bestFit="1" customWidth="1"/>
    <col min="3063" max="3063" width="19.85546875" style="240" bestFit="1" customWidth="1"/>
    <col min="3064" max="3066" width="9.140625" style="240" customWidth="1"/>
    <col min="3067" max="3067" width="16.7109375" style="240" customWidth="1"/>
    <col min="3068" max="3294" width="9.140625" style="240"/>
    <col min="3295" max="3295" width="11.5703125" style="240" customWidth="1"/>
    <col min="3296" max="3296" width="27.42578125" style="240" customWidth="1"/>
    <col min="3297" max="3297" width="134.28515625" style="240" customWidth="1"/>
    <col min="3298" max="3298" width="11.140625" style="240" customWidth="1"/>
    <col min="3299" max="3299" width="21.42578125" style="240" customWidth="1"/>
    <col min="3300" max="3300" width="19.42578125" style="240" customWidth="1"/>
    <col min="3301" max="3301" width="14.140625" style="240" customWidth="1"/>
    <col min="3302" max="3302" width="12.7109375" style="240" customWidth="1"/>
    <col min="3303" max="3303" width="23.42578125" style="240" customWidth="1"/>
    <col min="3304" max="3304" width="25.85546875" style="240" customWidth="1"/>
    <col min="3305" max="3305" width="23.7109375" style="240" customWidth="1"/>
    <col min="3306" max="3306" width="20.28515625" style="240" customWidth="1"/>
    <col min="3307" max="3307" width="24.140625" style="240" customWidth="1"/>
    <col min="3308" max="3308" width="18.7109375" style="240" bestFit="1" customWidth="1"/>
    <col min="3309" max="3309" width="12.140625" style="240" bestFit="1" customWidth="1"/>
    <col min="3310" max="3310" width="19.85546875" style="240" bestFit="1" customWidth="1"/>
    <col min="3311" max="3311" width="3.7109375" style="240" customWidth="1"/>
    <col min="3312" max="3312" width="20.140625" style="240" bestFit="1" customWidth="1"/>
    <col min="3313" max="3313" width="15.7109375" style="240" customWidth="1"/>
    <col min="3314" max="3314" width="3.7109375" style="240" customWidth="1"/>
    <col min="3315" max="3315" width="10.42578125" style="240" customWidth="1"/>
    <col min="3316" max="3316" width="22.7109375" style="240" customWidth="1"/>
    <col min="3317" max="3317" width="17.28515625" style="240" bestFit="1" customWidth="1"/>
    <col min="3318" max="3318" width="11" style="240" bestFit="1" customWidth="1"/>
    <col min="3319" max="3319" width="19.85546875" style="240" bestFit="1" customWidth="1"/>
    <col min="3320" max="3322" width="9.140625" style="240" customWidth="1"/>
    <col min="3323" max="3323" width="16.7109375" style="240" customWidth="1"/>
    <col min="3324" max="3550" width="9.140625" style="240"/>
    <col min="3551" max="3551" width="11.5703125" style="240" customWidth="1"/>
    <col min="3552" max="3552" width="27.42578125" style="240" customWidth="1"/>
    <col min="3553" max="3553" width="134.28515625" style="240" customWidth="1"/>
    <col min="3554" max="3554" width="11.140625" style="240" customWidth="1"/>
    <col min="3555" max="3555" width="21.42578125" style="240" customWidth="1"/>
    <col min="3556" max="3556" width="19.42578125" style="240" customWidth="1"/>
    <col min="3557" max="3557" width="14.140625" style="240" customWidth="1"/>
    <col min="3558" max="3558" width="12.7109375" style="240" customWidth="1"/>
    <col min="3559" max="3559" width="23.42578125" style="240" customWidth="1"/>
    <col min="3560" max="3560" width="25.85546875" style="240" customWidth="1"/>
    <col min="3561" max="3561" width="23.7109375" style="240" customWidth="1"/>
    <col min="3562" max="3562" width="20.28515625" style="240" customWidth="1"/>
    <col min="3563" max="3563" width="24.140625" style="240" customWidth="1"/>
    <col min="3564" max="3564" width="18.7109375" style="240" bestFit="1" customWidth="1"/>
    <col min="3565" max="3565" width="12.140625" style="240" bestFit="1" customWidth="1"/>
    <col min="3566" max="3566" width="19.85546875" style="240" bestFit="1" customWidth="1"/>
    <col min="3567" max="3567" width="3.7109375" style="240" customWidth="1"/>
    <col min="3568" max="3568" width="20.140625" style="240" bestFit="1" customWidth="1"/>
    <col min="3569" max="3569" width="15.7109375" style="240" customWidth="1"/>
    <col min="3570" max="3570" width="3.7109375" style="240" customWidth="1"/>
    <col min="3571" max="3571" width="10.42578125" style="240" customWidth="1"/>
    <col min="3572" max="3572" width="22.7109375" style="240" customWidth="1"/>
    <col min="3573" max="3573" width="17.28515625" style="240" bestFit="1" customWidth="1"/>
    <col min="3574" max="3574" width="11" style="240" bestFit="1" customWidth="1"/>
    <col min="3575" max="3575" width="19.85546875" style="240" bestFit="1" customWidth="1"/>
    <col min="3576" max="3578" width="9.140625" style="240" customWidth="1"/>
    <col min="3579" max="3579" width="16.7109375" style="240" customWidth="1"/>
    <col min="3580" max="3806" width="9.140625" style="240"/>
    <col min="3807" max="3807" width="11.5703125" style="240" customWidth="1"/>
    <col min="3808" max="3808" width="27.42578125" style="240" customWidth="1"/>
    <col min="3809" max="3809" width="134.28515625" style="240" customWidth="1"/>
    <col min="3810" max="3810" width="11.140625" style="240" customWidth="1"/>
    <col min="3811" max="3811" width="21.42578125" style="240" customWidth="1"/>
    <col min="3812" max="3812" width="19.42578125" style="240" customWidth="1"/>
    <col min="3813" max="3813" width="14.140625" style="240" customWidth="1"/>
    <col min="3814" max="3814" width="12.7109375" style="240" customWidth="1"/>
    <col min="3815" max="3815" width="23.42578125" style="240" customWidth="1"/>
    <col min="3816" max="3816" width="25.85546875" style="240" customWidth="1"/>
    <col min="3817" max="3817" width="23.7109375" style="240" customWidth="1"/>
    <col min="3818" max="3818" width="20.28515625" style="240" customWidth="1"/>
    <col min="3819" max="3819" width="24.140625" style="240" customWidth="1"/>
    <col min="3820" max="3820" width="18.7109375" style="240" bestFit="1" customWidth="1"/>
    <col min="3821" max="3821" width="12.140625" style="240" bestFit="1" customWidth="1"/>
    <col min="3822" max="3822" width="19.85546875" style="240" bestFit="1" customWidth="1"/>
    <col min="3823" max="3823" width="3.7109375" style="240" customWidth="1"/>
    <col min="3824" max="3824" width="20.140625" style="240" bestFit="1" customWidth="1"/>
    <col min="3825" max="3825" width="15.7109375" style="240" customWidth="1"/>
    <col min="3826" max="3826" width="3.7109375" style="240" customWidth="1"/>
    <col min="3827" max="3827" width="10.42578125" style="240" customWidth="1"/>
    <col min="3828" max="3828" width="22.7109375" style="240" customWidth="1"/>
    <col min="3829" max="3829" width="17.28515625" style="240" bestFit="1" customWidth="1"/>
    <col min="3830" max="3830" width="11" style="240" bestFit="1" customWidth="1"/>
    <col min="3831" max="3831" width="19.85546875" style="240" bestFit="1" customWidth="1"/>
    <col min="3832" max="3834" width="9.140625" style="240" customWidth="1"/>
    <col min="3835" max="3835" width="16.7109375" style="240" customWidth="1"/>
    <col min="3836" max="4062" width="9.140625" style="240"/>
    <col min="4063" max="4063" width="11.5703125" style="240" customWidth="1"/>
    <col min="4064" max="4064" width="27.42578125" style="240" customWidth="1"/>
    <col min="4065" max="4065" width="134.28515625" style="240" customWidth="1"/>
    <col min="4066" max="4066" width="11.140625" style="240" customWidth="1"/>
    <col min="4067" max="4067" width="21.42578125" style="240" customWidth="1"/>
    <col min="4068" max="4068" width="19.42578125" style="240" customWidth="1"/>
    <col min="4069" max="4069" width="14.140625" style="240" customWidth="1"/>
    <col min="4070" max="4070" width="12.7109375" style="240" customWidth="1"/>
    <col min="4071" max="4071" width="23.42578125" style="240" customWidth="1"/>
    <col min="4072" max="4072" width="25.85546875" style="240" customWidth="1"/>
    <col min="4073" max="4073" width="23.7109375" style="240" customWidth="1"/>
    <col min="4074" max="4074" width="20.28515625" style="240" customWidth="1"/>
    <col min="4075" max="4075" width="24.140625" style="240" customWidth="1"/>
    <col min="4076" max="4076" width="18.7109375" style="240" bestFit="1" customWidth="1"/>
    <col min="4077" max="4077" width="12.140625" style="240" bestFit="1" customWidth="1"/>
    <col min="4078" max="4078" width="19.85546875" style="240" bestFit="1" customWidth="1"/>
    <col min="4079" max="4079" width="3.7109375" style="240" customWidth="1"/>
    <col min="4080" max="4080" width="20.140625" style="240" bestFit="1" customWidth="1"/>
    <col min="4081" max="4081" width="15.7109375" style="240" customWidth="1"/>
    <col min="4082" max="4082" width="3.7109375" style="240" customWidth="1"/>
    <col min="4083" max="4083" width="10.42578125" style="240" customWidth="1"/>
    <col min="4084" max="4084" width="22.7109375" style="240" customWidth="1"/>
    <col min="4085" max="4085" width="17.28515625" style="240" bestFit="1" customWidth="1"/>
    <col min="4086" max="4086" width="11" style="240" bestFit="1" customWidth="1"/>
    <col min="4087" max="4087" width="19.85546875" style="240" bestFit="1" customWidth="1"/>
    <col min="4088" max="4090" width="9.140625" style="240" customWidth="1"/>
    <col min="4091" max="4091" width="16.7109375" style="240" customWidth="1"/>
    <col min="4092" max="4318" width="9.140625" style="240"/>
    <col min="4319" max="4319" width="11.5703125" style="240" customWidth="1"/>
    <col min="4320" max="4320" width="27.42578125" style="240" customWidth="1"/>
    <col min="4321" max="4321" width="134.28515625" style="240" customWidth="1"/>
    <col min="4322" max="4322" width="11.140625" style="240" customWidth="1"/>
    <col min="4323" max="4323" width="21.42578125" style="240" customWidth="1"/>
    <col min="4324" max="4324" width="19.42578125" style="240" customWidth="1"/>
    <col min="4325" max="4325" width="14.140625" style="240" customWidth="1"/>
    <col min="4326" max="4326" width="12.7109375" style="240" customWidth="1"/>
    <col min="4327" max="4327" width="23.42578125" style="240" customWidth="1"/>
    <col min="4328" max="4328" width="25.85546875" style="240" customWidth="1"/>
    <col min="4329" max="4329" width="23.7109375" style="240" customWidth="1"/>
    <col min="4330" max="4330" width="20.28515625" style="240" customWidth="1"/>
    <col min="4331" max="4331" width="24.140625" style="240" customWidth="1"/>
    <col min="4332" max="4332" width="18.7109375" style="240" bestFit="1" customWidth="1"/>
    <col min="4333" max="4333" width="12.140625" style="240" bestFit="1" customWidth="1"/>
    <col min="4334" max="4334" width="19.85546875" style="240" bestFit="1" customWidth="1"/>
    <col min="4335" max="4335" width="3.7109375" style="240" customWidth="1"/>
    <col min="4336" max="4336" width="20.140625" style="240" bestFit="1" customWidth="1"/>
    <col min="4337" max="4337" width="15.7109375" style="240" customWidth="1"/>
    <col min="4338" max="4338" width="3.7109375" style="240" customWidth="1"/>
    <col min="4339" max="4339" width="10.42578125" style="240" customWidth="1"/>
    <col min="4340" max="4340" width="22.7109375" style="240" customWidth="1"/>
    <col min="4341" max="4341" width="17.28515625" style="240" bestFit="1" customWidth="1"/>
    <col min="4342" max="4342" width="11" style="240" bestFit="1" customWidth="1"/>
    <col min="4343" max="4343" width="19.85546875" style="240" bestFit="1" customWidth="1"/>
    <col min="4344" max="4346" width="9.140625" style="240" customWidth="1"/>
    <col min="4347" max="4347" width="16.7109375" style="240" customWidth="1"/>
    <col min="4348" max="4574" width="9.140625" style="240"/>
    <col min="4575" max="4575" width="11.5703125" style="240" customWidth="1"/>
    <col min="4576" max="4576" width="27.42578125" style="240" customWidth="1"/>
    <col min="4577" max="4577" width="134.28515625" style="240" customWidth="1"/>
    <col min="4578" max="4578" width="11.140625" style="240" customWidth="1"/>
    <col min="4579" max="4579" width="21.42578125" style="240" customWidth="1"/>
    <col min="4580" max="4580" width="19.42578125" style="240" customWidth="1"/>
    <col min="4581" max="4581" width="14.140625" style="240" customWidth="1"/>
    <col min="4582" max="4582" width="12.7109375" style="240" customWidth="1"/>
    <col min="4583" max="4583" width="23.42578125" style="240" customWidth="1"/>
    <col min="4584" max="4584" width="25.85546875" style="240" customWidth="1"/>
    <col min="4585" max="4585" width="23.7109375" style="240" customWidth="1"/>
    <col min="4586" max="4586" width="20.28515625" style="240" customWidth="1"/>
    <col min="4587" max="4587" width="24.140625" style="240" customWidth="1"/>
    <col min="4588" max="4588" width="18.7109375" style="240" bestFit="1" customWidth="1"/>
    <col min="4589" max="4589" width="12.140625" style="240" bestFit="1" customWidth="1"/>
    <col min="4590" max="4590" width="19.85546875" style="240" bestFit="1" customWidth="1"/>
    <col min="4591" max="4591" width="3.7109375" style="240" customWidth="1"/>
    <col min="4592" max="4592" width="20.140625" style="240" bestFit="1" customWidth="1"/>
    <col min="4593" max="4593" width="15.7109375" style="240" customWidth="1"/>
    <col min="4594" max="4594" width="3.7109375" style="240" customWidth="1"/>
    <col min="4595" max="4595" width="10.42578125" style="240" customWidth="1"/>
    <col min="4596" max="4596" width="22.7109375" style="240" customWidth="1"/>
    <col min="4597" max="4597" width="17.28515625" style="240" bestFit="1" customWidth="1"/>
    <col min="4598" max="4598" width="11" style="240" bestFit="1" customWidth="1"/>
    <col min="4599" max="4599" width="19.85546875" style="240" bestFit="1" customWidth="1"/>
    <col min="4600" max="4602" width="9.140625" style="240" customWidth="1"/>
    <col min="4603" max="4603" width="16.7109375" style="240" customWidth="1"/>
    <col min="4604" max="4830" width="9.140625" style="240"/>
    <col min="4831" max="4831" width="11.5703125" style="240" customWidth="1"/>
    <col min="4832" max="4832" width="27.42578125" style="240" customWidth="1"/>
    <col min="4833" max="4833" width="134.28515625" style="240" customWidth="1"/>
    <col min="4834" max="4834" width="11.140625" style="240" customWidth="1"/>
    <col min="4835" max="4835" width="21.42578125" style="240" customWidth="1"/>
    <col min="4836" max="4836" width="19.42578125" style="240" customWidth="1"/>
    <col min="4837" max="4837" width="14.140625" style="240" customWidth="1"/>
    <col min="4838" max="4838" width="12.7109375" style="240" customWidth="1"/>
    <col min="4839" max="4839" width="23.42578125" style="240" customWidth="1"/>
    <col min="4840" max="4840" width="25.85546875" style="240" customWidth="1"/>
    <col min="4841" max="4841" width="23.7109375" style="240" customWidth="1"/>
    <col min="4842" max="4842" width="20.28515625" style="240" customWidth="1"/>
    <col min="4843" max="4843" width="24.140625" style="240" customWidth="1"/>
    <col min="4844" max="4844" width="18.7109375" style="240" bestFit="1" customWidth="1"/>
    <col min="4845" max="4845" width="12.140625" style="240" bestFit="1" customWidth="1"/>
    <col min="4846" max="4846" width="19.85546875" style="240" bestFit="1" customWidth="1"/>
    <col min="4847" max="4847" width="3.7109375" style="240" customWidth="1"/>
    <col min="4848" max="4848" width="20.140625" style="240" bestFit="1" customWidth="1"/>
    <col min="4849" max="4849" width="15.7109375" style="240" customWidth="1"/>
    <col min="4850" max="4850" width="3.7109375" style="240" customWidth="1"/>
    <col min="4851" max="4851" width="10.42578125" style="240" customWidth="1"/>
    <col min="4852" max="4852" width="22.7109375" style="240" customWidth="1"/>
    <col min="4853" max="4853" width="17.28515625" style="240" bestFit="1" customWidth="1"/>
    <col min="4854" max="4854" width="11" style="240" bestFit="1" customWidth="1"/>
    <col min="4855" max="4855" width="19.85546875" style="240" bestFit="1" customWidth="1"/>
    <col min="4856" max="4858" width="9.140625" style="240" customWidth="1"/>
    <col min="4859" max="4859" width="16.7109375" style="240" customWidth="1"/>
    <col min="4860" max="5086" width="9.140625" style="240"/>
    <col min="5087" max="5087" width="11.5703125" style="240" customWidth="1"/>
    <col min="5088" max="5088" width="27.42578125" style="240" customWidth="1"/>
    <col min="5089" max="5089" width="134.28515625" style="240" customWidth="1"/>
    <col min="5090" max="5090" width="11.140625" style="240" customWidth="1"/>
    <col min="5091" max="5091" width="21.42578125" style="240" customWidth="1"/>
    <col min="5092" max="5092" width="19.42578125" style="240" customWidth="1"/>
    <col min="5093" max="5093" width="14.140625" style="240" customWidth="1"/>
    <col min="5094" max="5094" width="12.7109375" style="240" customWidth="1"/>
    <col min="5095" max="5095" width="23.42578125" style="240" customWidth="1"/>
    <col min="5096" max="5096" width="25.85546875" style="240" customWidth="1"/>
    <col min="5097" max="5097" width="23.7109375" style="240" customWidth="1"/>
    <col min="5098" max="5098" width="20.28515625" style="240" customWidth="1"/>
    <col min="5099" max="5099" width="24.140625" style="240" customWidth="1"/>
    <col min="5100" max="5100" width="18.7109375" style="240" bestFit="1" customWidth="1"/>
    <col min="5101" max="5101" width="12.140625" style="240" bestFit="1" customWidth="1"/>
    <col min="5102" max="5102" width="19.85546875" style="240" bestFit="1" customWidth="1"/>
    <col min="5103" max="5103" width="3.7109375" style="240" customWidth="1"/>
    <col min="5104" max="5104" width="20.140625" style="240" bestFit="1" customWidth="1"/>
    <col min="5105" max="5105" width="15.7109375" style="240" customWidth="1"/>
    <col min="5106" max="5106" width="3.7109375" style="240" customWidth="1"/>
    <col min="5107" max="5107" width="10.42578125" style="240" customWidth="1"/>
    <col min="5108" max="5108" width="22.7109375" style="240" customWidth="1"/>
    <col min="5109" max="5109" width="17.28515625" style="240" bestFit="1" customWidth="1"/>
    <col min="5110" max="5110" width="11" style="240" bestFit="1" customWidth="1"/>
    <col min="5111" max="5111" width="19.85546875" style="240" bestFit="1" customWidth="1"/>
    <col min="5112" max="5114" width="9.140625" style="240" customWidth="1"/>
    <col min="5115" max="5115" width="16.7109375" style="240" customWidth="1"/>
    <col min="5116" max="5342" width="9.140625" style="240"/>
    <col min="5343" max="5343" width="11.5703125" style="240" customWidth="1"/>
    <col min="5344" max="5344" width="27.42578125" style="240" customWidth="1"/>
    <col min="5345" max="5345" width="134.28515625" style="240" customWidth="1"/>
    <col min="5346" max="5346" width="11.140625" style="240" customWidth="1"/>
    <col min="5347" max="5347" width="21.42578125" style="240" customWidth="1"/>
    <col min="5348" max="5348" width="19.42578125" style="240" customWidth="1"/>
    <col min="5349" max="5349" width="14.140625" style="240" customWidth="1"/>
    <col min="5350" max="5350" width="12.7109375" style="240" customWidth="1"/>
    <col min="5351" max="5351" width="23.42578125" style="240" customWidth="1"/>
    <col min="5352" max="5352" width="25.85546875" style="240" customWidth="1"/>
    <col min="5353" max="5353" width="23.7109375" style="240" customWidth="1"/>
    <col min="5354" max="5354" width="20.28515625" style="240" customWidth="1"/>
    <col min="5355" max="5355" width="24.140625" style="240" customWidth="1"/>
    <col min="5356" max="5356" width="18.7109375" style="240" bestFit="1" customWidth="1"/>
    <col min="5357" max="5357" width="12.140625" style="240" bestFit="1" customWidth="1"/>
    <col min="5358" max="5358" width="19.85546875" style="240" bestFit="1" customWidth="1"/>
    <col min="5359" max="5359" width="3.7109375" style="240" customWidth="1"/>
    <col min="5360" max="5360" width="20.140625" style="240" bestFit="1" customWidth="1"/>
    <col min="5361" max="5361" width="15.7109375" style="240" customWidth="1"/>
    <col min="5362" max="5362" width="3.7109375" style="240" customWidth="1"/>
    <col min="5363" max="5363" width="10.42578125" style="240" customWidth="1"/>
    <col min="5364" max="5364" width="22.7109375" style="240" customWidth="1"/>
    <col min="5365" max="5365" width="17.28515625" style="240" bestFit="1" customWidth="1"/>
    <col min="5366" max="5366" width="11" style="240" bestFit="1" customWidth="1"/>
    <col min="5367" max="5367" width="19.85546875" style="240" bestFit="1" customWidth="1"/>
    <col min="5368" max="5370" width="9.140625" style="240" customWidth="1"/>
    <col min="5371" max="5371" width="16.7109375" style="240" customWidth="1"/>
    <col min="5372" max="5598" width="9.140625" style="240"/>
    <col min="5599" max="5599" width="11.5703125" style="240" customWidth="1"/>
    <col min="5600" max="5600" width="27.42578125" style="240" customWidth="1"/>
    <col min="5601" max="5601" width="134.28515625" style="240" customWidth="1"/>
    <col min="5602" max="5602" width="11.140625" style="240" customWidth="1"/>
    <col min="5603" max="5603" width="21.42578125" style="240" customWidth="1"/>
    <col min="5604" max="5604" width="19.42578125" style="240" customWidth="1"/>
    <col min="5605" max="5605" width="14.140625" style="240" customWidth="1"/>
    <col min="5606" max="5606" width="12.7109375" style="240" customWidth="1"/>
    <col min="5607" max="5607" width="23.42578125" style="240" customWidth="1"/>
    <col min="5608" max="5608" width="25.85546875" style="240" customWidth="1"/>
    <col min="5609" max="5609" width="23.7109375" style="240" customWidth="1"/>
    <col min="5610" max="5610" width="20.28515625" style="240" customWidth="1"/>
    <col min="5611" max="5611" width="24.140625" style="240" customWidth="1"/>
    <col min="5612" max="5612" width="18.7109375" style="240" bestFit="1" customWidth="1"/>
    <col min="5613" max="5613" width="12.140625" style="240" bestFit="1" customWidth="1"/>
    <col min="5614" max="5614" width="19.85546875" style="240" bestFit="1" customWidth="1"/>
    <col min="5615" max="5615" width="3.7109375" style="240" customWidth="1"/>
    <col min="5616" max="5616" width="20.140625" style="240" bestFit="1" customWidth="1"/>
    <col min="5617" max="5617" width="15.7109375" style="240" customWidth="1"/>
    <col min="5618" max="5618" width="3.7109375" style="240" customWidth="1"/>
    <col min="5619" max="5619" width="10.42578125" style="240" customWidth="1"/>
    <col min="5620" max="5620" width="22.7109375" style="240" customWidth="1"/>
    <col min="5621" max="5621" width="17.28515625" style="240" bestFit="1" customWidth="1"/>
    <col min="5622" max="5622" width="11" style="240" bestFit="1" customWidth="1"/>
    <col min="5623" max="5623" width="19.85546875" style="240" bestFit="1" customWidth="1"/>
    <col min="5624" max="5626" width="9.140625" style="240" customWidth="1"/>
    <col min="5627" max="5627" width="16.7109375" style="240" customWidth="1"/>
    <col min="5628" max="5854" width="9.140625" style="240"/>
    <col min="5855" max="5855" width="11.5703125" style="240" customWidth="1"/>
    <col min="5856" max="5856" width="27.42578125" style="240" customWidth="1"/>
    <col min="5857" max="5857" width="134.28515625" style="240" customWidth="1"/>
    <col min="5858" max="5858" width="11.140625" style="240" customWidth="1"/>
    <col min="5859" max="5859" width="21.42578125" style="240" customWidth="1"/>
    <col min="5860" max="5860" width="19.42578125" style="240" customWidth="1"/>
    <col min="5861" max="5861" width="14.140625" style="240" customWidth="1"/>
    <col min="5862" max="5862" width="12.7109375" style="240" customWidth="1"/>
    <col min="5863" max="5863" width="23.42578125" style="240" customWidth="1"/>
    <col min="5864" max="5864" width="25.85546875" style="240" customWidth="1"/>
    <col min="5865" max="5865" width="23.7109375" style="240" customWidth="1"/>
    <col min="5866" max="5866" width="20.28515625" style="240" customWidth="1"/>
    <col min="5867" max="5867" width="24.140625" style="240" customWidth="1"/>
    <col min="5868" max="5868" width="18.7109375" style="240" bestFit="1" customWidth="1"/>
    <col min="5869" max="5869" width="12.140625" style="240" bestFit="1" customWidth="1"/>
    <col min="5870" max="5870" width="19.85546875" style="240" bestFit="1" customWidth="1"/>
    <col min="5871" max="5871" width="3.7109375" style="240" customWidth="1"/>
    <col min="5872" max="5872" width="20.140625" style="240" bestFit="1" customWidth="1"/>
    <col min="5873" max="5873" width="15.7109375" style="240" customWidth="1"/>
    <col min="5874" max="5874" width="3.7109375" style="240" customWidth="1"/>
    <col min="5875" max="5875" width="10.42578125" style="240" customWidth="1"/>
    <col min="5876" max="5876" width="22.7109375" style="240" customWidth="1"/>
    <col min="5877" max="5877" width="17.28515625" style="240" bestFit="1" customWidth="1"/>
    <col min="5878" max="5878" width="11" style="240" bestFit="1" customWidth="1"/>
    <col min="5879" max="5879" width="19.85546875" style="240" bestFit="1" customWidth="1"/>
    <col min="5880" max="5882" width="9.140625" style="240" customWidth="1"/>
    <col min="5883" max="5883" width="16.7109375" style="240" customWidth="1"/>
    <col min="5884" max="6110" width="9.140625" style="240"/>
    <col min="6111" max="6111" width="11.5703125" style="240" customWidth="1"/>
    <col min="6112" max="6112" width="27.42578125" style="240" customWidth="1"/>
    <col min="6113" max="6113" width="134.28515625" style="240" customWidth="1"/>
    <col min="6114" max="6114" width="11.140625" style="240" customWidth="1"/>
    <col min="6115" max="6115" width="21.42578125" style="240" customWidth="1"/>
    <col min="6116" max="6116" width="19.42578125" style="240" customWidth="1"/>
    <col min="6117" max="6117" width="14.140625" style="240" customWidth="1"/>
    <col min="6118" max="6118" width="12.7109375" style="240" customWidth="1"/>
    <col min="6119" max="6119" width="23.42578125" style="240" customWidth="1"/>
    <col min="6120" max="6120" width="25.85546875" style="240" customWidth="1"/>
    <col min="6121" max="6121" width="23.7109375" style="240" customWidth="1"/>
    <col min="6122" max="6122" width="20.28515625" style="240" customWidth="1"/>
    <col min="6123" max="6123" width="24.140625" style="240" customWidth="1"/>
    <col min="6124" max="6124" width="18.7109375" style="240" bestFit="1" customWidth="1"/>
    <col min="6125" max="6125" width="12.140625" style="240" bestFit="1" customWidth="1"/>
    <col min="6126" max="6126" width="19.85546875" style="240" bestFit="1" customWidth="1"/>
    <col min="6127" max="6127" width="3.7109375" style="240" customWidth="1"/>
    <col min="6128" max="6128" width="20.140625" style="240" bestFit="1" customWidth="1"/>
    <col min="6129" max="6129" width="15.7109375" style="240" customWidth="1"/>
    <col min="6130" max="6130" width="3.7109375" style="240" customWidth="1"/>
    <col min="6131" max="6131" width="10.42578125" style="240" customWidth="1"/>
    <col min="6132" max="6132" width="22.7109375" style="240" customWidth="1"/>
    <col min="6133" max="6133" width="17.28515625" style="240" bestFit="1" customWidth="1"/>
    <col min="6134" max="6134" width="11" style="240" bestFit="1" customWidth="1"/>
    <col min="6135" max="6135" width="19.85546875" style="240" bestFit="1" customWidth="1"/>
    <col min="6136" max="6138" width="9.140625" style="240" customWidth="1"/>
    <col min="6139" max="6139" width="16.7109375" style="240" customWidth="1"/>
    <col min="6140" max="6366" width="9.140625" style="240"/>
    <col min="6367" max="6367" width="11.5703125" style="240" customWidth="1"/>
    <col min="6368" max="6368" width="27.42578125" style="240" customWidth="1"/>
    <col min="6369" max="6369" width="134.28515625" style="240" customWidth="1"/>
    <col min="6370" max="6370" width="11.140625" style="240" customWidth="1"/>
    <col min="6371" max="6371" width="21.42578125" style="240" customWidth="1"/>
    <col min="6372" max="6372" width="19.42578125" style="240" customWidth="1"/>
    <col min="6373" max="6373" width="14.140625" style="240" customWidth="1"/>
    <col min="6374" max="6374" width="12.7109375" style="240" customWidth="1"/>
    <col min="6375" max="6375" width="23.42578125" style="240" customWidth="1"/>
    <col min="6376" max="6376" width="25.85546875" style="240" customWidth="1"/>
    <col min="6377" max="6377" width="23.7109375" style="240" customWidth="1"/>
    <col min="6378" max="6378" width="20.28515625" style="240" customWidth="1"/>
    <col min="6379" max="6379" width="24.140625" style="240" customWidth="1"/>
    <col min="6380" max="6380" width="18.7109375" style="240" bestFit="1" customWidth="1"/>
    <col min="6381" max="6381" width="12.140625" style="240" bestFit="1" customWidth="1"/>
    <col min="6382" max="6382" width="19.85546875" style="240" bestFit="1" customWidth="1"/>
    <col min="6383" max="6383" width="3.7109375" style="240" customWidth="1"/>
    <col min="6384" max="6384" width="20.140625" style="240" bestFit="1" customWidth="1"/>
    <col min="6385" max="6385" width="15.7109375" style="240" customWidth="1"/>
    <col min="6386" max="6386" width="3.7109375" style="240" customWidth="1"/>
    <col min="6387" max="6387" width="10.42578125" style="240" customWidth="1"/>
    <col min="6388" max="6388" width="22.7109375" style="240" customWidth="1"/>
    <col min="6389" max="6389" width="17.28515625" style="240" bestFit="1" customWidth="1"/>
    <col min="6390" max="6390" width="11" style="240" bestFit="1" customWidth="1"/>
    <col min="6391" max="6391" width="19.85546875" style="240" bestFit="1" customWidth="1"/>
    <col min="6392" max="6394" width="9.140625" style="240" customWidth="1"/>
    <col min="6395" max="6395" width="16.7109375" style="240" customWidth="1"/>
    <col min="6396" max="6622" width="9.140625" style="240"/>
    <col min="6623" max="6623" width="11.5703125" style="240" customWidth="1"/>
    <col min="6624" max="6624" width="27.42578125" style="240" customWidth="1"/>
    <col min="6625" max="6625" width="134.28515625" style="240" customWidth="1"/>
    <col min="6626" max="6626" width="11.140625" style="240" customWidth="1"/>
    <col min="6627" max="6627" width="21.42578125" style="240" customWidth="1"/>
    <col min="6628" max="6628" width="19.42578125" style="240" customWidth="1"/>
    <col min="6629" max="6629" width="14.140625" style="240" customWidth="1"/>
    <col min="6630" max="6630" width="12.7109375" style="240" customWidth="1"/>
    <col min="6631" max="6631" width="23.42578125" style="240" customWidth="1"/>
    <col min="6632" max="6632" width="25.85546875" style="240" customWidth="1"/>
    <col min="6633" max="6633" width="23.7109375" style="240" customWidth="1"/>
    <col min="6634" max="6634" width="20.28515625" style="240" customWidth="1"/>
    <col min="6635" max="6635" width="24.140625" style="240" customWidth="1"/>
    <col min="6636" max="6636" width="18.7109375" style="240" bestFit="1" customWidth="1"/>
    <col min="6637" max="6637" width="12.140625" style="240" bestFit="1" customWidth="1"/>
    <col min="6638" max="6638" width="19.85546875" style="240" bestFit="1" customWidth="1"/>
    <col min="6639" max="6639" width="3.7109375" style="240" customWidth="1"/>
    <col min="6640" max="6640" width="20.140625" style="240" bestFit="1" customWidth="1"/>
    <col min="6641" max="6641" width="15.7109375" style="240" customWidth="1"/>
    <col min="6642" max="6642" width="3.7109375" style="240" customWidth="1"/>
    <col min="6643" max="6643" width="10.42578125" style="240" customWidth="1"/>
    <col min="6644" max="6644" width="22.7109375" style="240" customWidth="1"/>
    <col min="6645" max="6645" width="17.28515625" style="240" bestFit="1" customWidth="1"/>
    <col min="6646" max="6646" width="11" style="240" bestFit="1" customWidth="1"/>
    <col min="6647" max="6647" width="19.85546875" style="240" bestFit="1" customWidth="1"/>
    <col min="6648" max="6650" width="9.140625" style="240" customWidth="1"/>
    <col min="6651" max="6651" width="16.7109375" style="240" customWidth="1"/>
    <col min="6652" max="6878" width="9.140625" style="240"/>
    <col min="6879" max="6879" width="11.5703125" style="240" customWidth="1"/>
    <col min="6880" max="6880" width="27.42578125" style="240" customWidth="1"/>
    <col min="6881" max="6881" width="134.28515625" style="240" customWidth="1"/>
    <col min="6882" max="6882" width="11.140625" style="240" customWidth="1"/>
    <col min="6883" max="6883" width="21.42578125" style="240" customWidth="1"/>
    <col min="6884" max="6884" width="19.42578125" style="240" customWidth="1"/>
    <col min="6885" max="6885" width="14.140625" style="240" customWidth="1"/>
    <col min="6886" max="6886" width="12.7109375" style="240" customWidth="1"/>
    <col min="6887" max="6887" width="23.42578125" style="240" customWidth="1"/>
    <col min="6888" max="6888" width="25.85546875" style="240" customWidth="1"/>
    <col min="6889" max="6889" width="23.7109375" style="240" customWidth="1"/>
    <col min="6890" max="6890" width="20.28515625" style="240" customWidth="1"/>
    <col min="6891" max="6891" width="24.140625" style="240" customWidth="1"/>
    <col min="6892" max="6892" width="18.7109375" style="240" bestFit="1" customWidth="1"/>
    <col min="6893" max="6893" width="12.140625" style="240" bestFit="1" customWidth="1"/>
    <col min="6894" max="6894" width="19.85546875" style="240" bestFit="1" customWidth="1"/>
    <col min="6895" max="6895" width="3.7109375" style="240" customWidth="1"/>
    <col min="6896" max="6896" width="20.140625" style="240" bestFit="1" customWidth="1"/>
    <col min="6897" max="6897" width="15.7109375" style="240" customWidth="1"/>
    <col min="6898" max="6898" width="3.7109375" style="240" customWidth="1"/>
    <col min="6899" max="6899" width="10.42578125" style="240" customWidth="1"/>
    <col min="6900" max="6900" width="22.7109375" style="240" customWidth="1"/>
    <col min="6901" max="6901" width="17.28515625" style="240" bestFit="1" customWidth="1"/>
    <col min="6902" max="6902" width="11" style="240" bestFit="1" customWidth="1"/>
    <col min="6903" max="6903" width="19.85546875" style="240" bestFit="1" customWidth="1"/>
    <col min="6904" max="6906" width="9.140625" style="240" customWidth="1"/>
    <col min="6907" max="6907" width="16.7109375" style="240" customWidth="1"/>
    <col min="6908" max="7134" width="9.140625" style="240"/>
    <col min="7135" max="7135" width="11.5703125" style="240" customWidth="1"/>
    <col min="7136" max="7136" width="27.42578125" style="240" customWidth="1"/>
    <col min="7137" max="7137" width="134.28515625" style="240" customWidth="1"/>
    <col min="7138" max="7138" width="11.140625" style="240" customWidth="1"/>
    <col min="7139" max="7139" width="21.42578125" style="240" customWidth="1"/>
    <col min="7140" max="7140" width="19.42578125" style="240" customWidth="1"/>
    <col min="7141" max="7141" width="14.140625" style="240" customWidth="1"/>
    <col min="7142" max="7142" width="12.7109375" style="240" customWidth="1"/>
    <col min="7143" max="7143" width="23.42578125" style="240" customWidth="1"/>
    <col min="7144" max="7144" width="25.85546875" style="240" customWidth="1"/>
    <col min="7145" max="7145" width="23.7109375" style="240" customWidth="1"/>
    <col min="7146" max="7146" width="20.28515625" style="240" customWidth="1"/>
    <col min="7147" max="7147" width="24.140625" style="240" customWidth="1"/>
    <col min="7148" max="7148" width="18.7109375" style="240" bestFit="1" customWidth="1"/>
    <col min="7149" max="7149" width="12.140625" style="240" bestFit="1" customWidth="1"/>
    <col min="7150" max="7150" width="19.85546875" style="240" bestFit="1" customWidth="1"/>
    <col min="7151" max="7151" width="3.7109375" style="240" customWidth="1"/>
    <col min="7152" max="7152" width="20.140625" style="240" bestFit="1" customWidth="1"/>
    <col min="7153" max="7153" width="15.7109375" style="240" customWidth="1"/>
    <col min="7154" max="7154" width="3.7109375" style="240" customWidth="1"/>
    <col min="7155" max="7155" width="10.42578125" style="240" customWidth="1"/>
    <col min="7156" max="7156" width="22.7109375" style="240" customWidth="1"/>
    <col min="7157" max="7157" width="17.28515625" style="240" bestFit="1" customWidth="1"/>
    <col min="7158" max="7158" width="11" style="240" bestFit="1" customWidth="1"/>
    <col min="7159" max="7159" width="19.85546875" style="240" bestFit="1" customWidth="1"/>
    <col min="7160" max="7162" width="9.140625" style="240" customWidth="1"/>
    <col min="7163" max="7163" width="16.7109375" style="240" customWidth="1"/>
    <col min="7164" max="7390" width="9.140625" style="240"/>
    <col min="7391" max="7391" width="11.5703125" style="240" customWidth="1"/>
    <col min="7392" max="7392" width="27.42578125" style="240" customWidth="1"/>
    <col min="7393" max="7393" width="134.28515625" style="240" customWidth="1"/>
    <col min="7394" max="7394" width="11.140625" style="240" customWidth="1"/>
    <col min="7395" max="7395" width="21.42578125" style="240" customWidth="1"/>
    <col min="7396" max="7396" width="19.42578125" style="240" customWidth="1"/>
    <col min="7397" max="7397" width="14.140625" style="240" customWidth="1"/>
    <col min="7398" max="7398" width="12.7109375" style="240" customWidth="1"/>
    <col min="7399" max="7399" width="23.42578125" style="240" customWidth="1"/>
    <col min="7400" max="7400" width="25.85546875" style="240" customWidth="1"/>
    <col min="7401" max="7401" width="23.7109375" style="240" customWidth="1"/>
    <col min="7402" max="7402" width="20.28515625" style="240" customWidth="1"/>
    <col min="7403" max="7403" width="24.140625" style="240" customWidth="1"/>
    <col min="7404" max="7404" width="18.7109375" style="240" bestFit="1" customWidth="1"/>
    <col min="7405" max="7405" width="12.140625" style="240" bestFit="1" customWidth="1"/>
    <col min="7406" max="7406" width="19.85546875" style="240" bestFit="1" customWidth="1"/>
    <col min="7407" max="7407" width="3.7109375" style="240" customWidth="1"/>
    <col min="7408" max="7408" width="20.140625" style="240" bestFit="1" customWidth="1"/>
    <col min="7409" max="7409" width="15.7109375" style="240" customWidth="1"/>
    <col min="7410" max="7410" width="3.7109375" style="240" customWidth="1"/>
    <col min="7411" max="7411" width="10.42578125" style="240" customWidth="1"/>
    <col min="7412" max="7412" width="22.7109375" style="240" customWidth="1"/>
    <col min="7413" max="7413" width="17.28515625" style="240" bestFit="1" customWidth="1"/>
    <col min="7414" max="7414" width="11" style="240" bestFit="1" customWidth="1"/>
    <col min="7415" max="7415" width="19.85546875" style="240" bestFit="1" customWidth="1"/>
    <col min="7416" max="7418" width="9.140625" style="240" customWidth="1"/>
    <col min="7419" max="7419" width="16.7109375" style="240" customWidth="1"/>
    <col min="7420" max="7646" width="9.140625" style="240"/>
    <col min="7647" max="7647" width="11.5703125" style="240" customWidth="1"/>
    <col min="7648" max="7648" width="27.42578125" style="240" customWidth="1"/>
    <col min="7649" max="7649" width="134.28515625" style="240" customWidth="1"/>
    <col min="7650" max="7650" width="11.140625" style="240" customWidth="1"/>
    <col min="7651" max="7651" width="21.42578125" style="240" customWidth="1"/>
    <col min="7652" max="7652" width="19.42578125" style="240" customWidth="1"/>
    <col min="7653" max="7653" width="14.140625" style="240" customWidth="1"/>
    <col min="7654" max="7654" width="12.7109375" style="240" customWidth="1"/>
    <col min="7655" max="7655" width="23.42578125" style="240" customWidth="1"/>
    <col min="7656" max="7656" width="25.85546875" style="240" customWidth="1"/>
    <col min="7657" max="7657" width="23.7109375" style="240" customWidth="1"/>
    <col min="7658" max="7658" width="20.28515625" style="240" customWidth="1"/>
    <col min="7659" max="7659" width="24.140625" style="240" customWidth="1"/>
    <col min="7660" max="7660" width="18.7109375" style="240" bestFit="1" customWidth="1"/>
    <col min="7661" max="7661" width="12.140625" style="240" bestFit="1" customWidth="1"/>
    <col min="7662" max="7662" width="19.85546875" style="240" bestFit="1" customWidth="1"/>
    <col min="7663" max="7663" width="3.7109375" style="240" customWidth="1"/>
    <col min="7664" max="7664" width="20.140625" style="240" bestFit="1" customWidth="1"/>
    <col min="7665" max="7665" width="15.7109375" style="240" customWidth="1"/>
    <col min="7666" max="7666" width="3.7109375" style="240" customWidth="1"/>
    <col min="7667" max="7667" width="10.42578125" style="240" customWidth="1"/>
    <col min="7668" max="7668" width="22.7109375" style="240" customWidth="1"/>
    <col min="7669" max="7669" width="17.28515625" style="240" bestFit="1" customWidth="1"/>
    <col min="7670" max="7670" width="11" style="240" bestFit="1" customWidth="1"/>
    <col min="7671" max="7671" width="19.85546875" style="240" bestFit="1" customWidth="1"/>
    <col min="7672" max="7674" width="9.140625" style="240" customWidth="1"/>
    <col min="7675" max="7675" width="16.7109375" style="240" customWidth="1"/>
    <col min="7676" max="7902" width="9.140625" style="240"/>
    <col min="7903" max="7903" width="11.5703125" style="240" customWidth="1"/>
    <col min="7904" max="7904" width="27.42578125" style="240" customWidth="1"/>
    <col min="7905" max="7905" width="134.28515625" style="240" customWidth="1"/>
    <col min="7906" max="7906" width="11.140625" style="240" customWidth="1"/>
    <col min="7907" max="7907" width="21.42578125" style="240" customWidth="1"/>
    <col min="7908" max="7908" width="19.42578125" style="240" customWidth="1"/>
    <col min="7909" max="7909" width="14.140625" style="240" customWidth="1"/>
    <col min="7910" max="7910" width="12.7109375" style="240" customWidth="1"/>
    <col min="7911" max="7911" width="23.42578125" style="240" customWidth="1"/>
    <col min="7912" max="7912" width="25.85546875" style="240" customWidth="1"/>
    <col min="7913" max="7913" width="23.7109375" style="240" customWidth="1"/>
    <col min="7914" max="7914" width="20.28515625" style="240" customWidth="1"/>
    <col min="7915" max="7915" width="24.140625" style="240" customWidth="1"/>
    <col min="7916" max="7916" width="18.7109375" style="240" bestFit="1" customWidth="1"/>
    <col min="7917" max="7917" width="12.140625" style="240" bestFit="1" customWidth="1"/>
    <col min="7918" max="7918" width="19.85546875" style="240" bestFit="1" customWidth="1"/>
    <col min="7919" max="7919" width="3.7109375" style="240" customWidth="1"/>
    <col min="7920" max="7920" width="20.140625" style="240" bestFit="1" customWidth="1"/>
    <col min="7921" max="7921" width="15.7109375" style="240" customWidth="1"/>
    <col min="7922" max="7922" width="3.7109375" style="240" customWidth="1"/>
    <col min="7923" max="7923" width="10.42578125" style="240" customWidth="1"/>
    <col min="7924" max="7924" width="22.7109375" style="240" customWidth="1"/>
    <col min="7925" max="7925" width="17.28515625" style="240" bestFit="1" customWidth="1"/>
    <col min="7926" max="7926" width="11" style="240" bestFit="1" customWidth="1"/>
    <col min="7927" max="7927" width="19.85546875" style="240" bestFit="1" customWidth="1"/>
    <col min="7928" max="7930" width="9.140625" style="240" customWidth="1"/>
    <col min="7931" max="7931" width="16.7109375" style="240" customWidth="1"/>
    <col min="7932" max="8158" width="9.140625" style="240"/>
    <col min="8159" max="8159" width="11.5703125" style="240" customWidth="1"/>
    <col min="8160" max="8160" width="27.42578125" style="240" customWidth="1"/>
    <col min="8161" max="8161" width="134.28515625" style="240" customWidth="1"/>
    <col min="8162" max="8162" width="11.140625" style="240" customWidth="1"/>
    <col min="8163" max="8163" width="21.42578125" style="240" customWidth="1"/>
    <col min="8164" max="8164" width="19.42578125" style="240" customWidth="1"/>
    <col min="8165" max="8165" width="14.140625" style="240" customWidth="1"/>
    <col min="8166" max="8166" width="12.7109375" style="240" customWidth="1"/>
    <col min="8167" max="8167" width="23.42578125" style="240" customWidth="1"/>
    <col min="8168" max="8168" width="25.85546875" style="240" customWidth="1"/>
    <col min="8169" max="8169" width="23.7109375" style="240" customWidth="1"/>
    <col min="8170" max="8170" width="20.28515625" style="240" customWidth="1"/>
    <col min="8171" max="8171" width="24.140625" style="240" customWidth="1"/>
    <col min="8172" max="8172" width="18.7109375" style="240" bestFit="1" customWidth="1"/>
    <col min="8173" max="8173" width="12.140625" style="240" bestFit="1" customWidth="1"/>
    <col min="8174" max="8174" width="19.85546875" style="240" bestFit="1" customWidth="1"/>
    <col min="8175" max="8175" width="3.7109375" style="240" customWidth="1"/>
    <col min="8176" max="8176" width="20.140625" style="240" bestFit="1" customWidth="1"/>
    <col min="8177" max="8177" width="15.7109375" style="240" customWidth="1"/>
    <col min="8178" max="8178" width="3.7109375" style="240" customWidth="1"/>
    <col min="8179" max="8179" width="10.42578125" style="240" customWidth="1"/>
    <col min="8180" max="8180" width="22.7109375" style="240" customWidth="1"/>
    <col min="8181" max="8181" width="17.28515625" style="240" bestFit="1" customWidth="1"/>
    <col min="8182" max="8182" width="11" style="240" bestFit="1" customWidth="1"/>
    <col min="8183" max="8183" width="19.85546875" style="240" bestFit="1" customWidth="1"/>
    <col min="8184" max="8186" width="9.140625" style="240" customWidth="1"/>
    <col min="8187" max="8187" width="16.7109375" style="240" customWidth="1"/>
    <col min="8188" max="8414" width="9.140625" style="240"/>
    <col min="8415" max="8415" width="11.5703125" style="240" customWidth="1"/>
    <col min="8416" max="8416" width="27.42578125" style="240" customWidth="1"/>
    <col min="8417" max="8417" width="134.28515625" style="240" customWidth="1"/>
    <col min="8418" max="8418" width="11.140625" style="240" customWidth="1"/>
    <col min="8419" max="8419" width="21.42578125" style="240" customWidth="1"/>
    <col min="8420" max="8420" width="19.42578125" style="240" customWidth="1"/>
    <col min="8421" max="8421" width="14.140625" style="240" customWidth="1"/>
    <col min="8422" max="8422" width="12.7109375" style="240" customWidth="1"/>
    <col min="8423" max="8423" width="23.42578125" style="240" customWidth="1"/>
    <col min="8424" max="8424" width="25.85546875" style="240" customWidth="1"/>
    <col min="8425" max="8425" width="23.7109375" style="240" customWidth="1"/>
    <col min="8426" max="8426" width="20.28515625" style="240" customWidth="1"/>
    <col min="8427" max="8427" width="24.140625" style="240" customWidth="1"/>
    <col min="8428" max="8428" width="18.7109375" style="240" bestFit="1" customWidth="1"/>
    <col min="8429" max="8429" width="12.140625" style="240" bestFit="1" customWidth="1"/>
    <col min="8430" max="8430" width="19.85546875" style="240" bestFit="1" customWidth="1"/>
    <col min="8431" max="8431" width="3.7109375" style="240" customWidth="1"/>
    <col min="8432" max="8432" width="20.140625" style="240" bestFit="1" customWidth="1"/>
    <col min="8433" max="8433" width="15.7109375" style="240" customWidth="1"/>
    <col min="8434" max="8434" width="3.7109375" style="240" customWidth="1"/>
    <col min="8435" max="8435" width="10.42578125" style="240" customWidth="1"/>
    <col min="8436" max="8436" width="22.7109375" style="240" customWidth="1"/>
    <col min="8437" max="8437" width="17.28515625" style="240" bestFit="1" customWidth="1"/>
    <col min="8438" max="8438" width="11" style="240" bestFit="1" customWidth="1"/>
    <col min="8439" max="8439" width="19.85546875" style="240" bestFit="1" customWidth="1"/>
    <col min="8440" max="8442" width="9.140625" style="240" customWidth="1"/>
    <col min="8443" max="8443" width="16.7109375" style="240" customWidth="1"/>
    <col min="8444" max="8670" width="9.140625" style="240"/>
    <col min="8671" max="8671" width="11.5703125" style="240" customWidth="1"/>
    <col min="8672" max="8672" width="27.42578125" style="240" customWidth="1"/>
    <col min="8673" max="8673" width="134.28515625" style="240" customWidth="1"/>
    <col min="8674" max="8674" width="11.140625" style="240" customWidth="1"/>
    <col min="8675" max="8675" width="21.42578125" style="240" customWidth="1"/>
    <col min="8676" max="8676" width="19.42578125" style="240" customWidth="1"/>
    <col min="8677" max="8677" width="14.140625" style="240" customWidth="1"/>
    <col min="8678" max="8678" width="12.7109375" style="240" customWidth="1"/>
    <col min="8679" max="8679" width="23.42578125" style="240" customWidth="1"/>
    <col min="8680" max="8680" width="25.85546875" style="240" customWidth="1"/>
    <col min="8681" max="8681" width="23.7109375" style="240" customWidth="1"/>
    <col min="8682" max="8682" width="20.28515625" style="240" customWidth="1"/>
    <col min="8683" max="8683" width="24.140625" style="240" customWidth="1"/>
    <col min="8684" max="8684" width="18.7109375" style="240" bestFit="1" customWidth="1"/>
    <col min="8685" max="8685" width="12.140625" style="240" bestFit="1" customWidth="1"/>
    <col min="8686" max="8686" width="19.85546875" style="240" bestFit="1" customWidth="1"/>
    <col min="8687" max="8687" width="3.7109375" style="240" customWidth="1"/>
    <col min="8688" max="8688" width="20.140625" style="240" bestFit="1" customWidth="1"/>
    <col min="8689" max="8689" width="15.7109375" style="240" customWidth="1"/>
    <col min="8690" max="8690" width="3.7109375" style="240" customWidth="1"/>
    <col min="8691" max="8691" width="10.42578125" style="240" customWidth="1"/>
    <col min="8692" max="8692" width="22.7109375" style="240" customWidth="1"/>
    <col min="8693" max="8693" width="17.28515625" style="240" bestFit="1" customWidth="1"/>
    <col min="8694" max="8694" width="11" style="240" bestFit="1" customWidth="1"/>
    <col min="8695" max="8695" width="19.85546875" style="240" bestFit="1" customWidth="1"/>
    <col min="8696" max="8698" width="9.140625" style="240" customWidth="1"/>
    <col min="8699" max="8699" width="16.7109375" style="240" customWidth="1"/>
    <col min="8700" max="8926" width="9.140625" style="240"/>
    <col min="8927" max="8927" width="11.5703125" style="240" customWidth="1"/>
    <col min="8928" max="8928" width="27.42578125" style="240" customWidth="1"/>
    <col min="8929" max="8929" width="134.28515625" style="240" customWidth="1"/>
    <col min="8930" max="8930" width="11.140625" style="240" customWidth="1"/>
    <col min="8931" max="8931" width="21.42578125" style="240" customWidth="1"/>
    <col min="8932" max="8932" width="19.42578125" style="240" customWidth="1"/>
    <col min="8933" max="8933" width="14.140625" style="240" customWidth="1"/>
    <col min="8934" max="8934" width="12.7109375" style="240" customWidth="1"/>
    <col min="8935" max="8935" width="23.42578125" style="240" customWidth="1"/>
    <col min="8936" max="8936" width="25.85546875" style="240" customWidth="1"/>
    <col min="8937" max="8937" width="23.7109375" style="240" customWidth="1"/>
    <col min="8938" max="8938" width="20.28515625" style="240" customWidth="1"/>
    <col min="8939" max="8939" width="24.140625" style="240" customWidth="1"/>
    <col min="8940" max="8940" width="18.7109375" style="240" bestFit="1" customWidth="1"/>
    <col min="8941" max="8941" width="12.140625" style="240" bestFit="1" customWidth="1"/>
    <col min="8942" max="8942" width="19.85546875" style="240" bestFit="1" customWidth="1"/>
    <col min="8943" max="8943" width="3.7109375" style="240" customWidth="1"/>
    <col min="8944" max="8944" width="20.140625" style="240" bestFit="1" customWidth="1"/>
    <col min="8945" max="8945" width="15.7109375" style="240" customWidth="1"/>
    <col min="8946" max="8946" width="3.7109375" style="240" customWidth="1"/>
    <col min="8947" max="8947" width="10.42578125" style="240" customWidth="1"/>
    <col min="8948" max="8948" width="22.7109375" style="240" customWidth="1"/>
    <col min="8949" max="8949" width="17.28515625" style="240" bestFit="1" customWidth="1"/>
    <col min="8950" max="8950" width="11" style="240" bestFit="1" customWidth="1"/>
    <col min="8951" max="8951" width="19.85546875" style="240" bestFit="1" customWidth="1"/>
    <col min="8952" max="8954" width="9.140625" style="240" customWidth="1"/>
    <col min="8955" max="8955" width="16.7109375" style="240" customWidth="1"/>
    <col min="8956" max="9182" width="9.140625" style="240"/>
    <col min="9183" max="9183" width="11.5703125" style="240" customWidth="1"/>
    <col min="9184" max="9184" width="27.42578125" style="240" customWidth="1"/>
    <col min="9185" max="9185" width="134.28515625" style="240" customWidth="1"/>
    <col min="9186" max="9186" width="11.140625" style="240" customWidth="1"/>
    <col min="9187" max="9187" width="21.42578125" style="240" customWidth="1"/>
    <col min="9188" max="9188" width="19.42578125" style="240" customWidth="1"/>
    <col min="9189" max="9189" width="14.140625" style="240" customWidth="1"/>
    <col min="9190" max="9190" width="12.7109375" style="240" customWidth="1"/>
    <col min="9191" max="9191" width="23.42578125" style="240" customWidth="1"/>
    <col min="9192" max="9192" width="25.85546875" style="240" customWidth="1"/>
    <col min="9193" max="9193" width="23.7109375" style="240" customWidth="1"/>
    <col min="9194" max="9194" width="20.28515625" style="240" customWidth="1"/>
    <col min="9195" max="9195" width="24.140625" style="240" customWidth="1"/>
    <col min="9196" max="9196" width="18.7109375" style="240" bestFit="1" customWidth="1"/>
    <col min="9197" max="9197" width="12.140625" style="240" bestFit="1" customWidth="1"/>
    <col min="9198" max="9198" width="19.85546875" style="240" bestFit="1" customWidth="1"/>
    <col min="9199" max="9199" width="3.7109375" style="240" customWidth="1"/>
    <col min="9200" max="9200" width="20.140625" style="240" bestFit="1" customWidth="1"/>
    <col min="9201" max="9201" width="15.7109375" style="240" customWidth="1"/>
    <col min="9202" max="9202" width="3.7109375" style="240" customWidth="1"/>
    <col min="9203" max="9203" width="10.42578125" style="240" customWidth="1"/>
    <col min="9204" max="9204" width="22.7109375" style="240" customWidth="1"/>
    <col min="9205" max="9205" width="17.28515625" style="240" bestFit="1" customWidth="1"/>
    <col min="9206" max="9206" width="11" style="240" bestFit="1" customWidth="1"/>
    <col min="9207" max="9207" width="19.85546875" style="240" bestFit="1" customWidth="1"/>
    <col min="9208" max="9210" width="9.140625" style="240" customWidth="1"/>
    <col min="9211" max="9211" width="16.7109375" style="240" customWidth="1"/>
    <col min="9212" max="9438" width="9.140625" style="240"/>
    <col min="9439" max="9439" width="11.5703125" style="240" customWidth="1"/>
    <col min="9440" max="9440" width="27.42578125" style="240" customWidth="1"/>
    <col min="9441" max="9441" width="134.28515625" style="240" customWidth="1"/>
    <col min="9442" max="9442" width="11.140625" style="240" customWidth="1"/>
    <col min="9443" max="9443" width="21.42578125" style="240" customWidth="1"/>
    <col min="9444" max="9444" width="19.42578125" style="240" customWidth="1"/>
    <col min="9445" max="9445" width="14.140625" style="240" customWidth="1"/>
    <col min="9446" max="9446" width="12.7109375" style="240" customWidth="1"/>
    <col min="9447" max="9447" width="23.42578125" style="240" customWidth="1"/>
    <col min="9448" max="9448" width="25.85546875" style="240" customWidth="1"/>
    <col min="9449" max="9449" width="23.7109375" style="240" customWidth="1"/>
    <col min="9450" max="9450" width="20.28515625" style="240" customWidth="1"/>
    <col min="9451" max="9451" width="24.140625" style="240" customWidth="1"/>
    <col min="9452" max="9452" width="18.7109375" style="240" bestFit="1" customWidth="1"/>
    <col min="9453" max="9453" width="12.140625" style="240" bestFit="1" customWidth="1"/>
    <col min="9454" max="9454" width="19.85546875" style="240" bestFit="1" customWidth="1"/>
    <col min="9455" max="9455" width="3.7109375" style="240" customWidth="1"/>
    <col min="9456" max="9456" width="20.140625" style="240" bestFit="1" customWidth="1"/>
    <col min="9457" max="9457" width="15.7109375" style="240" customWidth="1"/>
    <col min="9458" max="9458" width="3.7109375" style="240" customWidth="1"/>
    <col min="9459" max="9459" width="10.42578125" style="240" customWidth="1"/>
    <col min="9460" max="9460" width="22.7109375" style="240" customWidth="1"/>
    <col min="9461" max="9461" width="17.28515625" style="240" bestFit="1" customWidth="1"/>
    <col min="9462" max="9462" width="11" style="240" bestFit="1" customWidth="1"/>
    <col min="9463" max="9463" width="19.85546875" style="240" bestFit="1" customWidth="1"/>
    <col min="9464" max="9466" width="9.140625" style="240" customWidth="1"/>
    <col min="9467" max="9467" width="16.7109375" style="240" customWidth="1"/>
    <col min="9468" max="9694" width="9.140625" style="240"/>
    <col min="9695" max="9695" width="11.5703125" style="240" customWidth="1"/>
    <col min="9696" max="9696" width="27.42578125" style="240" customWidth="1"/>
    <col min="9697" max="9697" width="134.28515625" style="240" customWidth="1"/>
    <col min="9698" max="9698" width="11.140625" style="240" customWidth="1"/>
    <col min="9699" max="9699" width="21.42578125" style="240" customWidth="1"/>
    <col min="9700" max="9700" width="19.42578125" style="240" customWidth="1"/>
    <col min="9701" max="9701" width="14.140625" style="240" customWidth="1"/>
    <col min="9702" max="9702" width="12.7109375" style="240" customWidth="1"/>
    <col min="9703" max="9703" width="23.42578125" style="240" customWidth="1"/>
    <col min="9704" max="9704" width="25.85546875" style="240" customWidth="1"/>
    <col min="9705" max="9705" width="23.7109375" style="240" customWidth="1"/>
    <col min="9706" max="9706" width="20.28515625" style="240" customWidth="1"/>
    <col min="9707" max="9707" width="24.140625" style="240" customWidth="1"/>
    <col min="9708" max="9708" width="18.7109375" style="240" bestFit="1" customWidth="1"/>
    <col min="9709" max="9709" width="12.140625" style="240" bestFit="1" customWidth="1"/>
    <col min="9710" max="9710" width="19.85546875" style="240" bestFit="1" customWidth="1"/>
    <col min="9711" max="9711" width="3.7109375" style="240" customWidth="1"/>
    <col min="9712" max="9712" width="20.140625" style="240" bestFit="1" customWidth="1"/>
    <col min="9713" max="9713" width="15.7109375" style="240" customWidth="1"/>
    <col min="9714" max="9714" width="3.7109375" style="240" customWidth="1"/>
    <col min="9715" max="9715" width="10.42578125" style="240" customWidth="1"/>
    <col min="9716" max="9716" width="22.7109375" style="240" customWidth="1"/>
    <col min="9717" max="9717" width="17.28515625" style="240" bestFit="1" customWidth="1"/>
    <col min="9718" max="9718" width="11" style="240" bestFit="1" customWidth="1"/>
    <col min="9719" max="9719" width="19.85546875" style="240" bestFit="1" customWidth="1"/>
    <col min="9720" max="9722" width="9.140625" style="240" customWidth="1"/>
    <col min="9723" max="9723" width="16.7109375" style="240" customWidth="1"/>
    <col min="9724" max="9950" width="9.140625" style="240"/>
    <col min="9951" max="9951" width="11.5703125" style="240" customWidth="1"/>
    <col min="9952" max="9952" width="27.42578125" style="240" customWidth="1"/>
    <col min="9953" max="9953" width="134.28515625" style="240" customWidth="1"/>
    <col min="9954" max="9954" width="11.140625" style="240" customWidth="1"/>
    <col min="9955" max="9955" width="21.42578125" style="240" customWidth="1"/>
    <col min="9956" max="9956" width="19.42578125" style="240" customWidth="1"/>
    <col min="9957" max="9957" width="14.140625" style="240" customWidth="1"/>
    <col min="9958" max="9958" width="12.7109375" style="240" customWidth="1"/>
    <col min="9959" max="9959" width="23.42578125" style="240" customWidth="1"/>
    <col min="9960" max="9960" width="25.85546875" style="240" customWidth="1"/>
    <col min="9961" max="9961" width="23.7109375" style="240" customWidth="1"/>
    <col min="9962" max="9962" width="20.28515625" style="240" customWidth="1"/>
    <col min="9963" max="9963" width="24.140625" style="240" customWidth="1"/>
    <col min="9964" max="9964" width="18.7109375" style="240" bestFit="1" customWidth="1"/>
    <col min="9965" max="9965" width="12.140625" style="240" bestFit="1" customWidth="1"/>
    <col min="9966" max="9966" width="19.85546875" style="240" bestFit="1" customWidth="1"/>
    <col min="9967" max="9967" width="3.7109375" style="240" customWidth="1"/>
    <col min="9968" max="9968" width="20.140625" style="240" bestFit="1" customWidth="1"/>
    <col min="9969" max="9969" width="15.7109375" style="240" customWidth="1"/>
    <col min="9970" max="9970" width="3.7109375" style="240" customWidth="1"/>
    <col min="9971" max="9971" width="10.42578125" style="240" customWidth="1"/>
    <col min="9972" max="9972" width="22.7109375" style="240" customWidth="1"/>
    <col min="9973" max="9973" width="17.28515625" style="240" bestFit="1" customWidth="1"/>
    <col min="9974" max="9974" width="11" style="240" bestFit="1" customWidth="1"/>
    <col min="9975" max="9975" width="19.85546875" style="240" bestFit="1" customWidth="1"/>
    <col min="9976" max="9978" width="9.140625" style="240" customWidth="1"/>
    <col min="9979" max="9979" width="16.7109375" style="240" customWidth="1"/>
    <col min="9980" max="10206" width="9.140625" style="240"/>
    <col min="10207" max="10207" width="11.5703125" style="240" customWidth="1"/>
    <col min="10208" max="10208" width="27.42578125" style="240" customWidth="1"/>
    <col min="10209" max="10209" width="134.28515625" style="240" customWidth="1"/>
    <col min="10210" max="10210" width="11.140625" style="240" customWidth="1"/>
    <col min="10211" max="10211" width="21.42578125" style="240" customWidth="1"/>
    <col min="10212" max="10212" width="19.42578125" style="240" customWidth="1"/>
    <col min="10213" max="10213" width="14.140625" style="240" customWidth="1"/>
    <col min="10214" max="10214" width="12.7109375" style="240" customWidth="1"/>
    <col min="10215" max="10215" width="23.42578125" style="240" customWidth="1"/>
    <col min="10216" max="10216" width="25.85546875" style="240" customWidth="1"/>
    <col min="10217" max="10217" width="23.7109375" style="240" customWidth="1"/>
    <col min="10218" max="10218" width="20.28515625" style="240" customWidth="1"/>
    <col min="10219" max="10219" width="24.140625" style="240" customWidth="1"/>
    <col min="10220" max="10220" width="18.7109375" style="240" bestFit="1" customWidth="1"/>
    <col min="10221" max="10221" width="12.140625" style="240" bestFit="1" customWidth="1"/>
    <col min="10222" max="10222" width="19.85546875" style="240" bestFit="1" customWidth="1"/>
    <col min="10223" max="10223" width="3.7109375" style="240" customWidth="1"/>
    <col min="10224" max="10224" width="20.140625" style="240" bestFit="1" customWidth="1"/>
    <col min="10225" max="10225" width="15.7109375" style="240" customWidth="1"/>
    <col min="10226" max="10226" width="3.7109375" style="240" customWidth="1"/>
    <col min="10227" max="10227" width="10.42578125" style="240" customWidth="1"/>
    <col min="10228" max="10228" width="22.7109375" style="240" customWidth="1"/>
    <col min="10229" max="10229" width="17.28515625" style="240" bestFit="1" customWidth="1"/>
    <col min="10230" max="10230" width="11" style="240" bestFit="1" customWidth="1"/>
    <col min="10231" max="10231" width="19.85546875" style="240" bestFit="1" customWidth="1"/>
    <col min="10232" max="10234" width="9.140625" style="240" customWidth="1"/>
    <col min="10235" max="10235" width="16.7109375" style="240" customWidth="1"/>
    <col min="10236" max="10462" width="9.140625" style="240"/>
    <col min="10463" max="10463" width="11.5703125" style="240" customWidth="1"/>
    <col min="10464" max="10464" width="27.42578125" style="240" customWidth="1"/>
    <col min="10465" max="10465" width="134.28515625" style="240" customWidth="1"/>
    <col min="10466" max="10466" width="11.140625" style="240" customWidth="1"/>
    <col min="10467" max="10467" width="21.42578125" style="240" customWidth="1"/>
    <col min="10468" max="10468" width="19.42578125" style="240" customWidth="1"/>
    <col min="10469" max="10469" width="14.140625" style="240" customWidth="1"/>
    <col min="10470" max="10470" width="12.7109375" style="240" customWidth="1"/>
    <col min="10471" max="10471" width="23.42578125" style="240" customWidth="1"/>
    <col min="10472" max="10472" width="25.85546875" style="240" customWidth="1"/>
    <col min="10473" max="10473" width="23.7109375" style="240" customWidth="1"/>
    <col min="10474" max="10474" width="20.28515625" style="240" customWidth="1"/>
    <col min="10475" max="10475" width="24.140625" style="240" customWidth="1"/>
    <col min="10476" max="10476" width="18.7109375" style="240" bestFit="1" customWidth="1"/>
    <col min="10477" max="10477" width="12.140625" style="240" bestFit="1" customWidth="1"/>
    <col min="10478" max="10478" width="19.85546875" style="240" bestFit="1" customWidth="1"/>
    <col min="10479" max="10479" width="3.7109375" style="240" customWidth="1"/>
    <col min="10480" max="10480" width="20.140625" style="240" bestFit="1" customWidth="1"/>
    <col min="10481" max="10481" width="15.7109375" style="240" customWidth="1"/>
    <col min="10482" max="10482" width="3.7109375" style="240" customWidth="1"/>
    <col min="10483" max="10483" width="10.42578125" style="240" customWidth="1"/>
    <col min="10484" max="10484" width="22.7109375" style="240" customWidth="1"/>
    <col min="10485" max="10485" width="17.28515625" style="240" bestFit="1" customWidth="1"/>
    <col min="10486" max="10486" width="11" style="240" bestFit="1" customWidth="1"/>
    <col min="10487" max="10487" width="19.85546875" style="240" bestFit="1" customWidth="1"/>
    <col min="10488" max="10490" width="9.140625" style="240" customWidth="1"/>
    <col min="10491" max="10491" width="16.7109375" style="240" customWidth="1"/>
    <col min="10492" max="10718" width="9.140625" style="240"/>
    <col min="10719" max="10719" width="11.5703125" style="240" customWidth="1"/>
    <col min="10720" max="10720" width="27.42578125" style="240" customWidth="1"/>
    <col min="10721" max="10721" width="134.28515625" style="240" customWidth="1"/>
    <col min="10722" max="10722" width="11.140625" style="240" customWidth="1"/>
    <col min="10723" max="10723" width="21.42578125" style="240" customWidth="1"/>
    <col min="10724" max="10724" width="19.42578125" style="240" customWidth="1"/>
    <col min="10725" max="10725" width="14.140625" style="240" customWidth="1"/>
    <col min="10726" max="10726" width="12.7109375" style="240" customWidth="1"/>
    <col min="10727" max="10727" width="23.42578125" style="240" customWidth="1"/>
    <col min="10728" max="10728" width="25.85546875" style="240" customWidth="1"/>
    <col min="10729" max="10729" width="23.7109375" style="240" customWidth="1"/>
    <col min="10730" max="10730" width="20.28515625" style="240" customWidth="1"/>
    <col min="10731" max="10731" width="24.140625" style="240" customWidth="1"/>
    <col min="10732" max="10732" width="18.7109375" style="240" bestFit="1" customWidth="1"/>
    <col min="10733" max="10733" width="12.140625" style="240" bestFit="1" customWidth="1"/>
    <col min="10734" max="10734" width="19.85546875" style="240" bestFit="1" customWidth="1"/>
    <col min="10735" max="10735" width="3.7109375" style="240" customWidth="1"/>
    <col min="10736" max="10736" width="20.140625" style="240" bestFit="1" customWidth="1"/>
    <col min="10737" max="10737" width="15.7109375" style="240" customWidth="1"/>
    <col min="10738" max="10738" width="3.7109375" style="240" customWidth="1"/>
    <col min="10739" max="10739" width="10.42578125" style="240" customWidth="1"/>
    <col min="10740" max="10740" width="22.7109375" style="240" customWidth="1"/>
    <col min="10741" max="10741" width="17.28515625" style="240" bestFit="1" customWidth="1"/>
    <col min="10742" max="10742" width="11" style="240" bestFit="1" customWidth="1"/>
    <col min="10743" max="10743" width="19.85546875" style="240" bestFit="1" customWidth="1"/>
    <col min="10744" max="10746" width="9.140625" style="240" customWidth="1"/>
    <col min="10747" max="10747" width="16.7109375" style="240" customWidth="1"/>
    <col min="10748" max="10974" width="9.140625" style="240"/>
    <col min="10975" max="10975" width="11.5703125" style="240" customWidth="1"/>
    <col min="10976" max="10976" width="27.42578125" style="240" customWidth="1"/>
    <col min="10977" max="10977" width="134.28515625" style="240" customWidth="1"/>
    <col min="10978" max="10978" width="11.140625" style="240" customWidth="1"/>
    <col min="10979" max="10979" width="21.42578125" style="240" customWidth="1"/>
    <col min="10980" max="10980" width="19.42578125" style="240" customWidth="1"/>
    <col min="10981" max="10981" width="14.140625" style="240" customWidth="1"/>
    <col min="10982" max="10982" width="12.7109375" style="240" customWidth="1"/>
    <col min="10983" max="10983" width="23.42578125" style="240" customWidth="1"/>
    <col min="10984" max="10984" width="25.85546875" style="240" customWidth="1"/>
    <col min="10985" max="10985" width="23.7109375" style="240" customWidth="1"/>
    <col min="10986" max="10986" width="20.28515625" style="240" customWidth="1"/>
    <col min="10987" max="10987" width="24.140625" style="240" customWidth="1"/>
    <col min="10988" max="10988" width="18.7109375" style="240" bestFit="1" customWidth="1"/>
    <col min="10989" max="10989" width="12.140625" style="240" bestFit="1" customWidth="1"/>
    <col min="10990" max="10990" width="19.85546875" style="240" bestFit="1" customWidth="1"/>
    <col min="10991" max="10991" width="3.7109375" style="240" customWidth="1"/>
    <col min="10992" max="10992" width="20.140625" style="240" bestFit="1" customWidth="1"/>
    <col min="10993" max="10993" width="15.7109375" style="240" customWidth="1"/>
    <col min="10994" max="10994" width="3.7109375" style="240" customWidth="1"/>
    <col min="10995" max="10995" width="10.42578125" style="240" customWidth="1"/>
    <col min="10996" max="10996" width="22.7109375" style="240" customWidth="1"/>
    <col min="10997" max="10997" width="17.28515625" style="240" bestFit="1" customWidth="1"/>
    <col min="10998" max="10998" width="11" style="240" bestFit="1" customWidth="1"/>
    <col min="10999" max="10999" width="19.85546875" style="240" bestFit="1" customWidth="1"/>
    <col min="11000" max="11002" width="9.140625" style="240" customWidth="1"/>
    <col min="11003" max="11003" width="16.7109375" style="240" customWidth="1"/>
    <col min="11004" max="11230" width="9.140625" style="240"/>
    <col min="11231" max="11231" width="11.5703125" style="240" customWidth="1"/>
    <col min="11232" max="11232" width="27.42578125" style="240" customWidth="1"/>
    <col min="11233" max="11233" width="134.28515625" style="240" customWidth="1"/>
    <col min="11234" max="11234" width="11.140625" style="240" customWidth="1"/>
    <col min="11235" max="11235" width="21.42578125" style="240" customWidth="1"/>
    <col min="11236" max="11236" width="19.42578125" style="240" customWidth="1"/>
    <col min="11237" max="11237" width="14.140625" style="240" customWidth="1"/>
    <col min="11238" max="11238" width="12.7109375" style="240" customWidth="1"/>
    <col min="11239" max="11239" width="23.42578125" style="240" customWidth="1"/>
    <col min="11240" max="11240" width="25.85546875" style="240" customWidth="1"/>
    <col min="11241" max="11241" width="23.7109375" style="240" customWidth="1"/>
    <col min="11242" max="11242" width="20.28515625" style="240" customWidth="1"/>
    <col min="11243" max="11243" width="24.140625" style="240" customWidth="1"/>
    <col min="11244" max="11244" width="18.7109375" style="240" bestFit="1" customWidth="1"/>
    <col min="11245" max="11245" width="12.140625" style="240" bestFit="1" customWidth="1"/>
    <col min="11246" max="11246" width="19.85546875" style="240" bestFit="1" customWidth="1"/>
    <col min="11247" max="11247" width="3.7109375" style="240" customWidth="1"/>
    <col min="11248" max="11248" width="20.140625" style="240" bestFit="1" customWidth="1"/>
    <col min="11249" max="11249" width="15.7109375" style="240" customWidth="1"/>
    <col min="11250" max="11250" width="3.7109375" style="240" customWidth="1"/>
    <col min="11251" max="11251" width="10.42578125" style="240" customWidth="1"/>
    <col min="11252" max="11252" width="22.7109375" style="240" customWidth="1"/>
    <col min="11253" max="11253" width="17.28515625" style="240" bestFit="1" customWidth="1"/>
    <col min="11254" max="11254" width="11" style="240" bestFit="1" customWidth="1"/>
    <col min="11255" max="11255" width="19.85546875" style="240" bestFit="1" customWidth="1"/>
    <col min="11256" max="11258" width="9.140625" style="240" customWidth="1"/>
    <col min="11259" max="11259" width="16.7109375" style="240" customWidth="1"/>
    <col min="11260" max="11486" width="9.140625" style="240"/>
    <col min="11487" max="11487" width="11.5703125" style="240" customWidth="1"/>
    <col min="11488" max="11488" width="27.42578125" style="240" customWidth="1"/>
    <col min="11489" max="11489" width="134.28515625" style="240" customWidth="1"/>
    <col min="11490" max="11490" width="11.140625" style="240" customWidth="1"/>
    <col min="11491" max="11491" width="21.42578125" style="240" customWidth="1"/>
    <col min="11492" max="11492" width="19.42578125" style="240" customWidth="1"/>
    <col min="11493" max="11493" width="14.140625" style="240" customWidth="1"/>
    <col min="11494" max="11494" width="12.7109375" style="240" customWidth="1"/>
    <col min="11495" max="11495" width="23.42578125" style="240" customWidth="1"/>
    <col min="11496" max="11496" width="25.85546875" style="240" customWidth="1"/>
    <col min="11497" max="11497" width="23.7109375" style="240" customWidth="1"/>
    <col min="11498" max="11498" width="20.28515625" style="240" customWidth="1"/>
    <col min="11499" max="11499" width="24.140625" style="240" customWidth="1"/>
    <col min="11500" max="11500" width="18.7109375" style="240" bestFit="1" customWidth="1"/>
    <col min="11501" max="11501" width="12.140625" style="240" bestFit="1" customWidth="1"/>
    <col min="11502" max="11502" width="19.85546875" style="240" bestFit="1" customWidth="1"/>
    <col min="11503" max="11503" width="3.7109375" style="240" customWidth="1"/>
    <col min="11504" max="11504" width="20.140625" style="240" bestFit="1" customWidth="1"/>
    <col min="11505" max="11505" width="15.7109375" style="240" customWidth="1"/>
    <col min="11506" max="11506" width="3.7109375" style="240" customWidth="1"/>
    <col min="11507" max="11507" width="10.42578125" style="240" customWidth="1"/>
    <col min="11508" max="11508" width="22.7109375" style="240" customWidth="1"/>
    <col min="11509" max="11509" width="17.28515625" style="240" bestFit="1" customWidth="1"/>
    <col min="11510" max="11510" width="11" style="240" bestFit="1" customWidth="1"/>
    <col min="11511" max="11511" width="19.85546875" style="240" bestFit="1" customWidth="1"/>
    <col min="11512" max="11514" width="9.140625" style="240" customWidth="1"/>
    <col min="11515" max="11515" width="16.7109375" style="240" customWidth="1"/>
    <col min="11516" max="11742" width="9.140625" style="240"/>
    <col min="11743" max="11743" width="11.5703125" style="240" customWidth="1"/>
    <col min="11744" max="11744" width="27.42578125" style="240" customWidth="1"/>
    <col min="11745" max="11745" width="134.28515625" style="240" customWidth="1"/>
    <col min="11746" max="11746" width="11.140625" style="240" customWidth="1"/>
    <col min="11747" max="11747" width="21.42578125" style="240" customWidth="1"/>
    <col min="11748" max="11748" width="19.42578125" style="240" customWidth="1"/>
    <col min="11749" max="11749" width="14.140625" style="240" customWidth="1"/>
    <col min="11750" max="11750" width="12.7109375" style="240" customWidth="1"/>
    <col min="11751" max="11751" width="23.42578125" style="240" customWidth="1"/>
    <col min="11752" max="11752" width="25.85546875" style="240" customWidth="1"/>
    <col min="11753" max="11753" width="23.7109375" style="240" customWidth="1"/>
    <col min="11754" max="11754" width="20.28515625" style="240" customWidth="1"/>
    <col min="11755" max="11755" width="24.140625" style="240" customWidth="1"/>
    <col min="11756" max="11756" width="18.7109375" style="240" bestFit="1" customWidth="1"/>
    <col min="11757" max="11757" width="12.140625" style="240" bestFit="1" customWidth="1"/>
    <col min="11758" max="11758" width="19.85546875" style="240" bestFit="1" customWidth="1"/>
    <col min="11759" max="11759" width="3.7109375" style="240" customWidth="1"/>
    <col min="11760" max="11760" width="20.140625" style="240" bestFit="1" customWidth="1"/>
    <col min="11761" max="11761" width="15.7109375" style="240" customWidth="1"/>
    <col min="11762" max="11762" width="3.7109375" style="240" customWidth="1"/>
    <col min="11763" max="11763" width="10.42578125" style="240" customWidth="1"/>
    <col min="11764" max="11764" width="22.7109375" style="240" customWidth="1"/>
    <col min="11765" max="11765" width="17.28515625" style="240" bestFit="1" customWidth="1"/>
    <col min="11766" max="11766" width="11" style="240" bestFit="1" customWidth="1"/>
    <col min="11767" max="11767" width="19.85546875" style="240" bestFit="1" customWidth="1"/>
    <col min="11768" max="11770" width="9.140625" style="240" customWidth="1"/>
    <col min="11771" max="11771" width="16.7109375" style="240" customWidth="1"/>
    <col min="11772" max="11998" width="9.140625" style="240"/>
    <col min="11999" max="11999" width="11.5703125" style="240" customWidth="1"/>
    <col min="12000" max="12000" width="27.42578125" style="240" customWidth="1"/>
    <col min="12001" max="12001" width="134.28515625" style="240" customWidth="1"/>
    <col min="12002" max="12002" width="11.140625" style="240" customWidth="1"/>
    <col min="12003" max="12003" width="21.42578125" style="240" customWidth="1"/>
    <col min="12004" max="12004" width="19.42578125" style="240" customWidth="1"/>
    <col min="12005" max="12005" width="14.140625" style="240" customWidth="1"/>
    <col min="12006" max="12006" width="12.7109375" style="240" customWidth="1"/>
    <col min="12007" max="12007" width="23.42578125" style="240" customWidth="1"/>
    <col min="12008" max="12008" width="25.85546875" style="240" customWidth="1"/>
    <col min="12009" max="12009" width="23.7109375" style="240" customWidth="1"/>
    <col min="12010" max="12010" width="20.28515625" style="240" customWidth="1"/>
    <col min="12011" max="12011" width="24.140625" style="240" customWidth="1"/>
    <col min="12012" max="12012" width="18.7109375" style="240" bestFit="1" customWidth="1"/>
    <col min="12013" max="12013" width="12.140625" style="240" bestFit="1" customWidth="1"/>
    <col min="12014" max="12014" width="19.85546875" style="240" bestFit="1" customWidth="1"/>
    <col min="12015" max="12015" width="3.7109375" style="240" customWidth="1"/>
    <col min="12016" max="12016" width="20.140625" style="240" bestFit="1" customWidth="1"/>
    <col min="12017" max="12017" width="15.7109375" style="240" customWidth="1"/>
    <col min="12018" max="12018" width="3.7109375" style="240" customWidth="1"/>
    <col min="12019" max="12019" width="10.42578125" style="240" customWidth="1"/>
    <col min="12020" max="12020" width="22.7109375" style="240" customWidth="1"/>
    <col min="12021" max="12021" width="17.28515625" style="240" bestFit="1" customWidth="1"/>
    <col min="12022" max="12022" width="11" style="240" bestFit="1" customWidth="1"/>
    <col min="12023" max="12023" width="19.85546875" style="240" bestFit="1" customWidth="1"/>
    <col min="12024" max="12026" width="9.140625" style="240" customWidth="1"/>
    <col min="12027" max="12027" width="16.7109375" style="240" customWidth="1"/>
    <col min="12028" max="12254" width="9.140625" style="240"/>
    <col min="12255" max="12255" width="11.5703125" style="240" customWidth="1"/>
    <col min="12256" max="12256" width="27.42578125" style="240" customWidth="1"/>
    <col min="12257" max="12257" width="134.28515625" style="240" customWidth="1"/>
    <col min="12258" max="12258" width="11.140625" style="240" customWidth="1"/>
    <col min="12259" max="12259" width="21.42578125" style="240" customWidth="1"/>
    <col min="12260" max="12260" width="19.42578125" style="240" customWidth="1"/>
    <col min="12261" max="12261" width="14.140625" style="240" customWidth="1"/>
    <col min="12262" max="12262" width="12.7109375" style="240" customWidth="1"/>
    <col min="12263" max="12263" width="23.42578125" style="240" customWidth="1"/>
    <col min="12264" max="12264" width="25.85546875" style="240" customWidth="1"/>
    <col min="12265" max="12265" width="23.7109375" style="240" customWidth="1"/>
    <col min="12266" max="12266" width="20.28515625" style="240" customWidth="1"/>
    <col min="12267" max="12267" width="24.140625" style="240" customWidth="1"/>
    <col min="12268" max="12268" width="18.7109375" style="240" bestFit="1" customWidth="1"/>
    <col min="12269" max="12269" width="12.140625" style="240" bestFit="1" customWidth="1"/>
    <col min="12270" max="12270" width="19.85546875" style="240" bestFit="1" customWidth="1"/>
    <col min="12271" max="12271" width="3.7109375" style="240" customWidth="1"/>
    <col min="12272" max="12272" width="20.140625" style="240" bestFit="1" customWidth="1"/>
    <col min="12273" max="12273" width="15.7109375" style="240" customWidth="1"/>
    <col min="12274" max="12274" width="3.7109375" style="240" customWidth="1"/>
    <col min="12275" max="12275" width="10.42578125" style="240" customWidth="1"/>
    <col min="12276" max="12276" width="22.7109375" style="240" customWidth="1"/>
    <col min="12277" max="12277" width="17.28515625" style="240" bestFit="1" customWidth="1"/>
    <col min="12278" max="12278" width="11" style="240" bestFit="1" customWidth="1"/>
    <col min="12279" max="12279" width="19.85546875" style="240" bestFit="1" customWidth="1"/>
    <col min="12280" max="12282" width="9.140625" style="240" customWidth="1"/>
    <col min="12283" max="12283" width="16.7109375" style="240" customWidth="1"/>
    <col min="12284" max="12510" width="9.140625" style="240"/>
    <col min="12511" max="12511" width="11.5703125" style="240" customWidth="1"/>
    <col min="12512" max="12512" width="27.42578125" style="240" customWidth="1"/>
    <col min="12513" max="12513" width="134.28515625" style="240" customWidth="1"/>
    <col min="12514" max="12514" width="11.140625" style="240" customWidth="1"/>
    <col min="12515" max="12515" width="21.42578125" style="240" customWidth="1"/>
    <col min="12516" max="12516" width="19.42578125" style="240" customWidth="1"/>
    <col min="12517" max="12517" width="14.140625" style="240" customWidth="1"/>
    <col min="12518" max="12518" width="12.7109375" style="240" customWidth="1"/>
    <col min="12519" max="12519" width="23.42578125" style="240" customWidth="1"/>
    <col min="12520" max="12520" width="25.85546875" style="240" customWidth="1"/>
    <col min="12521" max="12521" width="23.7109375" style="240" customWidth="1"/>
    <col min="12522" max="12522" width="20.28515625" style="240" customWidth="1"/>
    <col min="12523" max="12523" width="24.140625" style="240" customWidth="1"/>
    <col min="12524" max="12524" width="18.7109375" style="240" bestFit="1" customWidth="1"/>
    <col min="12525" max="12525" width="12.140625" style="240" bestFit="1" customWidth="1"/>
    <col min="12526" max="12526" width="19.85546875" style="240" bestFit="1" customWidth="1"/>
    <col min="12527" max="12527" width="3.7109375" style="240" customWidth="1"/>
    <col min="12528" max="12528" width="20.140625" style="240" bestFit="1" customWidth="1"/>
    <col min="12529" max="12529" width="15.7109375" style="240" customWidth="1"/>
    <col min="12530" max="12530" width="3.7109375" style="240" customWidth="1"/>
    <col min="12531" max="12531" width="10.42578125" style="240" customWidth="1"/>
    <col min="12532" max="12532" width="22.7109375" style="240" customWidth="1"/>
    <col min="12533" max="12533" width="17.28515625" style="240" bestFit="1" customWidth="1"/>
    <col min="12534" max="12534" width="11" style="240" bestFit="1" customWidth="1"/>
    <col min="12535" max="12535" width="19.85546875" style="240" bestFit="1" customWidth="1"/>
    <col min="12536" max="12538" width="9.140625" style="240" customWidth="1"/>
    <col min="12539" max="12539" width="16.7109375" style="240" customWidth="1"/>
    <col min="12540" max="12766" width="9.140625" style="240"/>
    <col min="12767" max="12767" width="11.5703125" style="240" customWidth="1"/>
    <col min="12768" max="12768" width="27.42578125" style="240" customWidth="1"/>
    <col min="12769" max="12769" width="134.28515625" style="240" customWidth="1"/>
    <col min="12770" max="12770" width="11.140625" style="240" customWidth="1"/>
    <col min="12771" max="12771" width="21.42578125" style="240" customWidth="1"/>
    <col min="12772" max="12772" width="19.42578125" style="240" customWidth="1"/>
    <col min="12773" max="12773" width="14.140625" style="240" customWidth="1"/>
    <col min="12774" max="12774" width="12.7109375" style="240" customWidth="1"/>
    <col min="12775" max="12775" width="23.42578125" style="240" customWidth="1"/>
    <col min="12776" max="12776" width="25.85546875" style="240" customWidth="1"/>
    <col min="12777" max="12777" width="23.7109375" style="240" customWidth="1"/>
    <col min="12778" max="12778" width="20.28515625" style="240" customWidth="1"/>
    <col min="12779" max="12779" width="24.140625" style="240" customWidth="1"/>
    <col min="12780" max="12780" width="18.7109375" style="240" bestFit="1" customWidth="1"/>
    <col min="12781" max="12781" width="12.140625" style="240" bestFit="1" customWidth="1"/>
    <col min="12782" max="12782" width="19.85546875" style="240" bestFit="1" customWidth="1"/>
    <col min="12783" max="12783" width="3.7109375" style="240" customWidth="1"/>
    <col min="12784" max="12784" width="20.140625" style="240" bestFit="1" customWidth="1"/>
    <col min="12785" max="12785" width="15.7109375" style="240" customWidth="1"/>
    <col min="12786" max="12786" width="3.7109375" style="240" customWidth="1"/>
    <col min="12787" max="12787" width="10.42578125" style="240" customWidth="1"/>
    <col min="12788" max="12788" width="22.7109375" style="240" customWidth="1"/>
    <col min="12789" max="12789" width="17.28515625" style="240" bestFit="1" customWidth="1"/>
    <col min="12790" max="12790" width="11" style="240" bestFit="1" customWidth="1"/>
    <col min="12791" max="12791" width="19.85546875" style="240" bestFit="1" customWidth="1"/>
    <col min="12792" max="12794" width="9.140625" style="240" customWidth="1"/>
    <col min="12795" max="12795" width="16.7109375" style="240" customWidth="1"/>
    <col min="12796" max="13022" width="9.140625" style="240"/>
    <col min="13023" max="13023" width="11.5703125" style="240" customWidth="1"/>
    <col min="13024" max="13024" width="27.42578125" style="240" customWidth="1"/>
    <col min="13025" max="13025" width="134.28515625" style="240" customWidth="1"/>
    <col min="13026" max="13026" width="11.140625" style="240" customWidth="1"/>
    <col min="13027" max="13027" width="21.42578125" style="240" customWidth="1"/>
    <col min="13028" max="13028" width="19.42578125" style="240" customWidth="1"/>
    <col min="13029" max="13029" width="14.140625" style="240" customWidth="1"/>
    <col min="13030" max="13030" width="12.7109375" style="240" customWidth="1"/>
    <col min="13031" max="13031" width="23.42578125" style="240" customWidth="1"/>
    <col min="13032" max="13032" width="25.85546875" style="240" customWidth="1"/>
    <col min="13033" max="13033" width="23.7109375" style="240" customWidth="1"/>
    <col min="13034" max="13034" width="20.28515625" style="240" customWidth="1"/>
    <col min="13035" max="13035" width="24.140625" style="240" customWidth="1"/>
    <col min="13036" max="13036" width="18.7109375" style="240" bestFit="1" customWidth="1"/>
    <col min="13037" max="13037" width="12.140625" style="240" bestFit="1" customWidth="1"/>
    <col min="13038" max="13038" width="19.85546875" style="240" bestFit="1" customWidth="1"/>
    <col min="13039" max="13039" width="3.7109375" style="240" customWidth="1"/>
    <col min="13040" max="13040" width="20.140625" style="240" bestFit="1" customWidth="1"/>
    <col min="13041" max="13041" width="15.7109375" style="240" customWidth="1"/>
    <col min="13042" max="13042" width="3.7109375" style="240" customWidth="1"/>
    <col min="13043" max="13043" width="10.42578125" style="240" customWidth="1"/>
    <col min="13044" max="13044" width="22.7109375" style="240" customWidth="1"/>
    <col min="13045" max="13045" width="17.28515625" style="240" bestFit="1" customWidth="1"/>
    <col min="13046" max="13046" width="11" style="240" bestFit="1" customWidth="1"/>
    <col min="13047" max="13047" width="19.85546875" style="240" bestFit="1" customWidth="1"/>
    <col min="13048" max="13050" width="9.140625" style="240" customWidth="1"/>
    <col min="13051" max="13051" width="16.7109375" style="240" customWidth="1"/>
    <col min="13052" max="13278" width="9.140625" style="240"/>
    <col min="13279" max="13279" width="11.5703125" style="240" customWidth="1"/>
    <col min="13280" max="13280" width="27.42578125" style="240" customWidth="1"/>
    <col min="13281" max="13281" width="134.28515625" style="240" customWidth="1"/>
    <col min="13282" max="13282" width="11.140625" style="240" customWidth="1"/>
    <col min="13283" max="13283" width="21.42578125" style="240" customWidth="1"/>
    <col min="13284" max="13284" width="19.42578125" style="240" customWidth="1"/>
    <col min="13285" max="13285" width="14.140625" style="240" customWidth="1"/>
    <col min="13286" max="13286" width="12.7109375" style="240" customWidth="1"/>
    <col min="13287" max="13287" width="23.42578125" style="240" customWidth="1"/>
    <col min="13288" max="13288" width="25.85546875" style="240" customWidth="1"/>
    <col min="13289" max="13289" width="23.7109375" style="240" customWidth="1"/>
    <col min="13290" max="13290" width="20.28515625" style="240" customWidth="1"/>
    <col min="13291" max="13291" width="24.140625" style="240" customWidth="1"/>
    <col min="13292" max="13292" width="18.7109375" style="240" bestFit="1" customWidth="1"/>
    <col min="13293" max="13293" width="12.140625" style="240" bestFit="1" customWidth="1"/>
    <col min="13294" max="13294" width="19.85546875" style="240" bestFit="1" customWidth="1"/>
    <col min="13295" max="13295" width="3.7109375" style="240" customWidth="1"/>
    <col min="13296" max="13296" width="20.140625" style="240" bestFit="1" customWidth="1"/>
    <col min="13297" max="13297" width="15.7109375" style="240" customWidth="1"/>
    <col min="13298" max="13298" width="3.7109375" style="240" customWidth="1"/>
    <col min="13299" max="13299" width="10.42578125" style="240" customWidth="1"/>
    <col min="13300" max="13300" width="22.7109375" style="240" customWidth="1"/>
    <col min="13301" max="13301" width="17.28515625" style="240" bestFit="1" customWidth="1"/>
    <col min="13302" max="13302" width="11" style="240" bestFit="1" customWidth="1"/>
    <col min="13303" max="13303" width="19.85546875" style="240" bestFit="1" customWidth="1"/>
    <col min="13304" max="13306" width="9.140625" style="240" customWidth="1"/>
    <col min="13307" max="13307" width="16.7109375" style="240" customWidth="1"/>
    <col min="13308" max="13534" width="9.140625" style="240"/>
    <col min="13535" max="13535" width="11.5703125" style="240" customWidth="1"/>
    <col min="13536" max="13536" width="27.42578125" style="240" customWidth="1"/>
    <col min="13537" max="13537" width="134.28515625" style="240" customWidth="1"/>
    <col min="13538" max="13538" width="11.140625" style="240" customWidth="1"/>
    <col min="13539" max="13539" width="21.42578125" style="240" customWidth="1"/>
    <col min="13540" max="13540" width="19.42578125" style="240" customWidth="1"/>
    <col min="13541" max="13541" width="14.140625" style="240" customWidth="1"/>
    <col min="13542" max="13542" width="12.7109375" style="240" customWidth="1"/>
    <col min="13543" max="13543" width="23.42578125" style="240" customWidth="1"/>
    <col min="13544" max="13544" width="25.85546875" style="240" customWidth="1"/>
    <col min="13545" max="13545" width="23.7109375" style="240" customWidth="1"/>
    <col min="13546" max="13546" width="20.28515625" style="240" customWidth="1"/>
    <col min="13547" max="13547" width="24.140625" style="240" customWidth="1"/>
    <col min="13548" max="13548" width="18.7109375" style="240" bestFit="1" customWidth="1"/>
    <col min="13549" max="13549" width="12.140625" style="240" bestFit="1" customWidth="1"/>
    <col min="13550" max="13550" width="19.85546875" style="240" bestFit="1" customWidth="1"/>
    <col min="13551" max="13551" width="3.7109375" style="240" customWidth="1"/>
    <col min="13552" max="13552" width="20.140625" style="240" bestFit="1" customWidth="1"/>
    <col min="13553" max="13553" width="15.7109375" style="240" customWidth="1"/>
    <col min="13554" max="13554" width="3.7109375" style="240" customWidth="1"/>
    <col min="13555" max="13555" width="10.42578125" style="240" customWidth="1"/>
    <col min="13556" max="13556" width="22.7109375" style="240" customWidth="1"/>
    <col min="13557" max="13557" width="17.28515625" style="240" bestFit="1" customWidth="1"/>
    <col min="13558" max="13558" width="11" style="240" bestFit="1" customWidth="1"/>
    <col min="13559" max="13559" width="19.85546875" style="240" bestFit="1" customWidth="1"/>
    <col min="13560" max="13562" width="9.140625" style="240" customWidth="1"/>
    <col min="13563" max="13563" width="16.7109375" style="240" customWidth="1"/>
    <col min="13564" max="13790" width="9.140625" style="240"/>
    <col min="13791" max="13791" width="11.5703125" style="240" customWidth="1"/>
    <col min="13792" max="13792" width="27.42578125" style="240" customWidth="1"/>
    <col min="13793" max="13793" width="134.28515625" style="240" customWidth="1"/>
    <col min="13794" max="13794" width="11.140625" style="240" customWidth="1"/>
    <col min="13795" max="13795" width="21.42578125" style="240" customWidth="1"/>
    <col min="13796" max="13796" width="19.42578125" style="240" customWidth="1"/>
    <col min="13797" max="13797" width="14.140625" style="240" customWidth="1"/>
    <col min="13798" max="13798" width="12.7109375" style="240" customWidth="1"/>
    <col min="13799" max="13799" width="23.42578125" style="240" customWidth="1"/>
    <col min="13800" max="13800" width="25.85546875" style="240" customWidth="1"/>
    <col min="13801" max="13801" width="23.7109375" style="240" customWidth="1"/>
    <col min="13802" max="13802" width="20.28515625" style="240" customWidth="1"/>
    <col min="13803" max="13803" width="24.140625" style="240" customWidth="1"/>
    <col min="13804" max="13804" width="18.7109375" style="240" bestFit="1" customWidth="1"/>
    <col min="13805" max="13805" width="12.140625" style="240" bestFit="1" customWidth="1"/>
    <col min="13806" max="13806" width="19.85546875" style="240" bestFit="1" customWidth="1"/>
    <col min="13807" max="13807" width="3.7109375" style="240" customWidth="1"/>
    <col min="13808" max="13808" width="20.140625" style="240" bestFit="1" customWidth="1"/>
    <col min="13809" max="13809" width="15.7109375" style="240" customWidth="1"/>
    <col min="13810" max="13810" width="3.7109375" style="240" customWidth="1"/>
    <col min="13811" max="13811" width="10.42578125" style="240" customWidth="1"/>
    <col min="13812" max="13812" width="22.7109375" style="240" customWidth="1"/>
    <col min="13813" max="13813" width="17.28515625" style="240" bestFit="1" customWidth="1"/>
    <col min="13814" max="13814" width="11" style="240" bestFit="1" customWidth="1"/>
    <col min="13815" max="13815" width="19.85546875" style="240" bestFit="1" customWidth="1"/>
    <col min="13816" max="13818" width="9.140625" style="240" customWidth="1"/>
    <col min="13819" max="13819" width="16.7109375" style="240" customWidth="1"/>
    <col min="13820" max="14046" width="9.140625" style="240"/>
    <col min="14047" max="14047" width="11.5703125" style="240" customWidth="1"/>
    <col min="14048" max="14048" width="27.42578125" style="240" customWidth="1"/>
    <col min="14049" max="14049" width="134.28515625" style="240" customWidth="1"/>
    <col min="14050" max="14050" width="11.140625" style="240" customWidth="1"/>
    <col min="14051" max="14051" width="21.42578125" style="240" customWidth="1"/>
    <col min="14052" max="14052" width="19.42578125" style="240" customWidth="1"/>
    <col min="14053" max="14053" width="14.140625" style="240" customWidth="1"/>
    <col min="14054" max="14054" width="12.7109375" style="240" customWidth="1"/>
    <col min="14055" max="14055" width="23.42578125" style="240" customWidth="1"/>
    <col min="14056" max="14056" width="25.85546875" style="240" customWidth="1"/>
    <col min="14057" max="14057" width="23.7109375" style="240" customWidth="1"/>
    <col min="14058" max="14058" width="20.28515625" style="240" customWidth="1"/>
    <col min="14059" max="14059" width="24.140625" style="240" customWidth="1"/>
    <col min="14060" max="14060" width="18.7109375" style="240" bestFit="1" customWidth="1"/>
    <col min="14061" max="14061" width="12.140625" style="240" bestFit="1" customWidth="1"/>
    <col min="14062" max="14062" width="19.85546875" style="240" bestFit="1" customWidth="1"/>
    <col min="14063" max="14063" width="3.7109375" style="240" customWidth="1"/>
    <col min="14064" max="14064" width="20.140625" style="240" bestFit="1" customWidth="1"/>
    <col min="14065" max="14065" width="15.7109375" style="240" customWidth="1"/>
    <col min="14066" max="14066" width="3.7109375" style="240" customWidth="1"/>
    <col min="14067" max="14067" width="10.42578125" style="240" customWidth="1"/>
    <col min="14068" max="14068" width="22.7109375" style="240" customWidth="1"/>
    <col min="14069" max="14069" width="17.28515625" style="240" bestFit="1" customWidth="1"/>
    <col min="14070" max="14070" width="11" style="240" bestFit="1" customWidth="1"/>
    <col min="14071" max="14071" width="19.85546875" style="240" bestFit="1" customWidth="1"/>
    <col min="14072" max="14074" width="9.140625" style="240" customWidth="1"/>
    <col min="14075" max="14075" width="16.7109375" style="240" customWidth="1"/>
    <col min="14076" max="14302" width="9.140625" style="240"/>
    <col min="14303" max="14303" width="11.5703125" style="240" customWidth="1"/>
    <col min="14304" max="14304" width="27.42578125" style="240" customWidth="1"/>
    <col min="14305" max="14305" width="134.28515625" style="240" customWidth="1"/>
    <col min="14306" max="14306" width="11.140625" style="240" customWidth="1"/>
    <col min="14307" max="14307" width="21.42578125" style="240" customWidth="1"/>
    <col min="14308" max="14308" width="19.42578125" style="240" customWidth="1"/>
    <col min="14309" max="14309" width="14.140625" style="240" customWidth="1"/>
    <col min="14310" max="14310" width="12.7109375" style="240" customWidth="1"/>
    <col min="14311" max="14311" width="23.42578125" style="240" customWidth="1"/>
    <col min="14312" max="14312" width="25.85546875" style="240" customWidth="1"/>
    <col min="14313" max="14313" width="23.7109375" style="240" customWidth="1"/>
    <col min="14314" max="14314" width="20.28515625" style="240" customWidth="1"/>
    <col min="14315" max="14315" width="24.140625" style="240" customWidth="1"/>
    <col min="14316" max="14316" width="18.7109375" style="240" bestFit="1" customWidth="1"/>
    <col min="14317" max="14317" width="12.140625" style="240" bestFit="1" customWidth="1"/>
    <col min="14318" max="14318" width="19.85546875" style="240" bestFit="1" customWidth="1"/>
    <col min="14319" max="14319" width="3.7109375" style="240" customWidth="1"/>
    <col min="14320" max="14320" width="20.140625" style="240" bestFit="1" customWidth="1"/>
    <col min="14321" max="14321" width="15.7109375" style="240" customWidth="1"/>
    <col min="14322" max="14322" width="3.7109375" style="240" customWidth="1"/>
    <col min="14323" max="14323" width="10.42578125" style="240" customWidth="1"/>
    <col min="14324" max="14324" width="22.7109375" style="240" customWidth="1"/>
    <col min="14325" max="14325" width="17.28515625" style="240" bestFit="1" customWidth="1"/>
    <col min="14326" max="14326" width="11" style="240" bestFit="1" customWidth="1"/>
    <col min="14327" max="14327" width="19.85546875" style="240" bestFit="1" customWidth="1"/>
    <col min="14328" max="14330" width="9.140625" style="240" customWidth="1"/>
    <col min="14331" max="14331" width="16.7109375" style="240" customWidth="1"/>
    <col min="14332" max="14558" width="9.140625" style="240"/>
    <col min="14559" max="14559" width="11.5703125" style="240" customWidth="1"/>
    <col min="14560" max="14560" width="27.42578125" style="240" customWidth="1"/>
    <col min="14561" max="14561" width="134.28515625" style="240" customWidth="1"/>
    <col min="14562" max="14562" width="11.140625" style="240" customWidth="1"/>
    <col min="14563" max="14563" width="21.42578125" style="240" customWidth="1"/>
    <col min="14564" max="14564" width="19.42578125" style="240" customWidth="1"/>
    <col min="14565" max="14565" width="14.140625" style="240" customWidth="1"/>
    <col min="14566" max="14566" width="12.7109375" style="240" customWidth="1"/>
    <col min="14567" max="14567" width="23.42578125" style="240" customWidth="1"/>
    <col min="14568" max="14568" width="25.85546875" style="240" customWidth="1"/>
    <col min="14569" max="14569" width="23.7109375" style="240" customWidth="1"/>
    <col min="14570" max="14570" width="20.28515625" style="240" customWidth="1"/>
    <col min="14571" max="14571" width="24.140625" style="240" customWidth="1"/>
    <col min="14572" max="14572" width="18.7109375" style="240" bestFit="1" customWidth="1"/>
    <col min="14573" max="14573" width="12.140625" style="240" bestFit="1" customWidth="1"/>
    <col min="14574" max="14574" width="19.85546875" style="240" bestFit="1" customWidth="1"/>
    <col min="14575" max="14575" width="3.7109375" style="240" customWidth="1"/>
    <col min="14576" max="14576" width="20.140625" style="240" bestFit="1" customWidth="1"/>
    <col min="14577" max="14577" width="15.7109375" style="240" customWidth="1"/>
    <col min="14578" max="14578" width="3.7109375" style="240" customWidth="1"/>
    <col min="14579" max="14579" width="10.42578125" style="240" customWidth="1"/>
    <col min="14580" max="14580" width="22.7109375" style="240" customWidth="1"/>
    <col min="14581" max="14581" width="17.28515625" style="240" bestFit="1" customWidth="1"/>
    <col min="14582" max="14582" width="11" style="240" bestFit="1" customWidth="1"/>
    <col min="14583" max="14583" width="19.85546875" style="240" bestFit="1" customWidth="1"/>
    <col min="14584" max="14586" width="9.140625" style="240" customWidth="1"/>
    <col min="14587" max="14587" width="16.7109375" style="240" customWidth="1"/>
    <col min="14588" max="14814" width="9.140625" style="240"/>
    <col min="14815" max="14815" width="11.5703125" style="240" customWidth="1"/>
    <col min="14816" max="14816" width="27.42578125" style="240" customWidth="1"/>
    <col min="14817" max="14817" width="134.28515625" style="240" customWidth="1"/>
    <col min="14818" max="14818" width="11.140625" style="240" customWidth="1"/>
    <col min="14819" max="14819" width="21.42578125" style="240" customWidth="1"/>
    <col min="14820" max="14820" width="19.42578125" style="240" customWidth="1"/>
    <col min="14821" max="14821" width="14.140625" style="240" customWidth="1"/>
    <col min="14822" max="14822" width="12.7109375" style="240" customWidth="1"/>
    <col min="14823" max="14823" width="23.42578125" style="240" customWidth="1"/>
    <col min="14824" max="14824" width="25.85546875" style="240" customWidth="1"/>
    <col min="14825" max="14825" width="23.7109375" style="240" customWidth="1"/>
    <col min="14826" max="14826" width="20.28515625" style="240" customWidth="1"/>
    <col min="14827" max="14827" width="24.140625" style="240" customWidth="1"/>
    <col min="14828" max="14828" width="18.7109375" style="240" bestFit="1" customWidth="1"/>
    <col min="14829" max="14829" width="12.140625" style="240" bestFit="1" customWidth="1"/>
    <col min="14830" max="14830" width="19.85546875" style="240" bestFit="1" customWidth="1"/>
    <col min="14831" max="14831" width="3.7109375" style="240" customWidth="1"/>
    <col min="14832" max="14832" width="20.140625" style="240" bestFit="1" customWidth="1"/>
    <col min="14833" max="14833" width="15.7109375" style="240" customWidth="1"/>
    <col min="14834" max="14834" width="3.7109375" style="240" customWidth="1"/>
    <col min="14835" max="14835" width="10.42578125" style="240" customWidth="1"/>
    <col min="14836" max="14836" width="22.7109375" style="240" customWidth="1"/>
    <col min="14837" max="14837" width="17.28515625" style="240" bestFit="1" customWidth="1"/>
    <col min="14838" max="14838" width="11" style="240" bestFit="1" customWidth="1"/>
    <col min="14839" max="14839" width="19.85546875" style="240" bestFit="1" customWidth="1"/>
    <col min="14840" max="14842" width="9.140625" style="240" customWidth="1"/>
    <col min="14843" max="14843" width="16.7109375" style="240" customWidth="1"/>
    <col min="14844" max="15070" width="9.140625" style="240"/>
    <col min="15071" max="15071" width="11.5703125" style="240" customWidth="1"/>
    <col min="15072" max="15072" width="27.42578125" style="240" customWidth="1"/>
    <col min="15073" max="15073" width="134.28515625" style="240" customWidth="1"/>
    <col min="15074" max="15074" width="11.140625" style="240" customWidth="1"/>
    <col min="15075" max="15075" width="21.42578125" style="240" customWidth="1"/>
    <col min="15076" max="15076" width="19.42578125" style="240" customWidth="1"/>
    <col min="15077" max="15077" width="14.140625" style="240" customWidth="1"/>
    <col min="15078" max="15078" width="12.7109375" style="240" customWidth="1"/>
    <col min="15079" max="15079" width="23.42578125" style="240" customWidth="1"/>
    <col min="15080" max="15080" width="25.85546875" style="240" customWidth="1"/>
    <col min="15081" max="15081" width="23.7109375" style="240" customWidth="1"/>
    <col min="15082" max="15082" width="20.28515625" style="240" customWidth="1"/>
    <col min="15083" max="15083" width="24.140625" style="240" customWidth="1"/>
    <col min="15084" max="15084" width="18.7109375" style="240" bestFit="1" customWidth="1"/>
    <col min="15085" max="15085" width="12.140625" style="240" bestFit="1" customWidth="1"/>
    <col min="15086" max="15086" width="19.85546875" style="240" bestFit="1" customWidth="1"/>
    <col min="15087" max="15087" width="3.7109375" style="240" customWidth="1"/>
    <col min="15088" max="15088" width="20.140625" style="240" bestFit="1" customWidth="1"/>
    <col min="15089" max="15089" width="15.7109375" style="240" customWidth="1"/>
    <col min="15090" max="15090" width="3.7109375" style="240" customWidth="1"/>
    <col min="15091" max="15091" width="10.42578125" style="240" customWidth="1"/>
    <col min="15092" max="15092" width="22.7109375" style="240" customWidth="1"/>
    <col min="15093" max="15093" width="17.28515625" style="240" bestFit="1" customWidth="1"/>
    <col min="15094" max="15094" width="11" style="240" bestFit="1" customWidth="1"/>
    <col min="15095" max="15095" width="19.85546875" style="240" bestFit="1" customWidth="1"/>
    <col min="15096" max="15098" width="9.140625" style="240" customWidth="1"/>
    <col min="15099" max="15099" width="16.7109375" style="240" customWidth="1"/>
    <col min="15100" max="15326" width="9.140625" style="240"/>
    <col min="15327" max="15327" width="11.5703125" style="240" customWidth="1"/>
    <col min="15328" max="15328" width="27.42578125" style="240" customWidth="1"/>
    <col min="15329" max="15329" width="134.28515625" style="240" customWidth="1"/>
    <col min="15330" max="15330" width="11.140625" style="240" customWidth="1"/>
    <col min="15331" max="15331" width="21.42578125" style="240" customWidth="1"/>
    <col min="15332" max="15332" width="19.42578125" style="240" customWidth="1"/>
    <col min="15333" max="15333" width="14.140625" style="240" customWidth="1"/>
    <col min="15334" max="15334" width="12.7109375" style="240" customWidth="1"/>
    <col min="15335" max="15335" width="23.42578125" style="240" customWidth="1"/>
    <col min="15336" max="15336" width="25.85546875" style="240" customWidth="1"/>
    <col min="15337" max="15337" width="23.7109375" style="240" customWidth="1"/>
    <col min="15338" max="15338" width="20.28515625" style="240" customWidth="1"/>
    <col min="15339" max="15339" width="24.140625" style="240" customWidth="1"/>
    <col min="15340" max="15340" width="18.7109375" style="240" bestFit="1" customWidth="1"/>
    <col min="15341" max="15341" width="12.140625" style="240" bestFit="1" customWidth="1"/>
    <col min="15342" max="15342" width="19.85546875" style="240" bestFit="1" customWidth="1"/>
    <col min="15343" max="15343" width="3.7109375" style="240" customWidth="1"/>
    <col min="15344" max="15344" width="20.140625" style="240" bestFit="1" customWidth="1"/>
    <col min="15345" max="15345" width="15.7109375" style="240" customWidth="1"/>
    <col min="15346" max="15346" width="3.7109375" style="240" customWidth="1"/>
    <col min="15347" max="15347" width="10.42578125" style="240" customWidth="1"/>
    <col min="15348" max="15348" width="22.7109375" style="240" customWidth="1"/>
    <col min="15349" max="15349" width="17.28515625" style="240" bestFit="1" customWidth="1"/>
    <col min="15350" max="15350" width="11" style="240" bestFit="1" customWidth="1"/>
    <col min="15351" max="15351" width="19.85546875" style="240" bestFit="1" customWidth="1"/>
    <col min="15352" max="15354" width="9.140625" style="240" customWidth="1"/>
    <col min="15355" max="15355" width="16.7109375" style="240" customWidth="1"/>
    <col min="15356" max="15582" width="9.140625" style="240"/>
    <col min="15583" max="15583" width="11.5703125" style="240" customWidth="1"/>
    <col min="15584" max="15584" width="27.42578125" style="240" customWidth="1"/>
    <col min="15585" max="15585" width="134.28515625" style="240" customWidth="1"/>
    <col min="15586" max="15586" width="11.140625" style="240" customWidth="1"/>
    <col min="15587" max="15587" width="21.42578125" style="240" customWidth="1"/>
    <col min="15588" max="15588" width="19.42578125" style="240" customWidth="1"/>
    <col min="15589" max="15589" width="14.140625" style="240" customWidth="1"/>
    <col min="15590" max="15590" width="12.7109375" style="240" customWidth="1"/>
    <col min="15591" max="15591" width="23.42578125" style="240" customWidth="1"/>
    <col min="15592" max="15592" width="25.85546875" style="240" customWidth="1"/>
    <col min="15593" max="15593" width="23.7109375" style="240" customWidth="1"/>
    <col min="15594" max="15594" width="20.28515625" style="240" customWidth="1"/>
    <col min="15595" max="15595" width="24.140625" style="240" customWidth="1"/>
    <col min="15596" max="15596" width="18.7109375" style="240" bestFit="1" customWidth="1"/>
    <col min="15597" max="15597" width="12.140625" style="240" bestFit="1" customWidth="1"/>
    <col min="15598" max="15598" width="19.85546875" style="240" bestFit="1" customWidth="1"/>
    <col min="15599" max="15599" width="3.7109375" style="240" customWidth="1"/>
    <col min="15600" max="15600" width="20.140625" style="240" bestFit="1" customWidth="1"/>
    <col min="15601" max="15601" width="15.7109375" style="240" customWidth="1"/>
    <col min="15602" max="15602" width="3.7109375" style="240" customWidth="1"/>
    <col min="15603" max="15603" width="10.42578125" style="240" customWidth="1"/>
    <col min="15604" max="15604" width="22.7109375" style="240" customWidth="1"/>
    <col min="15605" max="15605" width="17.28515625" style="240" bestFit="1" customWidth="1"/>
    <col min="15606" max="15606" width="11" style="240" bestFit="1" customWidth="1"/>
    <col min="15607" max="15607" width="19.85546875" style="240" bestFit="1" customWidth="1"/>
    <col min="15608" max="15610" width="9.140625" style="240" customWidth="1"/>
    <col min="15611" max="15611" width="16.7109375" style="240" customWidth="1"/>
    <col min="15612" max="15838" width="9.140625" style="240"/>
    <col min="15839" max="15839" width="11.5703125" style="240" customWidth="1"/>
    <col min="15840" max="15840" width="27.42578125" style="240" customWidth="1"/>
    <col min="15841" max="15841" width="134.28515625" style="240" customWidth="1"/>
    <col min="15842" max="15842" width="11.140625" style="240" customWidth="1"/>
    <col min="15843" max="15843" width="21.42578125" style="240" customWidth="1"/>
    <col min="15844" max="15844" width="19.42578125" style="240" customWidth="1"/>
    <col min="15845" max="15845" width="14.140625" style="240" customWidth="1"/>
    <col min="15846" max="15846" width="12.7109375" style="240" customWidth="1"/>
    <col min="15847" max="15847" width="23.42578125" style="240" customWidth="1"/>
    <col min="15848" max="15848" width="25.85546875" style="240" customWidth="1"/>
    <col min="15849" max="15849" width="23.7109375" style="240" customWidth="1"/>
    <col min="15850" max="15850" width="20.28515625" style="240" customWidth="1"/>
    <col min="15851" max="15851" width="24.140625" style="240" customWidth="1"/>
    <col min="15852" max="15852" width="18.7109375" style="240" bestFit="1" customWidth="1"/>
    <col min="15853" max="15853" width="12.140625" style="240" bestFit="1" customWidth="1"/>
    <col min="15854" max="15854" width="19.85546875" style="240" bestFit="1" customWidth="1"/>
    <col min="15855" max="15855" width="3.7109375" style="240" customWidth="1"/>
    <col min="15856" max="15856" width="20.140625" style="240" bestFit="1" customWidth="1"/>
    <col min="15857" max="15857" width="15.7109375" style="240" customWidth="1"/>
    <col min="15858" max="15858" width="3.7109375" style="240" customWidth="1"/>
    <col min="15859" max="15859" width="10.42578125" style="240" customWidth="1"/>
    <col min="15860" max="15860" width="22.7109375" style="240" customWidth="1"/>
    <col min="15861" max="15861" width="17.28515625" style="240" bestFit="1" customWidth="1"/>
    <col min="15862" max="15862" width="11" style="240" bestFit="1" customWidth="1"/>
    <col min="15863" max="15863" width="19.85546875" style="240" bestFit="1" customWidth="1"/>
    <col min="15864" max="15866" width="9.140625" style="240" customWidth="1"/>
    <col min="15867" max="15867" width="16.7109375" style="240" customWidth="1"/>
    <col min="15868" max="16094" width="9.140625" style="240"/>
    <col min="16095" max="16095" width="11.5703125" style="240" customWidth="1"/>
    <col min="16096" max="16096" width="27.42578125" style="240" customWidth="1"/>
    <col min="16097" max="16097" width="134.28515625" style="240" customWidth="1"/>
    <col min="16098" max="16098" width="11.140625" style="240" customWidth="1"/>
    <col min="16099" max="16099" width="21.42578125" style="240" customWidth="1"/>
    <col min="16100" max="16100" width="19.42578125" style="240" customWidth="1"/>
    <col min="16101" max="16101" width="14.140625" style="240" customWidth="1"/>
    <col min="16102" max="16102" width="12.7109375" style="240" customWidth="1"/>
    <col min="16103" max="16103" width="23.42578125" style="240" customWidth="1"/>
    <col min="16104" max="16104" width="25.85546875" style="240" customWidth="1"/>
    <col min="16105" max="16105" width="23.7109375" style="240" customWidth="1"/>
    <col min="16106" max="16106" width="20.28515625" style="240" customWidth="1"/>
    <col min="16107" max="16107" width="24.140625" style="240" customWidth="1"/>
    <col min="16108" max="16108" width="18.7109375" style="240" bestFit="1" customWidth="1"/>
    <col min="16109" max="16109" width="12.140625" style="240" bestFit="1" customWidth="1"/>
    <col min="16110" max="16110" width="19.85546875" style="240" bestFit="1" customWidth="1"/>
    <col min="16111" max="16111" width="3.7109375" style="240" customWidth="1"/>
    <col min="16112" max="16112" width="20.140625" style="240" bestFit="1" customWidth="1"/>
    <col min="16113" max="16113" width="15.7109375" style="240" customWidth="1"/>
    <col min="16114" max="16114" width="3.7109375" style="240" customWidth="1"/>
    <col min="16115" max="16115" width="10.42578125" style="240" customWidth="1"/>
    <col min="16116" max="16116" width="22.7109375" style="240" customWidth="1"/>
    <col min="16117" max="16117" width="17.28515625" style="240" bestFit="1" customWidth="1"/>
    <col min="16118" max="16118" width="11" style="240" bestFit="1" customWidth="1"/>
    <col min="16119" max="16119" width="19.85546875" style="240" bestFit="1" customWidth="1"/>
    <col min="16120" max="16122" width="9.140625" style="240" customWidth="1"/>
    <col min="16123" max="16123" width="16.7109375" style="240" customWidth="1"/>
    <col min="16124" max="16384" width="9.140625" style="240"/>
  </cols>
  <sheetData>
    <row r="1" spans="1:28" ht="207.75" customHeight="1">
      <c r="A1" s="458"/>
      <c r="B1" s="561"/>
      <c r="C1" s="562"/>
      <c r="D1" s="563"/>
      <c r="E1" s="564"/>
      <c r="F1" s="564"/>
      <c r="G1" s="564"/>
      <c r="H1" s="563"/>
      <c r="I1" s="564"/>
      <c r="J1" s="564"/>
      <c r="K1" s="565"/>
    </row>
    <row r="2" spans="1:28" ht="35.25" customHeight="1" thickBot="1">
      <c r="A2" s="842" t="s">
        <v>1098</v>
      </c>
      <c r="B2" s="843"/>
      <c r="C2" s="843"/>
      <c r="D2" s="843"/>
      <c r="E2" s="843"/>
      <c r="F2" s="843"/>
      <c r="G2" s="843"/>
      <c r="H2" s="843"/>
      <c r="I2" s="843"/>
      <c r="J2" s="843"/>
      <c r="K2" s="844"/>
      <c r="L2" s="413"/>
      <c r="M2" s="566" t="s">
        <v>311</v>
      </c>
      <c r="N2" s="567" t="s">
        <v>58</v>
      </c>
      <c r="O2" s="568"/>
      <c r="P2" s="568" t="s">
        <v>189</v>
      </c>
      <c r="Q2" s="569" t="s">
        <v>190</v>
      </c>
      <c r="R2" s="569" t="s">
        <v>311</v>
      </c>
      <c r="S2" s="570" t="s">
        <v>250</v>
      </c>
      <c r="T2" s="571" t="s">
        <v>59</v>
      </c>
      <c r="U2" s="571" t="s">
        <v>191</v>
      </c>
      <c r="V2" s="571" t="s">
        <v>263</v>
      </c>
      <c r="W2" s="571" t="s">
        <v>264</v>
      </c>
      <c r="X2" s="571" t="s">
        <v>265</v>
      </c>
      <c r="Y2" s="239"/>
    </row>
    <row r="3" spans="1:28" s="241" customFormat="1" ht="56.25" customHeight="1">
      <c r="A3" s="459" t="s">
        <v>0</v>
      </c>
      <c r="B3" s="460" t="s">
        <v>96</v>
      </c>
      <c r="C3" s="459" t="s">
        <v>97</v>
      </c>
      <c r="D3" s="459" t="s">
        <v>98</v>
      </c>
      <c r="E3" s="459" t="s">
        <v>99</v>
      </c>
      <c r="F3" s="459" t="s">
        <v>100</v>
      </c>
      <c r="G3" s="459" t="s">
        <v>101</v>
      </c>
      <c r="H3" s="459" t="s">
        <v>102</v>
      </c>
      <c r="I3" s="459" t="s">
        <v>103</v>
      </c>
      <c r="J3" s="460" t="s">
        <v>768</v>
      </c>
      <c r="K3" s="459" t="s">
        <v>105</v>
      </c>
      <c r="L3" s="414"/>
      <c r="M3" s="572" t="e">
        <f>N3-P3</f>
        <v>#REF!</v>
      </c>
      <c r="N3" s="573" t="e">
        <f>#REF!</f>
        <v>#REF!</v>
      </c>
      <c r="O3" s="574"/>
      <c r="P3" s="575" t="e">
        <f>#REF!+#REF!</f>
        <v>#REF!</v>
      </c>
      <c r="Q3" s="574" t="e">
        <f>#REF!</f>
        <v>#REF!</v>
      </c>
      <c r="R3" s="576" t="e">
        <f>S3-(T3+Q3)</f>
        <v>#REF!</v>
      </c>
      <c r="S3" s="574" t="e">
        <f>#REF!+#REF!+#REF!+#REF!+#REF!</f>
        <v>#REF!</v>
      </c>
      <c r="T3" s="574" t="e">
        <f>#REF!</f>
        <v>#REF!</v>
      </c>
      <c r="U3" s="576" t="e">
        <f>S3-(T3+Q3)</f>
        <v>#REF!</v>
      </c>
      <c r="V3" s="574" t="e">
        <f>#REF!</f>
        <v>#REF!</v>
      </c>
      <c r="W3" s="576" t="e">
        <f>#REF!</f>
        <v>#REF!</v>
      </c>
      <c r="X3" s="577" t="e">
        <f>#REF!</f>
        <v>#REF!</v>
      </c>
    </row>
    <row r="4" spans="1:28" s="535" customFormat="1" ht="36.75" customHeight="1">
      <c r="A4" s="770">
        <v>1</v>
      </c>
      <c r="B4" s="771" t="str">
        <f>[9]ORÇAMENTO!E6</f>
        <v>SERVIÇOS PRELIMINARES</v>
      </c>
      <c r="C4" s="723"/>
      <c r="D4" s="724"/>
      <c r="E4" s="725"/>
      <c r="F4" s="725"/>
      <c r="G4" s="725"/>
      <c r="H4" s="726"/>
      <c r="I4" s="727"/>
      <c r="J4" s="727"/>
      <c r="K4" s="728"/>
      <c r="L4" s="541"/>
      <c r="M4" s="536"/>
      <c r="O4" s="252" t="s">
        <v>185</v>
      </c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8" s="455" customFormat="1" ht="49.5" customHeight="1">
      <c r="A5" s="732" t="s">
        <v>9</v>
      </c>
      <c r="B5" s="772" t="str">
        <f>[9]ORÇAMENTO!E7</f>
        <v>CANTEIRO DE OBRAS</v>
      </c>
      <c r="C5" s="747"/>
      <c r="D5" s="748"/>
      <c r="E5" s="734"/>
      <c r="F5" s="734"/>
      <c r="G5" s="734"/>
      <c r="H5" s="735"/>
      <c r="I5" s="736"/>
      <c r="J5" s="736"/>
      <c r="K5" s="737"/>
      <c r="L5" s="456"/>
      <c r="M5" s="453"/>
      <c r="O5" s="461" t="s">
        <v>258</v>
      </c>
      <c r="P5" s="454"/>
      <c r="Q5" s="454"/>
      <c r="R5" s="454"/>
      <c r="S5" s="454"/>
      <c r="T5" s="454"/>
      <c r="U5" s="454"/>
      <c r="V5" s="454"/>
      <c r="W5" s="454"/>
      <c r="X5" s="454"/>
      <c r="Y5" s="454"/>
    </row>
    <row r="6" spans="1:28" s="455" customFormat="1" ht="97.5" customHeight="1">
      <c r="A6" s="542" t="s">
        <v>763</v>
      </c>
      <c r="B6" s="492" t="s">
        <v>1059</v>
      </c>
      <c r="C6" s="542" t="s">
        <v>154</v>
      </c>
      <c r="D6" s="540"/>
      <c r="E6" s="539"/>
      <c r="F6" s="539"/>
      <c r="G6" s="539"/>
      <c r="H6" s="538"/>
      <c r="I6" s="253"/>
      <c r="J6" s="253"/>
      <c r="K6" s="700">
        <f>+H7</f>
        <v>4</v>
      </c>
      <c r="L6" s="456"/>
      <c r="M6" s="453"/>
      <c r="N6" s="453"/>
      <c r="O6" s="537" t="s">
        <v>257</v>
      </c>
    </row>
    <row r="7" spans="1:28" s="583" customFormat="1">
      <c r="A7" s="701"/>
      <c r="B7" s="702" t="s">
        <v>1057</v>
      </c>
      <c r="C7" s="703"/>
      <c r="D7" s="704">
        <v>4</v>
      </c>
      <c r="E7" s="705"/>
      <c r="F7" s="706"/>
      <c r="G7" s="707"/>
      <c r="H7" s="501">
        <f>D7</f>
        <v>4</v>
      </c>
      <c r="I7" s="501"/>
      <c r="J7" s="558"/>
      <c r="K7" s="493"/>
      <c r="L7" s="721"/>
      <c r="M7" s="579"/>
      <c r="N7" s="596"/>
      <c r="O7" s="596"/>
      <c r="P7" s="597"/>
      <c r="Q7" s="580"/>
      <c r="R7" s="581"/>
      <c r="S7" s="582"/>
      <c r="T7" s="582"/>
      <c r="U7" s="582"/>
      <c r="V7" s="582"/>
      <c r="W7" s="582"/>
      <c r="X7" s="580"/>
      <c r="Y7" s="580"/>
      <c r="Z7" s="580"/>
      <c r="AB7" s="581"/>
    </row>
    <row r="8" spans="1:28" s="583" customFormat="1">
      <c r="A8" s="701"/>
      <c r="B8" s="702"/>
      <c r="C8" s="703"/>
      <c r="D8" s="704"/>
      <c r="E8" s="705"/>
      <c r="F8" s="706"/>
      <c r="G8" s="707"/>
      <c r="H8" s="501"/>
      <c r="I8" s="501"/>
      <c r="J8" s="558"/>
      <c r="K8" s="493"/>
      <c r="L8" s="721"/>
      <c r="M8" s="579"/>
      <c r="N8" s="596"/>
      <c r="O8" s="596"/>
      <c r="P8" s="597"/>
      <c r="Q8" s="580"/>
      <c r="R8" s="581"/>
      <c r="S8" s="582"/>
      <c r="T8" s="582"/>
      <c r="U8" s="582"/>
      <c r="V8" s="582"/>
      <c r="W8" s="582"/>
      <c r="X8" s="580"/>
      <c r="Y8" s="580"/>
      <c r="Z8" s="580"/>
      <c r="AB8" s="581"/>
    </row>
    <row r="9" spans="1:28" s="583" customFormat="1">
      <c r="A9" s="701"/>
      <c r="B9" s="703"/>
      <c r="C9" s="703"/>
      <c r="D9" s="704"/>
      <c r="E9" s="705"/>
      <c r="F9" s="706"/>
      <c r="G9" s="707"/>
      <c r="H9" s="557"/>
      <c r="I9" s="557"/>
      <c r="J9" s="558"/>
      <c r="K9" s="493"/>
      <c r="L9" s="721"/>
      <c r="M9" s="579"/>
      <c r="N9" s="585" t="s">
        <v>611</v>
      </c>
      <c r="O9" s="585" t="s">
        <v>611</v>
      </c>
      <c r="P9" s="585" t="s">
        <v>611</v>
      </c>
      <c r="Q9" s="580"/>
      <c r="R9" s="581"/>
      <c r="S9" s="582"/>
      <c r="T9" s="582"/>
      <c r="U9" s="582"/>
      <c r="V9" s="582"/>
      <c r="W9" s="582"/>
      <c r="X9" s="580"/>
      <c r="Y9" s="580"/>
      <c r="Z9" s="580"/>
      <c r="AB9" s="581" t="s">
        <v>670</v>
      </c>
    </row>
    <row r="10" spans="1:28" s="593" customFormat="1" ht="86.25" customHeight="1">
      <c r="A10" s="542" t="s">
        <v>764</v>
      </c>
      <c r="B10" s="492" t="s">
        <v>1060</v>
      </c>
      <c r="C10" s="542" t="s">
        <v>154</v>
      </c>
      <c r="D10" s="587"/>
      <c r="E10" s="588"/>
      <c r="F10" s="588"/>
      <c r="G10" s="588"/>
      <c r="H10" s="586"/>
      <c r="I10" s="589"/>
      <c r="J10" s="589"/>
      <c r="K10" s="700">
        <f>SUM(H11:H13)</f>
        <v>4</v>
      </c>
      <c r="L10" s="590"/>
      <c r="M10" s="591"/>
      <c r="N10" s="591"/>
      <c r="O10" s="592" t="s">
        <v>257</v>
      </c>
    </row>
    <row r="11" spans="1:28" s="583" customFormat="1">
      <c r="A11" s="701"/>
      <c r="B11" s="702" t="s">
        <v>1058</v>
      </c>
      <c r="C11" s="703"/>
      <c r="D11" s="704">
        <v>4</v>
      </c>
      <c r="E11" s="705"/>
      <c r="F11" s="706"/>
      <c r="G11" s="707"/>
      <c r="H11" s="501">
        <f>D11</f>
        <v>4</v>
      </c>
      <c r="I11" s="501"/>
      <c r="J11" s="558"/>
      <c r="K11" s="493"/>
      <c r="L11" s="721"/>
      <c r="M11" s="579"/>
      <c r="N11" s="596"/>
      <c r="O11" s="596"/>
      <c r="P11" s="597"/>
      <c r="Q11" s="580"/>
      <c r="R11" s="581"/>
      <c r="S11" s="582"/>
      <c r="T11" s="582"/>
      <c r="U11" s="582"/>
      <c r="V11" s="582"/>
      <c r="W11" s="582"/>
      <c r="X11" s="580"/>
      <c r="Y11" s="580"/>
      <c r="Z11" s="580"/>
      <c r="AB11" s="581"/>
    </row>
    <row r="12" spans="1:28" s="583" customFormat="1">
      <c r="A12" s="701"/>
      <c r="B12" s="702"/>
      <c r="C12" s="703"/>
      <c r="D12" s="704"/>
      <c r="E12" s="705"/>
      <c r="F12" s="706"/>
      <c r="G12" s="707"/>
      <c r="H12" s="501"/>
      <c r="I12" s="501"/>
      <c r="J12" s="558"/>
      <c r="K12" s="493"/>
      <c r="L12" s="721"/>
      <c r="M12" s="579"/>
      <c r="N12" s="596"/>
      <c r="O12" s="596"/>
      <c r="P12" s="597"/>
      <c r="Q12" s="580"/>
      <c r="R12" s="581"/>
      <c r="S12" s="582"/>
      <c r="T12" s="582"/>
      <c r="U12" s="582"/>
      <c r="V12" s="582"/>
      <c r="W12" s="582"/>
      <c r="X12" s="580"/>
      <c r="Y12" s="580"/>
      <c r="Z12" s="580"/>
      <c r="AB12" s="581"/>
    </row>
    <row r="13" spans="1:28" s="583" customFormat="1">
      <c r="A13" s="701"/>
      <c r="B13" s="703"/>
      <c r="C13" s="703"/>
      <c r="D13" s="704"/>
      <c r="E13" s="705"/>
      <c r="F13" s="706"/>
      <c r="G13" s="707"/>
      <c r="H13" s="557"/>
      <c r="I13" s="557"/>
      <c r="J13" s="558"/>
      <c r="K13" s="493"/>
      <c r="L13" s="721"/>
      <c r="M13" s="579"/>
      <c r="N13" s="585" t="s">
        <v>611</v>
      </c>
      <c r="O13" s="585" t="s">
        <v>611</v>
      </c>
      <c r="P13" s="585" t="s">
        <v>611</v>
      </c>
      <c r="Q13" s="580"/>
      <c r="R13" s="581"/>
      <c r="S13" s="582"/>
      <c r="T13" s="582"/>
      <c r="U13" s="582"/>
      <c r="V13" s="582"/>
      <c r="W13" s="582"/>
      <c r="X13" s="580"/>
      <c r="Y13" s="580"/>
      <c r="Z13" s="580"/>
      <c r="AB13" s="581" t="s">
        <v>670</v>
      </c>
    </row>
    <row r="14" spans="1:28" s="593" customFormat="1" ht="111" customHeight="1">
      <c r="A14" s="542" t="s">
        <v>765</v>
      </c>
      <c r="B14" s="492" t="s">
        <v>1069</v>
      </c>
      <c r="C14" s="542" t="s">
        <v>154</v>
      </c>
      <c r="D14" s="587"/>
      <c r="E14" s="588"/>
      <c r="F14" s="588"/>
      <c r="G14" s="588"/>
      <c r="H14" s="586"/>
      <c r="I14" s="589"/>
      <c r="J14" s="589"/>
      <c r="K14" s="700">
        <f>+H15</f>
        <v>4</v>
      </c>
      <c r="L14" s="590"/>
      <c r="M14" s="591"/>
      <c r="N14" s="591"/>
      <c r="O14" s="592" t="s">
        <v>257</v>
      </c>
    </row>
    <row r="15" spans="1:28" s="583" customFormat="1">
      <c r="A15" s="701"/>
      <c r="B15" s="702" t="s">
        <v>1057</v>
      </c>
      <c r="C15" s="703"/>
      <c r="D15" s="704">
        <v>4</v>
      </c>
      <c r="E15" s="705"/>
      <c r="F15" s="706"/>
      <c r="G15" s="707"/>
      <c r="H15" s="501">
        <f>D15</f>
        <v>4</v>
      </c>
      <c r="I15" s="501"/>
      <c r="J15" s="558"/>
      <c r="K15" s="493"/>
      <c r="L15" s="721"/>
      <c r="M15" s="579"/>
      <c r="N15" s="596"/>
      <c r="O15" s="596"/>
      <c r="P15" s="597"/>
      <c r="Q15" s="580"/>
      <c r="R15" s="581"/>
      <c r="S15" s="582"/>
      <c r="T15" s="582"/>
      <c r="U15" s="582"/>
      <c r="V15" s="582"/>
      <c r="W15" s="582"/>
      <c r="X15" s="580"/>
      <c r="Y15" s="580"/>
      <c r="Z15" s="580"/>
      <c r="AB15" s="581"/>
    </row>
    <row r="16" spans="1:28" s="583" customFormat="1">
      <c r="A16" s="701"/>
      <c r="B16" s="702"/>
      <c r="C16" s="703"/>
      <c r="D16" s="704"/>
      <c r="E16" s="705"/>
      <c r="F16" s="706"/>
      <c r="G16" s="707"/>
      <c r="H16" s="501"/>
      <c r="I16" s="501"/>
      <c r="J16" s="558"/>
      <c r="K16" s="493"/>
      <c r="L16" s="721"/>
      <c r="M16" s="579"/>
      <c r="N16" s="596"/>
      <c r="O16" s="596"/>
      <c r="P16" s="597"/>
      <c r="Q16" s="580"/>
      <c r="R16" s="581"/>
      <c r="S16" s="582"/>
      <c r="T16" s="582"/>
      <c r="U16" s="582"/>
      <c r="V16" s="582"/>
      <c r="W16" s="582"/>
      <c r="X16" s="580"/>
      <c r="Y16" s="580"/>
      <c r="Z16" s="580"/>
      <c r="AB16" s="581"/>
    </row>
    <row r="17" spans="1:28" s="583" customFormat="1">
      <c r="A17" s="701"/>
      <c r="B17" s="702"/>
      <c r="C17" s="703"/>
      <c r="D17" s="704"/>
      <c r="E17" s="705"/>
      <c r="F17" s="706"/>
      <c r="G17" s="707"/>
      <c r="H17" s="501"/>
      <c r="I17" s="501"/>
      <c r="J17" s="558"/>
      <c r="K17" s="493"/>
      <c r="L17" s="721"/>
      <c r="M17" s="579"/>
      <c r="N17" s="596"/>
      <c r="O17" s="596"/>
      <c r="P17" s="597"/>
      <c r="Q17" s="580"/>
      <c r="R17" s="581"/>
      <c r="S17" s="582"/>
      <c r="T17" s="582"/>
      <c r="U17" s="582"/>
      <c r="V17" s="582"/>
      <c r="W17" s="582"/>
      <c r="X17" s="580"/>
      <c r="Y17" s="580"/>
      <c r="Z17" s="580"/>
      <c r="AB17" s="581"/>
    </row>
    <row r="18" spans="1:28" s="583" customFormat="1" ht="110.25" customHeight="1">
      <c r="A18" s="697" t="s">
        <v>1070</v>
      </c>
      <c r="B18" s="738" t="s">
        <v>1071</v>
      </c>
      <c r="C18" s="697" t="s">
        <v>46</v>
      </c>
      <c r="D18" s="715"/>
      <c r="E18" s="716"/>
      <c r="F18" s="716"/>
      <c r="G18" s="716"/>
      <c r="H18" s="698"/>
      <c r="I18" s="717"/>
      <c r="J18" s="717"/>
      <c r="K18" s="718">
        <f>+H19</f>
        <v>43.12</v>
      </c>
      <c r="L18" s="721"/>
      <c r="M18" s="579"/>
      <c r="N18" s="596"/>
      <c r="O18" s="596"/>
      <c r="P18" s="597"/>
      <c r="Q18" s="580"/>
      <c r="R18" s="581"/>
      <c r="S18" s="582"/>
      <c r="T18" s="582"/>
      <c r="U18" s="582"/>
      <c r="V18" s="582"/>
      <c r="W18" s="582"/>
      <c r="X18" s="580"/>
      <c r="Y18" s="580"/>
      <c r="Z18" s="580"/>
      <c r="AB18" s="581"/>
    </row>
    <row r="19" spans="1:28" s="583" customFormat="1">
      <c r="A19" s="690"/>
      <c r="B19" s="702" t="s">
        <v>1057</v>
      </c>
      <c r="C19" s="691"/>
      <c r="D19" s="730"/>
      <c r="E19" s="692"/>
      <c r="F19" s="693"/>
      <c r="G19" s="694"/>
      <c r="H19" s="731">
        <v>43.12</v>
      </c>
      <c r="I19" s="731"/>
      <c r="J19" s="696"/>
      <c r="K19" s="722"/>
      <c r="L19" s="721"/>
      <c r="M19" s="579"/>
      <c r="N19" s="596"/>
      <c r="O19" s="596"/>
      <c r="P19" s="597"/>
      <c r="Q19" s="580"/>
      <c r="R19" s="581"/>
      <c r="S19" s="582"/>
      <c r="T19" s="582"/>
      <c r="U19" s="582"/>
      <c r="V19" s="582"/>
      <c r="W19" s="582"/>
      <c r="X19" s="580"/>
      <c r="Y19" s="580"/>
      <c r="Z19" s="580"/>
      <c r="AB19" s="581"/>
    </row>
    <row r="20" spans="1:28" s="583" customFormat="1">
      <c r="A20" s="690"/>
      <c r="B20" s="729"/>
      <c r="C20" s="691"/>
      <c r="D20" s="730"/>
      <c r="E20" s="692"/>
      <c r="F20" s="693"/>
      <c r="G20" s="694"/>
      <c r="H20" s="731"/>
      <c r="I20" s="731"/>
      <c r="J20" s="696"/>
      <c r="K20" s="722"/>
      <c r="L20" s="721"/>
      <c r="M20" s="579"/>
      <c r="N20" s="596"/>
      <c r="O20" s="596"/>
      <c r="P20" s="597"/>
      <c r="Q20" s="580"/>
      <c r="R20" s="581"/>
      <c r="S20" s="582"/>
      <c r="T20" s="582"/>
      <c r="U20" s="582"/>
      <c r="V20" s="582"/>
      <c r="W20" s="582"/>
      <c r="X20" s="580"/>
      <c r="Y20" s="580"/>
      <c r="Z20" s="580"/>
      <c r="AB20" s="581"/>
    </row>
    <row r="21" spans="1:28" s="583" customFormat="1">
      <c r="A21" s="690"/>
      <c r="B21" s="729"/>
      <c r="C21" s="691"/>
      <c r="D21" s="730"/>
      <c r="E21" s="692"/>
      <c r="F21" s="693"/>
      <c r="G21" s="694"/>
      <c r="H21" s="731"/>
      <c r="I21" s="731"/>
      <c r="J21" s="696"/>
      <c r="K21" s="722"/>
      <c r="L21" s="721"/>
      <c r="M21" s="579"/>
      <c r="N21" s="596"/>
      <c r="O21" s="596"/>
      <c r="P21" s="597"/>
      <c r="Q21" s="580"/>
      <c r="R21" s="581"/>
      <c r="S21" s="582"/>
      <c r="T21" s="582"/>
      <c r="U21" s="582"/>
      <c r="V21" s="582"/>
      <c r="W21" s="582"/>
      <c r="X21" s="580"/>
      <c r="Y21" s="580"/>
      <c r="Z21" s="580"/>
      <c r="AB21" s="581"/>
    </row>
    <row r="22" spans="1:28" s="583" customFormat="1" ht="49.5" customHeight="1">
      <c r="A22" s="740" t="s">
        <v>7</v>
      </c>
      <c r="B22" s="773" t="s">
        <v>760</v>
      </c>
      <c r="C22" s="741"/>
      <c r="D22" s="742"/>
      <c r="E22" s="743"/>
      <c r="F22" s="743"/>
      <c r="G22" s="743"/>
      <c r="H22" s="744"/>
      <c r="I22" s="745"/>
      <c r="J22" s="745"/>
      <c r="K22" s="746"/>
      <c r="L22" s="721"/>
      <c r="M22" s="579"/>
      <c r="N22" s="596"/>
      <c r="O22" s="596"/>
      <c r="P22" s="597"/>
      <c r="Q22" s="580"/>
      <c r="R22" s="581"/>
      <c r="S22" s="582"/>
      <c r="T22" s="582"/>
      <c r="U22" s="582"/>
      <c r="V22" s="582"/>
      <c r="W22" s="582"/>
      <c r="X22" s="580"/>
      <c r="Y22" s="580"/>
      <c r="Z22" s="580"/>
      <c r="AB22" s="581"/>
    </row>
    <row r="23" spans="1:28" s="583" customFormat="1" ht="68.25" customHeight="1">
      <c r="A23" s="697" t="s">
        <v>766</v>
      </c>
      <c r="B23" s="714" t="s">
        <v>1072</v>
      </c>
      <c r="C23" s="698" t="s">
        <v>44</v>
      </c>
      <c r="D23" s="719"/>
      <c r="E23" s="716"/>
      <c r="F23" s="716"/>
      <c r="G23" s="716"/>
      <c r="H23" s="698"/>
      <c r="I23" s="717"/>
      <c r="J23" s="717"/>
      <c r="K23" s="718">
        <f>SUM(K24:K26)</f>
        <v>40</v>
      </c>
      <c r="L23" s="721"/>
      <c r="M23" s="579"/>
      <c r="N23" s="596"/>
      <c r="O23" s="596"/>
      <c r="P23" s="597"/>
      <c r="Q23" s="580"/>
      <c r="R23" s="581"/>
      <c r="S23" s="582"/>
      <c r="T23" s="582"/>
      <c r="U23" s="582"/>
      <c r="V23" s="582"/>
      <c r="W23" s="582"/>
      <c r="X23" s="580"/>
      <c r="Y23" s="580"/>
      <c r="Z23" s="580"/>
      <c r="AB23" s="581"/>
    </row>
    <row r="24" spans="1:28" s="583" customFormat="1">
      <c r="A24" s="701"/>
      <c r="B24" s="702" t="s">
        <v>1067</v>
      </c>
      <c r="C24" s="703"/>
      <c r="D24" s="704"/>
      <c r="E24" s="705">
        <v>40</v>
      </c>
      <c r="F24" s="706"/>
      <c r="G24" s="707"/>
      <c r="H24" s="501"/>
      <c r="I24" s="501"/>
      <c r="J24" s="558"/>
      <c r="K24" s="493">
        <f>E24</f>
        <v>40</v>
      </c>
      <c r="L24" s="721"/>
      <c r="M24" s="579"/>
      <c r="N24" s="596"/>
      <c r="O24" s="596"/>
      <c r="P24" s="597"/>
      <c r="Q24" s="580"/>
      <c r="R24" s="581"/>
      <c r="S24" s="582"/>
      <c r="T24" s="582"/>
      <c r="U24" s="582"/>
      <c r="V24" s="582"/>
      <c r="W24" s="582"/>
      <c r="X24" s="580"/>
      <c r="Y24" s="580"/>
      <c r="Z24" s="580"/>
      <c r="AB24" s="581"/>
    </row>
    <row r="25" spans="1:28" s="583" customFormat="1">
      <c r="A25" s="701"/>
      <c r="B25" s="702"/>
      <c r="C25" s="703"/>
      <c r="D25" s="704"/>
      <c r="E25" s="705"/>
      <c r="F25" s="706"/>
      <c r="G25" s="707"/>
      <c r="H25" s="501"/>
      <c r="I25" s="501"/>
      <c r="J25" s="558"/>
      <c r="K25" s="493"/>
      <c r="L25" s="721"/>
      <c r="M25" s="579"/>
      <c r="N25" s="596"/>
      <c r="O25" s="596"/>
      <c r="P25" s="597"/>
      <c r="Q25" s="580"/>
      <c r="R25" s="581"/>
      <c r="S25" s="582"/>
      <c r="T25" s="582"/>
      <c r="U25" s="582"/>
      <c r="V25" s="582"/>
      <c r="W25" s="582"/>
      <c r="X25" s="580"/>
      <c r="Y25" s="580"/>
      <c r="Z25" s="580"/>
      <c r="AB25" s="581"/>
    </row>
    <row r="26" spans="1:28" s="583" customFormat="1">
      <c r="A26" s="701"/>
      <c r="B26" s="702"/>
      <c r="C26" s="703"/>
      <c r="D26" s="704"/>
      <c r="E26" s="705"/>
      <c r="F26" s="706"/>
      <c r="G26" s="707"/>
      <c r="H26" s="501"/>
      <c r="I26" s="501"/>
      <c r="J26" s="558"/>
      <c r="K26" s="493"/>
      <c r="L26" s="721"/>
      <c r="M26" s="579"/>
      <c r="N26" s="596"/>
      <c r="O26" s="596"/>
      <c r="P26" s="597"/>
      <c r="Q26" s="580"/>
      <c r="R26" s="581"/>
      <c r="S26" s="582"/>
      <c r="T26" s="582"/>
      <c r="U26" s="582"/>
      <c r="V26" s="582"/>
      <c r="W26" s="582"/>
      <c r="X26" s="580"/>
      <c r="Y26" s="580"/>
      <c r="Z26" s="580"/>
      <c r="AB26" s="581"/>
    </row>
    <row r="27" spans="1:28" s="583" customFormat="1" ht="83.25" customHeight="1">
      <c r="A27" s="697" t="s">
        <v>29</v>
      </c>
      <c r="B27" s="714" t="s">
        <v>1073</v>
      </c>
      <c r="C27" s="698" t="s">
        <v>46</v>
      </c>
      <c r="D27" s="719"/>
      <c r="E27" s="716"/>
      <c r="F27" s="716"/>
      <c r="G27" s="716"/>
      <c r="H27" s="698"/>
      <c r="I27" s="717"/>
      <c r="J27" s="717"/>
      <c r="K27" s="718">
        <f>+H28</f>
        <v>72</v>
      </c>
      <c r="L27" s="721"/>
      <c r="M27" s="579"/>
      <c r="N27" s="596"/>
      <c r="O27" s="596"/>
      <c r="P27" s="597"/>
      <c r="Q27" s="580"/>
      <c r="R27" s="581"/>
      <c r="S27" s="582"/>
      <c r="T27" s="582"/>
      <c r="U27" s="582"/>
      <c r="V27" s="582"/>
      <c r="W27" s="582"/>
      <c r="X27" s="580"/>
      <c r="Y27" s="580"/>
      <c r="Z27" s="580"/>
      <c r="AB27" s="581"/>
    </row>
    <row r="28" spans="1:28" s="583" customFormat="1">
      <c r="A28" s="701"/>
      <c r="B28" s="702" t="s">
        <v>1066</v>
      </c>
      <c r="C28" s="703"/>
      <c r="D28" s="704"/>
      <c r="E28" s="705"/>
      <c r="F28" s="706"/>
      <c r="G28" s="707"/>
      <c r="H28" s="501">
        <v>72</v>
      </c>
      <c r="I28" s="501"/>
      <c r="J28" s="558"/>
      <c r="K28" s="493">
        <f>SUM(E28:E30)</f>
        <v>0</v>
      </c>
      <c r="L28" s="721"/>
      <c r="M28" s="579"/>
      <c r="N28" s="596"/>
      <c r="O28" s="596"/>
      <c r="P28" s="597"/>
      <c r="Q28" s="580"/>
      <c r="R28" s="581"/>
      <c r="S28" s="582"/>
      <c r="T28" s="582"/>
      <c r="U28" s="582"/>
      <c r="V28" s="582"/>
      <c r="W28" s="582"/>
      <c r="X28" s="580"/>
      <c r="Y28" s="580"/>
      <c r="Z28" s="580"/>
      <c r="AB28" s="581"/>
    </row>
    <row r="29" spans="1:28" s="583" customFormat="1">
      <c r="A29" s="701"/>
      <c r="B29" s="702"/>
      <c r="C29" s="703"/>
      <c r="D29" s="704"/>
      <c r="E29" s="705"/>
      <c r="F29" s="706"/>
      <c r="G29" s="707"/>
      <c r="H29" s="501"/>
      <c r="I29" s="501"/>
      <c r="J29" s="558"/>
      <c r="K29" s="493"/>
      <c r="L29" s="721"/>
      <c r="M29" s="579"/>
      <c r="N29" s="596"/>
      <c r="O29" s="596"/>
      <c r="P29" s="597"/>
      <c r="Q29" s="580"/>
      <c r="R29" s="581"/>
      <c r="S29" s="582"/>
      <c r="T29" s="582"/>
      <c r="U29" s="582"/>
      <c r="V29" s="582"/>
      <c r="W29" s="582"/>
      <c r="X29" s="580"/>
      <c r="Y29" s="580"/>
      <c r="Z29" s="580"/>
      <c r="AB29" s="581"/>
    </row>
    <row r="30" spans="1:28" s="583" customFormat="1">
      <c r="A30" s="701"/>
      <c r="B30" s="702"/>
      <c r="C30" s="703"/>
      <c r="D30" s="704"/>
      <c r="E30" s="705"/>
      <c r="F30" s="706"/>
      <c r="G30" s="707"/>
      <c r="H30" s="501"/>
      <c r="I30" s="501"/>
      <c r="J30" s="558"/>
      <c r="K30" s="493"/>
      <c r="L30" s="721"/>
      <c r="M30" s="579"/>
      <c r="N30" s="596"/>
      <c r="O30" s="596"/>
      <c r="P30" s="597"/>
      <c r="Q30" s="580"/>
      <c r="R30" s="581"/>
      <c r="S30" s="582"/>
      <c r="T30" s="582"/>
      <c r="U30" s="582"/>
      <c r="V30" s="582"/>
      <c r="W30" s="582"/>
      <c r="X30" s="580"/>
      <c r="Y30" s="580"/>
      <c r="Z30" s="580"/>
      <c r="AB30" s="581"/>
    </row>
    <row r="31" spans="1:28" s="535" customFormat="1" ht="74.25" customHeight="1">
      <c r="A31" s="732" t="str">
        <f>[9]ORÇAMENTO!A15</f>
        <v>1.3</v>
      </c>
      <c r="B31" s="772" t="str">
        <f>[9]ORÇAMENTO!E15</f>
        <v>ACESSO DA OBRA</v>
      </c>
      <c r="C31" s="739"/>
      <c r="D31" s="733"/>
      <c r="E31" s="734"/>
      <c r="F31" s="734"/>
      <c r="G31" s="734"/>
      <c r="H31" s="735"/>
      <c r="I31" s="736"/>
      <c r="J31" s="736"/>
      <c r="K31" s="737"/>
      <c r="L31" s="541"/>
      <c r="M31" s="536"/>
      <c r="N31" s="536"/>
      <c r="O31" s="461" t="s">
        <v>258</v>
      </c>
    </row>
    <row r="32" spans="1:28" s="593" customFormat="1" ht="74.25" customHeight="1">
      <c r="A32" s="542" t="s">
        <v>32</v>
      </c>
      <c r="B32" s="492" t="s">
        <v>1074</v>
      </c>
      <c r="C32" s="542" t="s">
        <v>46</v>
      </c>
      <c r="D32" s="587"/>
      <c r="E32" s="588"/>
      <c r="F32" s="588"/>
      <c r="G32" s="588"/>
      <c r="H32" s="586"/>
      <c r="I32" s="589"/>
      <c r="J32" s="589"/>
      <c r="K32" s="700">
        <f>SUM(H33:H34)</f>
        <v>240</v>
      </c>
      <c r="L32" s="590"/>
      <c r="M32" s="591"/>
      <c r="N32" s="591"/>
      <c r="O32" s="592" t="s">
        <v>257</v>
      </c>
    </row>
    <row r="33" spans="1:28" s="583" customFormat="1">
      <c r="A33" s="701"/>
      <c r="B33" s="702" t="s">
        <v>1090</v>
      </c>
      <c r="C33" s="703"/>
      <c r="D33" s="704"/>
      <c r="E33" s="705"/>
      <c r="F33" s="706"/>
      <c r="G33" s="707"/>
      <c r="H33" s="501">
        <v>240</v>
      </c>
      <c r="I33" s="501"/>
      <c r="J33" s="558"/>
      <c r="K33" s="493"/>
      <c r="L33" s="721"/>
      <c r="M33" s="579"/>
      <c r="N33" s="596"/>
      <c r="O33" s="596"/>
      <c r="P33" s="597"/>
      <c r="Q33" s="580"/>
      <c r="R33" s="581"/>
      <c r="S33" s="582"/>
      <c r="T33" s="582"/>
      <c r="U33" s="582"/>
      <c r="V33" s="582"/>
      <c r="W33" s="582"/>
      <c r="X33" s="580"/>
      <c r="Y33" s="580"/>
      <c r="Z33" s="580"/>
      <c r="AB33" s="581"/>
    </row>
    <row r="34" spans="1:28" s="583" customFormat="1">
      <c r="A34" s="815"/>
      <c r="B34" s="800"/>
      <c r="C34" s="801"/>
      <c r="D34" s="802"/>
      <c r="E34" s="803"/>
      <c r="F34" s="804"/>
      <c r="G34" s="805"/>
      <c r="H34" s="806"/>
      <c r="I34" s="806"/>
      <c r="J34" s="807"/>
      <c r="K34" s="813"/>
      <c r="L34" s="721"/>
      <c r="M34" s="579"/>
      <c r="N34" s="596"/>
      <c r="O34" s="596"/>
      <c r="P34" s="597"/>
      <c r="Q34" s="580"/>
      <c r="R34" s="581"/>
      <c r="S34" s="582"/>
      <c r="T34" s="582"/>
      <c r="U34" s="582"/>
      <c r="V34" s="582"/>
      <c r="W34" s="582"/>
      <c r="X34" s="580"/>
      <c r="Y34" s="580"/>
      <c r="Z34" s="580"/>
      <c r="AB34" s="581"/>
    </row>
    <row r="35" spans="1:28" s="583" customFormat="1">
      <c r="A35" s="824" t="s">
        <v>761</v>
      </c>
      <c r="B35" s="825" t="s">
        <v>1089</v>
      </c>
      <c r="C35" s="824" t="s">
        <v>46</v>
      </c>
      <c r="D35" s="826"/>
      <c r="E35" s="827"/>
      <c r="F35" s="827"/>
      <c r="G35" s="827"/>
      <c r="H35" s="828"/>
      <c r="I35" s="829"/>
      <c r="J35" s="829"/>
      <c r="K35" s="830">
        <v>1537</v>
      </c>
      <c r="L35" s="721"/>
      <c r="M35" s="579"/>
      <c r="N35" s="596"/>
      <c r="O35" s="596"/>
      <c r="P35" s="597"/>
      <c r="Q35" s="580"/>
      <c r="R35" s="581"/>
      <c r="S35" s="582"/>
      <c r="T35" s="582"/>
      <c r="U35" s="582"/>
      <c r="V35" s="582"/>
      <c r="W35" s="582"/>
      <c r="X35" s="580"/>
      <c r="Y35" s="580"/>
      <c r="Z35" s="580"/>
      <c r="AB35" s="581"/>
    </row>
    <row r="36" spans="1:28" s="583" customFormat="1">
      <c r="A36" s="701"/>
      <c r="B36" s="702" t="s">
        <v>1090</v>
      </c>
      <c r="C36" s="703"/>
      <c r="D36" s="704"/>
      <c r="E36" s="705"/>
      <c r="F36" s="706"/>
      <c r="G36" s="707"/>
      <c r="H36" s="501">
        <v>1537</v>
      </c>
      <c r="I36" s="501"/>
      <c r="J36" s="558"/>
      <c r="K36" s="493"/>
      <c r="L36" s="721"/>
      <c r="M36" s="579"/>
      <c r="N36" s="596"/>
      <c r="O36" s="596"/>
      <c r="P36" s="597"/>
      <c r="Q36" s="580"/>
      <c r="R36" s="581"/>
      <c r="S36" s="582"/>
      <c r="T36" s="582"/>
      <c r="U36" s="582"/>
      <c r="V36" s="582"/>
      <c r="W36" s="582"/>
      <c r="X36" s="580"/>
      <c r="Y36" s="580"/>
      <c r="Z36" s="580"/>
      <c r="AB36" s="581"/>
    </row>
    <row r="37" spans="1:28" s="583" customFormat="1" ht="116.25">
      <c r="A37" s="816" t="s">
        <v>762</v>
      </c>
      <c r="B37" s="808" t="s">
        <v>1086</v>
      </c>
      <c r="C37" s="809" t="s">
        <v>49</v>
      </c>
      <c r="D37" s="810"/>
      <c r="E37" s="811"/>
      <c r="F37" s="811"/>
      <c r="G37" s="811"/>
      <c r="H37" s="809"/>
      <c r="I37" s="812"/>
      <c r="J37" s="812"/>
      <c r="K37" s="814">
        <f>SUM(I38:I39)</f>
        <v>94.212500000000006</v>
      </c>
      <c r="L37" s="721"/>
      <c r="M37" s="579"/>
      <c r="N37" s="596"/>
      <c r="O37" s="596"/>
      <c r="P37" s="597"/>
      <c r="Q37" s="580"/>
      <c r="R37" s="581"/>
      <c r="S37" s="582"/>
      <c r="T37" s="582"/>
      <c r="U37" s="582"/>
      <c r="V37" s="582"/>
      <c r="W37" s="582"/>
      <c r="X37" s="580"/>
      <c r="Y37" s="580"/>
      <c r="Z37" s="580"/>
      <c r="AB37" s="581"/>
    </row>
    <row r="38" spans="1:28" s="583" customFormat="1">
      <c r="A38" s="701"/>
      <c r="B38" s="702" t="s">
        <v>1099</v>
      </c>
      <c r="C38" s="703"/>
      <c r="D38" s="704"/>
      <c r="E38" s="839">
        <v>16</v>
      </c>
      <c r="F38" s="839">
        <v>15</v>
      </c>
      <c r="G38" s="707">
        <v>0.5</v>
      </c>
      <c r="H38" s="501">
        <v>120</v>
      </c>
      <c r="I38" s="501">
        <v>75</v>
      </c>
      <c r="J38" s="558"/>
      <c r="K38" s="493"/>
      <c r="L38" s="721"/>
      <c r="M38" s="579"/>
      <c r="N38" s="596"/>
      <c r="O38" s="596"/>
      <c r="P38" s="597"/>
      <c r="Q38" s="580"/>
      <c r="R38" s="581"/>
      <c r="S38" s="582"/>
      <c r="T38" s="582"/>
      <c r="U38" s="582"/>
      <c r="V38" s="582"/>
      <c r="W38" s="582"/>
      <c r="X38" s="580"/>
      <c r="Y38" s="580"/>
      <c r="Z38" s="580"/>
      <c r="AB38" s="581"/>
    </row>
    <row r="39" spans="1:28" s="583" customFormat="1">
      <c r="A39" s="701"/>
      <c r="B39" s="702" t="s">
        <v>1100</v>
      </c>
      <c r="C39" s="703"/>
      <c r="D39" s="704"/>
      <c r="E39" s="839">
        <v>29</v>
      </c>
      <c r="F39" s="839">
        <v>53</v>
      </c>
      <c r="G39" s="707">
        <v>0.1</v>
      </c>
      <c r="H39" s="501">
        <v>153.70000000000002</v>
      </c>
      <c r="I39" s="501">
        <v>19.212500000000002</v>
      </c>
      <c r="J39" s="558"/>
      <c r="K39" s="493"/>
      <c r="L39" s="721"/>
      <c r="M39" s="579"/>
      <c r="N39" s="596"/>
      <c r="O39" s="596"/>
      <c r="P39" s="597"/>
      <c r="Q39" s="580"/>
      <c r="R39" s="581"/>
      <c r="S39" s="582"/>
      <c r="T39" s="582"/>
      <c r="U39" s="582"/>
      <c r="V39" s="582"/>
      <c r="W39" s="582"/>
      <c r="X39" s="580"/>
      <c r="Y39" s="580"/>
      <c r="Z39" s="580"/>
      <c r="AB39" s="581"/>
    </row>
    <row r="40" spans="1:28" s="583" customFormat="1">
      <c r="A40" s="699"/>
      <c r="B40" s="703" t="s">
        <v>1053</v>
      </c>
      <c r="C40" s="703"/>
      <c r="D40" s="704"/>
      <c r="E40" s="705"/>
      <c r="F40" s="706"/>
      <c r="G40" s="707"/>
      <c r="H40" s="557"/>
      <c r="I40" s="557"/>
      <c r="J40" s="790"/>
      <c r="K40" s="791"/>
      <c r="L40" s="721"/>
      <c r="M40" s="579"/>
      <c r="N40" s="596"/>
      <c r="O40" s="596"/>
      <c r="P40" s="597"/>
      <c r="Q40" s="580"/>
      <c r="R40" s="581"/>
      <c r="S40" s="582"/>
      <c r="T40" s="582"/>
      <c r="U40" s="582"/>
      <c r="V40" s="582"/>
      <c r="W40" s="582"/>
      <c r="X40" s="580"/>
      <c r="Y40" s="580"/>
      <c r="Z40" s="580"/>
      <c r="AB40" s="581"/>
    </row>
    <row r="41" spans="1:28" s="583" customFormat="1" ht="46.5">
      <c r="A41" s="816" t="s">
        <v>1076</v>
      </c>
      <c r="B41" s="808" t="s">
        <v>1102</v>
      </c>
      <c r="C41" s="809" t="s">
        <v>688</v>
      </c>
      <c r="D41" s="810"/>
      <c r="E41" s="811"/>
      <c r="F41" s="811"/>
      <c r="G41" s="811"/>
      <c r="H41" s="809"/>
      <c r="I41" s="812"/>
      <c r="J41" s="812"/>
      <c r="K41" s="814">
        <f>+I42</f>
        <v>847.91250000000002</v>
      </c>
      <c r="L41" s="721"/>
      <c r="M41" s="579"/>
      <c r="N41" s="596"/>
      <c r="O41" s="596"/>
      <c r="P41" s="597"/>
      <c r="Q41" s="580"/>
      <c r="R41" s="581"/>
      <c r="S41" s="582"/>
      <c r="T41" s="582"/>
      <c r="U41" s="582"/>
      <c r="V41" s="582"/>
      <c r="W41" s="582"/>
      <c r="X41" s="580"/>
      <c r="Y41" s="580"/>
      <c r="Z41" s="580"/>
      <c r="AB41" s="581"/>
    </row>
    <row r="42" spans="1:28" s="583" customFormat="1">
      <c r="A42" s="701"/>
      <c r="B42" s="702" t="s">
        <v>1101</v>
      </c>
      <c r="C42" s="703"/>
      <c r="D42" s="704"/>
      <c r="E42" s="705"/>
      <c r="F42" s="706"/>
      <c r="G42" s="707"/>
      <c r="H42" s="501"/>
      <c r="I42" s="501">
        <v>847.91250000000002</v>
      </c>
      <c r="J42" s="558"/>
      <c r="K42" s="493"/>
      <c r="L42" s="721"/>
      <c r="M42" s="579"/>
      <c r="N42" s="596"/>
      <c r="O42" s="596"/>
      <c r="P42" s="597"/>
      <c r="Q42" s="580"/>
      <c r="R42" s="581"/>
      <c r="S42" s="582"/>
      <c r="T42" s="582"/>
      <c r="U42" s="582"/>
      <c r="V42" s="582"/>
      <c r="W42" s="582"/>
      <c r="X42" s="580"/>
      <c r="Y42" s="580"/>
      <c r="Z42" s="580"/>
      <c r="AB42" s="581"/>
    </row>
    <row r="43" spans="1:28" s="583" customFormat="1">
      <c r="A43" s="701"/>
      <c r="B43" s="702"/>
      <c r="C43" s="703"/>
      <c r="D43" s="704"/>
      <c r="E43" s="705"/>
      <c r="F43" s="706"/>
      <c r="G43" s="707"/>
      <c r="H43" s="501"/>
      <c r="I43" s="501"/>
      <c r="J43" s="558"/>
      <c r="K43" s="493"/>
      <c r="L43" s="721"/>
      <c r="M43" s="579"/>
      <c r="N43" s="596"/>
      <c r="O43" s="596"/>
      <c r="P43" s="597"/>
      <c r="Q43" s="580"/>
      <c r="R43" s="581"/>
      <c r="S43" s="582"/>
      <c r="T43" s="582"/>
      <c r="U43" s="582"/>
      <c r="V43" s="582"/>
      <c r="W43" s="582"/>
      <c r="X43" s="580"/>
      <c r="Y43" s="580"/>
      <c r="Z43" s="580"/>
      <c r="AB43" s="581"/>
    </row>
    <row r="44" spans="1:28" s="583" customFormat="1">
      <c r="A44" s="792"/>
      <c r="B44" s="703">
        <v>9</v>
      </c>
      <c r="C44" s="559"/>
      <c r="D44" s="793"/>
      <c r="E44" s="794"/>
      <c r="F44" s="795"/>
      <c r="G44" s="796"/>
      <c r="H44" s="797"/>
      <c r="I44" s="797"/>
      <c r="J44" s="798"/>
      <c r="K44" s="799"/>
      <c r="L44" s="721"/>
      <c r="M44" s="579"/>
      <c r="N44" s="596"/>
      <c r="O44" s="596"/>
      <c r="P44" s="597"/>
      <c r="Q44" s="580"/>
      <c r="R44" s="581"/>
      <c r="S44" s="582"/>
      <c r="T44" s="582"/>
      <c r="U44" s="582"/>
      <c r="V44" s="582"/>
      <c r="W44" s="582"/>
      <c r="X44" s="580"/>
      <c r="Y44" s="580"/>
      <c r="Z44" s="580"/>
      <c r="AB44" s="581"/>
    </row>
    <row r="45" spans="1:28" s="583" customFormat="1">
      <c r="A45" s="701"/>
      <c r="B45" s="702"/>
      <c r="C45" s="703"/>
      <c r="D45" s="704"/>
      <c r="E45" s="705"/>
      <c r="F45" s="706"/>
      <c r="G45" s="707"/>
      <c r="H45" s="501"/>
      <c r="I45" s="501"/>
      <c r="J45" s="558"/>
      <c r="K45" s="493"/>
      <c r="L45" s="721"/>
      <c r="M45" s="579"/>
      <c r="N45" s="596"/>
      <c r="O45" s="596"/>
      <c r="P45" s="597"/>
      <c r="Q45" s="580"/>
      <c r="R45" s="581"/>
      <c r="S45" s="582"/>
      <c r="T45" s="582"/>
      <c r="U45" s="582"/>
      <c r="V45" s="582"/>
      <c r="W45" s="582"/>
      <c r="X45" s="580"/>
      <c r="Y45" s="580"/>
      <c r="Z45" s="580"/>
      <c r="AB45" s="581"/>
    </row>
    <row r="46" spans="1:28" s="583" customFormat="1">
      <c r="A46" s="701"/>
      <c r="B46" s="702"/>
      <c r="C46" s="703"/>
      <c r="D46" s="704"/>
      <c r="E46" s="705"/>
      <c r="F46" s="706"/>
      <c r="G46" s="707"/>
      <c r="H46" s="501"/>
      <c r="I46" s="501"/>
      <c r="J46" s="558"/>
      <c r="K46" s="493"/>
      <c r="L46" s="721"/>
      <c r="M46" s="579"/>
      <c r="N46" s="596"/>
      <c r="O46" s="596"/>
      <c r="P46" s="597"/>
      <c r="Q46" s="580"/>
      <c r="R46" s="581"/>
      <c r="S46" s="582"/>
      <c r="T46" s="582"/>
      <c r="U46" s="582"/>
      <c r="V46" s="582"/>
      <c r="W46" s="582"/>
      <c r="X46" s="580"/>
      <c r="Y46" s="580"/>
      <c r="Z46" s="580"/>
      <c r="AB46" s="581"/>
    </row>
    <row r="47" spans="1:28" s="583" customFormat="1" ht="55.5" customHeight="1">
      <c r="A47" s="774" t="s">
        <v>1054</v>
      </c>
      <c r="B47" s="775" t="s">
        <v>667</v>
      </c>
      <c r="C47" s="753"/>
      <c r="D47" s="754"/>
      <c r="E47" s="755"/>
      <c r="F47" s="756"/>
      <c r="G47" s="757"/>
      <c r="H47" s="758"/>
      <c r="I47" s="758"/>
      <c r="J47" s="759"/>
      <c r="K47" s="760"/>
      <c r="L47" s="721"/>
      <c r="M47" s="579"/>
      <c r="N47" s="596"/>
      <c r="O47" s="596"/>
      <c r="P47" s="597"/>
      <c r="Q47" s="580"/>
      <c r="R47" s="581"/>
      <c r="S47" s="582"/>
      <c r="T47" s="582"/>
      <c r="U47" s="582"/>
      <c r="V47" s="582"/>
      <c r="W47" s="582"/>
      <c r="X47" s="580"/>
      <c r="Y47" s="580"/>
      <c r="Z47" s="580"/>
      <c r="AB47" s="581"/>
    </row>
    <row r="48" spans="1:28" s="583" customFormat="1" ht="59.25" customHeight="1">
      <c r="A48" s="751" t="s">
        <v>1055</v>
      </c>
      <c r="B48" s="768" t="s">
        <v>138</v>
      </c>
      <c r="C48" s="769" t="s">
        <v>154</v>
      </c>
      <c r="D48" s="762"/>
      <c r="E48" s="763"/>
      <c r="F48" s="764"/>
      <c r="G48" s="765"/>
      <c r="H48" s="766"/>
      <c r="I48" s="766"/>
      <c r="J48" s="767"/>
      <c r="K48" s="761">
        <f>+D49</f>
        <v>4</v>
      </c>
      <c r="L48" s="721"/>
      <c r="M48" s="579"/>
      <c r="N48" s="596"/>
      <c r="O48" s="596"/>
      <c r="P48" s="597"/>
      <c r="Q48" s="580"/>
      <c r="R48" s="581"/>
      <c r="S48" s="582"/>
      <c r="T48" s="582"/>
      <c r="U48" s="582"/>
      <c r="V48" s="582"/>
      <c r="W48" s="582"/>
      <c r="X48" s="580"/>
      <c r="Y48" s="580"/>
      <c r="Z48" s="580"/>
      <c r="AB48" s="581"/>
    </row>
    <row r="49" spans="1:28" s="583" customFormat="1">
      <c r="A49" s="701"/>
      <c r="B49" s="702" t="s">
        <v>1052</v>
      </c>
      <c r="C49" s="559"/>
      <c r="D49" s="704">
        <v>4</v>
      </c>
      <c r="E49" s="705"/>
      <c r="F49" s="706"/>
      <c r="G49" s="707"/>
      <c r="H49" s="501"/>
      <c r="I49" s="501"/>
      <c r="J49" s="558"/>
      <c r="K49" s="493"/>
      <c r="L49" s="721"/>
      <c r="M49" s="579"/>
      <c r="N49" s="596"/>
      <c r="O49" s="596"/>
      <c r="P49" s="597"/>
      <c r="Q49" s="580"/>
      <c r="R49" s="581"/>
      <c r="S49" s="582"/>
      <c r="T49" s="582"/>
      <c r="U49" s="582"/>
      <c r="V49" s="582"/>
      <c r="W49" s="582"/>
      <c r="X49" s="580"/>
      <c r="Y49" s="580"/>
      <c r="Z49" s="580"/>
      <c r="AB49" s="581"/>
    </row>
    <row r="50" spans="1:28" s="583" customFormat="1">
      <c r="A50" s="701"/>
      <c r="B50" s="702"/>
      <c r="C50" s="559"/>
      <c r="D50" s="704"/>
      <c r="E50" s="705"/>
      <c r="F50" s="706"/>
      <c r="G50" s="707"/>
      <c r="H50" s="501"/>
      <c r="I50" s="501"/>
      <c r="J50" s="558"/>
      <c r="K50" s="493"/>
      <c r="L50" s="721"/>
      <c r="M50" s="579"/>
      <c r="N50" s="596"/>
      <c r="O50" s="596"/>
      <c r="P50" s="597"/>
      <c r="Q50" s="580"/>
      <c r="R50" s="581"/>
      <c r="S50" s="582"/>
      <c r="T50" s="582"/>
      <c r="U50" s="582"/>
      <c r="V50" s="582"/>
      <c r="W50" s="582"/>
      <c r="X50" s="580"/>
      <c r="Y50" s="580"/>
      <c r="Z50" s="580"/>
      <c r="AB50" s="581"/>
    </row>
    <row r="51" spans="1:28" s="583" customFormat="1">
      <c r="A51" s="701"/>
      <c r="B51" s="702"/>
      <c r="C51" s="559"/>
      <c r="D51" s="704"/>
      <c r="E51" s="705"/>
      <c r="F51" s="706"/>
      <c r="G51" s="707"/>
      <c r="H51" s="501"/>
      <c r="I51" s="501"/>
      <c r="J51" s="558"/>
      <c r="K51" s="493"/>
      <c r="L51" s="721"/>
      <c r="M51" s="579"/>
      <c r="N51" s="596"/>
      <c r="O51" s="596"/>
      <c r="P51" s="597"/>
      <c r="Q51" s="580"/>
      <c r="R51" s="581"/>
      <c r="S51" s="582"/>
      <c r="T51" s="582"/>
      <c r="U51" s="582"/>
      <c r="V51" s="582"/>
      <c r="W51" s="582"/>
      <c r="X51" s="580"/>
      <c r="Y51" s="580"/>
      <c r="Z51" s="580"/>
      <c r="AB51" s="581"/>
    </row>
    <row r="52" spans="1:28" s="583" customFormat="1" ht="70.5" customHeight="1">
      <c r="A52" s="751" t="s">
        <v>1056</v>
      </c>
      <c r="B52" s="749" t="s">
        <v>1077</v>
      </c>
      <c r="C52" s="768" t="s">
        <v>1078</v>
      </c>
      <c r="D52" s="762"/>
      <c r="E52" s="763"/>
      <c r="F52" s="764"/>
      <c r="G52" s="765"/>
      <c r="H52" s="766"/>
      <c r="I52" s="766"/>
      <c r="J52" s="767"/>
      <c r="K52" s="761">
        <v>2</v>
      </c>
      <c r="L52" s="721"/>
      <c r="M52" s="579"/>
      <c r="N52" s="596"/>
      <c r="O52" s="596"/>
      <c r="P52" s="597"/>
      <c r="Q52" s="580"/>
      <c r="R52" s="581"/>
      <c r="S52" s="582"/>
      <c r="T52" s="582"/>
      <c r="U52" s="582"/>
      <c r="V52" s="582"/>
      <c r="W52" s="582"/>
      <c r="X52" s="580"/>
      <c r="Y52" s="580"/>
      <c r="Z52" s="580"/>
      <c r="AB52" s="581"/>
    </row>
    <row r="53" spans="1:28" s="583" customFormat="1">
      <c r="A53" s="701"/>
      <c r="B53" s="702" t="s">
        <v>1061</v>
      </c>
      <c r="C53" s="559"/>
      <c r="D53" s="704">
        <v>2</v>
      </c>
      <c r="E53" s="705"/>
      <c r="F53" s="706"/>
      <c r="G53" s="707"/>
      <c r="H53" s="501"/>
      <c r="I53" s="501"/>
      <c r="J53" s="558"/>
      <c r="K53" s="493"/>
      <c r="L53" s="721"/>
      <c r="M53" s="579"/>
      <c r="N53" s="596"/>
      <c r="O53" s="596"/>
      <c r="P53" s="597"/>
      <c r="Q53" s="580"/>
      <c r="R53" s="581"/>
      <c r="S53" s="582"/>
      <c r="T53" s="582"/>
      <c r="U53" s="582"/>
      <c r="V53" s="582"/>
      <c r="W53" s="582"/>
      <c r="X53" s="580"/>
      <c r="Y53" s="580"/>
      <c r="Z53" s="580"/>
      <c r="AB53" s="581"/>
    </row>
    <row r="54" spans="1:28" s="583" customFormat="1">
      <c r="A54" s="701"/>
      <c r="B54" s="702"/>
      <c r="C54" s="559"/>
      <c r="D54" s="704"/>
      <c r="E54" s="705"/>
      <c r="F54" s="706"/>
      <c r="G54" s="707"/>
      <c r="H54" s="501"/>
      <c r="I54" s="501"/>
      <c r="J54" s="558"/>
      <c r="K54" s="493"/>
      <c r="L54" s="721"/>
      <c r="M54" s="579"/>
      <c r="N54" s="596"/>
      <c r="O54" s="596"/>
      <c r="P54" s="597"/>
      <c r="Q54" s="580"/>
      <c r="R54" s="581"/>
      <c r="S54" s="582"/>
      <c r="T54" s="582"/>
      <c r="U54" s="582"/>
      <c r="V54" s="582"/>
      <c r="W54" s="582"/>
      <c r="X54" s="580"/>
      <c r="Y54" s="580"/>
      <c r="Z54" s="580"/>
      <c r="AB54" s="581"/>
    </row>
    <row r="55" spans="1:28" s="583" customFormat="1">
      <c r="A55" s="701"/>
      <c r="B55" s="702"/>
      <c r="C55" s="559"/>
      <c r="D55" s="704"/>
      <c r="E55" s="705"/>
      <c r="F55" s="706"/>
      <c r="G55" s="707"/>
      <c r="H55" s="501"/>
      <c r="I55" s="501"/>
      <c r="J55" s="558"/>
      <c r="K55" s="493"/>
      <c r="L55" s="721"/>
      <c r="M55" s="579"/>
      <c r="N55" s="596"/>
      <c r="O55" s="596"/>
      <c r="P55" s="597"/>
      <c r="Q55" s="580"/>
      <c r="R55" s="581"/>
      <c r="S55" s="582"/>
      <c r="T55" s="582"/>
      <c r="U55" s="582"/>
      <c r="V55" s="582"/>
      <c r="W55" s="582"/>
      <c r="X55" s="580"/>
      <c r="Y55" s="580"/>
      <c r="Z55" s="580"/>
      <c r="AB55" s="581"/>
    </row>
    <row r="56" spans="1:28" s="583" customFormat="1">
      <c r="A56" s="701"/>
      <c r="B56" s="702"/>
      <c r="C56" s="559"/>
      <c r="D56" s="704"/>
      <c r="E56" s="705"/>
      <c r="F56" s="706"/>
      <c r="G56" s="707"/>
      <c r="H56" s="501"/>
      <c r="I56" s="501"/>
      <c r="J56" s="558"/>
      <c r="K56" s="493"/>
      <c r="L56" s="721"/>
      <c r="M56" s="579"/>
      <c r="N56" s="596"/>
      <c r="O56" s="596"/>
      <c r="P56" s="597"/>
      <c r="Q56" s="580"/>
      <c r="R56" s="581"/>
      <c r="S56" s="582"/>
      <c r="T56" s="582"/>
      <c r="U56" s="582"/>
      <c r="V56" s="582"/>
      <c r="W56" s="582"/>
      <c r="X56" s="580"/>
      <c r="Y56" s="580"/>
      <c r="Z56" s="580"/>
      <c r="AB56" s="581"/>
    </row>
    <row r="57" spans="1:28" s="583" customFormat="1">
      <c r="A57" s="751" t="s">
        <v>1063</v>
      </c>
      <c r="B57" s="749" t="s">
        <v>1079</v>
      </c>
      <c r="C57" s="768" t="s">
        <v>46</v>
      </c>
      <c r="D57" s="762"/>
      <c r="E57" s="763"/>
      <c r="F57" s="764"/>
      <c r="G57" s="765"/>
      <c r="H57" s="766"/>
      <c r="I57" s="766"/>
      <c r="J57" s="767"/>
      <c r="K57" s="717">
        <f>+G58</f>
        <v>16</v>
      </c>
      <c r="L57" s="721"/>
      <c r="M57" s="579"/>
      <c r="N57" s="596"/>
      <c r="O57" s="596"/>
      <c r="P57" s="597"/>
      <c r="Q57" s="580"/>
      <c r="R57" s="581"/>
      <c r="S57" s="582"/>
      <c r="T57" s="582"/>
      <c r="U57" s="582"/>
      <c r="V57" s="582"/>
      <c r="W57" s="582"/>
      <c r="X57" s="580"/>
      <c r="Y57" s="580"/>
      <c r="Z57" s="580"/>
      <c r="AB57" s="581"/>
    </row>
    <row r="58" spans="1:28" s="583" customFormat="1">
      <c r="A58" s="701"/>
      <c r="B58" s="702"/>
      <c r="C58" s="703"/>
      <c r="D58" s="704"/>
      <c r="E58" s="705">
        <v>4</v>
      </c>
      <c r="F58" s="706">
        <v>4</v>
      </c>
      <c r="G58" s="707">
        <f>+F58*E58</f>
        <v>16</v>
      </c>
      <c r="H58" s="501"/>
      <c r="I58" s="501"/>
      <c r="J58" s="558"/>
      <c r="K58" s="493"/>
      <c r="L58" s="721"/>
      <c r="M58" s="579"/>
      <c r="N58" s="596"/>
      <c r="O58" s="596"/>
      <c r="P58" s="597"/>
      <c r="Q58" s="580"/>
      <c r="R58" s="581"/>
      <c r="S58" s="582"/>
      <c r="T58" s="582"/>
      <c r="U58" s="582"/>
      <c r="V58" s="582"/>
      <c r="W58" s="582"/>
      <c r="X58" s="580"/>
      <c r="Y58" s="580"/>
      <c r="Z58" s="580"/>
      <c r="AB58" s="581"/>
    </row>
    <row r="59" spans="1:28" s="583" customFormat="1">
      <c r="A59" s="701"/>
      <c r="B59" s="702"/>
      <c r="C59" s="703"/>
      <c r="D59" s="704"/>
      <c r="E59" s="705"/>
      <c r="F59" s="706"/>
      <c r="G59" s="707"/>
      <c r="H59" s="501"/>
      <c r="I59" s="501"/>
      <c r="J59" s="558"/>
      <c r="K59" s="493"/>
      <c r="L59" s="721"/>
      <c r="M59" s="579"/>
      <c r="N59" s="596"/>
      <c r="O59" s="596"/>
      <c r="P59" s="597"/>
      <c r="Q59" s="580"/>
      <c r="R59" s="581"/>
      <c r="S59" s="582"/>
      <c r="T59" s="582"/>
      <c r="U59" s="582"/>
      <c r="V59" s="582"/>
      <c r="W59" s="582"/>
      <c r="X59" s="580"/>
      <c r="Y59" s="580"/>
      <c r="Z59" s="580"/>
      <c r="AB59" s="581"/>
    </row>
    <row r="60" spans="1:28" s="583" customFormat="1">
      <c r="A60" s="701"/>
      <c r="B60" s="702"/>
      <c r="C60" s="703"/>
      <c r="D60" s="704"/>
      <c r="E60" s="705"/>
      <c r="F60" s="706"/>
      <c r="G60" s="707"/>
      <c r="H60" s="501"/>
      <c r="I60" s="501"/>
      <c r="J60" s="558"/>
      <c r="K60" s="493"/>
      <c r="L60" s="721"/>
      <c r="M60" s="579"/>
      <c r="N60" s="596"/>
      <c r="O60" s="596"/>
      <c r="P60" s="597"/>
      <c r="Q60" s="580"/>
      <c r="R60" s="581"/>
      <c r="S60" s="582"/>
      <c r="T60" s="582"/>
      <c r="U60" s="582"/>
      <c r="V60" s="582"/>
      <c r="W60" s="582"/>
      <c r="X60" s="580"/>
      <c r="Y60" s="580"/>
      <c r="Z60" s="580"/>
      <c r="AB60" s="581"/>
    </row>
    <row r="61" spans="1:28" s="583" customFormat="1" ht="74.25" customHeight="1">
      <c r="A61" s="780" t="s">
        <v>6</v>
      </c>
      <c r="B61" s="781" t="s">
        <v>1080</v>
      </c>
      <c r="C61" s="781"/>
      <c r="D61" s="782"/>
      <c r="E61" s="783"/>
      <c r="F61" s="783"/>
      <c r="G61" s="784"/>
      <c r="H61" s="785"/>
      <c r="I61" s="785"/>
      <c r="J61" s="786"/>
      <c r="K61" s="787"/>
      <c r="L61" s="721"/>
      <c r="M61" s="579"/>
      <c r="N61" s="596"/>
      <c r="O61" s="596"/>
      <c r="P61" s="597"/>
      <c r="Q61" s="580"/>
      <c r="R61" s="581"/>
      <c r="S61" s="582"/>
      <c r="T61" s="582"/>
      <c r="U61" s="582"/>
      <c r="V61" s="582"/>
      <c r="W61" s="582"/>
      <c r="X61" s="580"/>
      <c r="Y61" s="580"/>
      <c r="Z61" s="580"/>
      <c r="AB61" s="581"/>
    </row>
    <row r="62" spans="1:28" s="583" customFormat="1" ht="46.5">
      <c r="A62" s="751" t="s">
        <v>636</v>
      </c>
      <c r="B62" s="750" t="s">
        <v>1085</v>
      </c>
      <c r="C62" s="768" t="s">
        <v>49</v>
      </c>
      <c r="D62" s="762"/>
      <c r="E62" s="763"/>
      <c r="F62" s="763"/>
      <c r="G62" s="777"/>
      <c r="H62" s="778"/>
      <c r="I62" s="778"/>
      <c r="J62" s="779"/>
      <c r="K62" s="776">
        <f>+I63</f>
        <v>153.70000000000002</v>
      </c>
      <c r="L62" s="721"/>
      <c r="M62" s="579"/>
      <c r="N62" s="596"/>
      <c r="O62" s="596"/>
      <c r="P62" s="597"/>
      <c r="Q62" s="580"/>
      <c r="R62" s="581"/>
      <c r="S62" s="582"/>
      <c r="T62" s="582"/>
      <c r="U62" s="582"/>
      <c r="V62" s="582"/>
      <c r="W62" s="582"/>
      <c r="X62" s="580"/>
      <c r="Y62" s="580"/>
      <c r="Z62" s="580"/>
      <c r="AB62" s="581"/>
    </row>
    <row r="63" spans="1:28" s="583" customFormat="1" ht="46.5">
      <c r="A63" s="701"/>
      <c r="B63" s="702" t="s">
        <v>1092</v>
      </c>
      <c r="C63" s="703"/>
      <c r="D63" s="705"/>
      <c r="E63" s="706">
        <v>29</v>
      </c>
      <c r="F63" s="707">
        <v>53</v>
      </c>
      <c r="G63" s="689">
        <v>0.1</v>
      </c>
      <c r="H63" s="689">
        <v>1537</v>
      </c>
      <c r="I63" s="501">
        <v>153.70000000000002</v>
      </c>
      <c r="J63" s="558"/>
      <c r="K63" s="493">
        <v>0</v>
      </c>
      <c r="L63" s="721"/>
      <c r="M63" s="579"/>
      <c r="N63" s="596"/>
      <c r="O63" s="596"/>
      <c r="P63" s="597"/>
      <c r="Q63" s="580"/>
      <c r="R63" s="581"/>
      <c r="S63" s="582"/>
      <c r="T63" s="582"/>
      <c r="U63" s="582"/>
      <c r="V63" s="582"/>
      <c r="W63" s="582"/>
      <c r="X63" s="580"/>
      <c r="Y63" s="580"/>
      <c r="Z63" s="580"/>
      <c r="AB63" s="581"/>
    </row>
    <row r="64" spans="1:28" s="583" customFormat="1">
      <c r="A64" s="701"/>
      <c r="B64" s="702"/>
      <c r="C64" s="703"/>
      <c r="D64" s="704"/>
      <c r="E64" s="705"/>
      <c r="F64" s="706"/>
      <c r="G64" s="707"/>
      <c r="H64" s="501"/>
      <c r="I64" s="501"/>
      <c r="J64" s="558"/>
      <c r="K64" s="493"/>
      <c r="L64" s="721"/>
      <c r="M64" s="579"/>
      <c r="N64" s="596"/>
      <c r="O64" s="596"/>
      <c r="P64" s="597"/>
      <c r="Q64" s="580"/>
      <c r="R64" s="581"/>
      <c r="S64" s="582"/>
      <c r="T64" s="582"/>
      <c r="U64" s="582"/>
      <c r="V64" s="582"/>
      <c r="W64" s="582"/>
      <c r="X64" s="580"/>
      <c r="Y64" s="580"/>
      <c r="Z64" s="580"/>
      <c r="AB64" s="581"/>
    </row>
    <row r="65" spans="1:28" s="583" customFormat="1">
      <c r="A65" s="701"/>
      <c r="B65" s="702"/>
      <c r="C65" s="703"/>
      <c r="D65" s="704"/>
      <c r="E65" s="705"/>
      <c r="F65" s="706"/>
      <c r="G65" s="707"/>
      <c r="H65" s="501"/>
      <c r="I65" s="501"/>
      <c r="J65" s="558"/>
      <c r="K65" s="493"/>
      <c r="L65" s="721"/>
      <c r="M65" s="579"/>
      <c r="N65" s="596"/>
      <c r="O65" s="596"/>
      <c r="P65" s="597"/>
      <c r="Q65" s="580"/>
      <c r="R65" s="581"/>
      <c r="S65" s="582"/>
      <c r="T65" s="582"/>
      <c r="U65" s="582"/>
      <c r="V65" s="582"/>
      <c r="W65" s="582"/>
      <c r="X65" s="580"/>
      <c r="Y65" s="580"/>
      <c r="Z65" s="580"/>
      <c r="AB65" s="581"/>
    </row>
    <row r="66" spans="1:28" s="583" customFormat="1">
      <c r="A66" s="701"/>
      <c r="B66" s="702"/>
      <c r="C66" s="703"/>
      <c r="D66" s="704"/>
      <c r="E66" s="705"/>
      <c r="F66" s="706"/>
      <c r="G66" s="707"/>
      <c r="H66" s="501"/>
      <c r="I66" s="501"/>
      <c r="J66" s="558"/>
      <c r="K66" s="493"/>
      <c r="L66" s="721"/>
      <c r="M66" s="579"/>
      <c r="N66" s="596"/>
      <c r="O66" s="596"/>
      <c r="P66" s="597"/>
      <c r="Q66" s="580"/>
      <c r="R66" s="581"/>
      <c r="S66" s="582"/>
      <c r="T66" s="582"/>
      <c r="U66" s="582"/>
      <c r="V66" s="582"/>
      <c r="W66" s="582"/>
      <c r="X66" s="580"/>
      <c r="Y66" s="580"/>
      <c r="Z66" s="580"/>
      <c r="AB66" s="581"/>
    </row>
    <row r="67" spans="1:28" s="583" customFormat="1" ht="46.5">
      <c r="A67" s="751" t="s">
        <v>637</v>
      </c>
      <c r="B67" s="750" t="s">
        <v>1064</v>
      </c>
      <c r="C67" s="768" t="s">
        <v>1065</v>
      </c>
      <c r="D67" s="762"/>
      <c r="E67" s="763"/>
      <c r="F67" s="763"/>
      <c r="G67" s="777"/>
      <c r="H67" s="778"/>
      <c r="I67" s="778"/>
      <c r="J67" s="779"/>
      <c r="K67" s="776">
        <f>+I68</f>
        <v>153700.00000000003</v>
      </c>
      <c r="L67" s="721"/>
      <c r="M67" s="579"/>
      <c r="N67" s="596"/>
      <c r="O67" s="596"/>
      <c r="P67" s="597"/>
      <c r="Q67" s="580"/>
      <c r="R67" s="581"/>
      <c r="S67" s="582"/>
      <c r="T67" s="582"/>
      <c r="U67" s="582"/>
      <c r="V67" s="582"/>
      <c r="W67" s="582"/>
      <c r="X67" s="580"/>
      <c r="Y67" s="580"/>
      <c r="Z67" s="580"/>
      <c r="AB67" s="581"/>
    </row>
    <row r="68" spans="1:28" s="583" customFormat="1">
      <c r="A68" s="701"/>
      <c r="B68" s="702"/>
      <c r="C68" s="703"/>
      <c r="D68" s="704"/>
      <c r="E68" s="705"/>
      <c r="F68" s="706"/>
      <c r="G68" s="707"/>
      <c r="H68" s="501"/>
      <c r="I68" s="501">
        <f>+K62*B69</f>
        <v>153700.00000000003</v>
      </c>
      <c r="J68" s="558"/>
      <c r="K68" s="493"/>
      <c r="L68" s="721"/>
      <c r="M68" s="579"/>
      <c r="N68" s="596"/>
      <c r="O68" s="596"/>
      <c r="P68" s="597"/>
      <c r="Q68" s="580"/>
      <c r="R68" s="581"/>
      <c r="S68" s="582"/>
      <c r="T68" s="582"/>
      <c r="U68" s="582"/>
      <c r="V68" s="582"/>
      <c r="W68" s="582"/>
      <c r="X68" s="580"/>
      <c r="Y68" s="580"/>
      <c r="Z68" s="580"/>
      <c r="AB68" s="581"/>
    </row>
    <row r="69" spans="1:28" s="583" customFormat="1">
      <c r="A69" s="701"/>
      <c r="B69" s="702">
        <v>1000</v>
      </c>
      <c r="C69" s="703"/>
      <c r="D69" s="704"/>
      <c r="E69" s="705"/>
      <c r="F69" s="706"/>
      <c r="G69" s="707"/>
      <c r="H69" s="501"/>
      <c r="I69" s="501"/>
      <c r="J69" s="558"/>
      <c r="K69" s="493"/>
      <c r="L69" s="721"/>
      <c r="M69" s="579"/>
      <c r="N69" s="596"/>
      <c r="O69" s="596"/>
      <c r="P69" s="597"/>
      <c r="Q69" s="580"/>
      <c r="R69" s="581"/>
      <c r="S69" s="582"/>
      <c r="T69" s="582"/>
      <c r="U69" s="582"/>
      <c r="V69" s="582"/>
      <c r="W69" s="582"/>
      <c r="X69" s="580"/>
      <c r="Y69" s="580"/>
      <c r="Z69" s="580"/>
      <c r="AB69" s="581"/>
    </row>
    <row r="70" spans="1:28" s="583" customFormat="1" ht="46.5">
      <c r="A70" s="751" t="s">
        <v>638</v>
      </c>
      <c r="B70" s="750" t="s">
        <v>1091</v>
      </c>
      <c r="C70" s="768" t="s">
        <v>688</v>
      </c>
      <c r="D70" s="762"/>
      <c r="E70" s="763"/>
      <c r="F70" s="763"/>
      <c r="G70" s="777"/>
      <c r="H70" s="778"/>
      <c r="I70" s="778"/>
      <c r="J70" s="779"/>
      <c r="K70" s="776">
        <f>+I71</f>
        <v>1729.13</v>
      </c>
      <c r="L70" s="721"/>
      <c r="M70" s="579"/>
      <c r="N70" s="596"/>
      <c r="O70" s="596"/>
      <c r="P70" s="597"/>
      <c r="Q70" s="580"/>
      <c r="R70" s="581"/>
      <c r="S70" s="582"/>
      <c r="T70" s="582"/>
      <c r="U70" s="582"/>
      <c r="V70" s="582"/>
      <c r="W70" s="582"/>
      <c r="X70" s="580"/>
      <c r="Y70" s="580"/>
      <c r="Z70" s="580"/>
      <c r="AB70" s="581"/>
    </row>
    <row r="71" spans="1:28" s="583" customFormat="1">
      <c r="A71" s="701"/>
      <c r="B71" s="702"/>
      <c r="C71" s="831"/>
      <c r="D71" s="704"/>
      <c r="E71" s="705"/>
      <c r="F71" s="706"/>
      <c r="G71" s="707"/>
      <c r="H71" s="689"/>
      <c r="I71" s="689">
        <v>1729.13</v>
      </c>
      <c r="J71" s="558"/>
      <c r="K71" s="493"/>
      <c r="L71" s="721"/>
      <c r="M71" s="579"/>
      <c r="N71" s="596"/>
      <c r="O71" s="596"/>
      <c r="P71" s="597"/>
      <c r="Q71" s="580"/>
      <c r="R71" s="581"/>
      <c r="S71" s="582"/>
      <c r="T71" s="582"/>
      <c r="U71" s="582"/>
      <c r="V71" s="582"/>
      <c r="W71" s="582"/>
      <c r="X71" s="580"/>
      <c r="Y71" s="580"/>
      <c r="Z71" s="580"/>
      <c r="AB71" s="581"/>
    </row>
    <row r="72" spans="1:28" s="583" customFormat="1">
      <c r="A72" s="701"/>
      <c r="B72" s="702">
        <v>15</v>
      </c>
      <c r="C72" s="831">
        <v>1</v>
      </c>
      <c r="D72" s="704"/>
      <c r="E72" s="705"/>
      <c r="F72" s="706"/>
      <c r="G72" s="707"/>
      <c r="H72" s="689"/>
      <c r="I72" s="689"/>
      <c r="J72" s="558"/>
      <c r="K72" s="493"/>
      <c r="L72" s="721"/>
      <c r="M72" s="579"/>
      <c r="N72" s="596"/>
      <c r="O72" s="596"/>
      <c r="P72" s="597"/>
      <c r="Q72" s="580"/>
      <c r="R72" s="581"/>
      <c r="S72" s="582"/>
      <c r="T72" s="582"/>
      <c r="U72" s="582"/>
      <c r="V72" s="582"/>
      <c r="W72" s="582"/>
      <c r="X72" s="580"/>
      <c r="Y72" s="580"/>
      <c r="Z72" s="580"/>
      <c r="AB72" s="581"/>
    </row>
    <row r="73" spans="1:28" s="583" customFormat="1">
      <c r="A73" s="701"/>
      <c r="B73" s="702"/>
      <c r="C73" s="703"/>
      <c r="D73" s="704"/>
      <c r="E73" s="705"/>
      <c r="F73" s="706"/>
      <c r="G73" s="707"/>
      <c r="H73" s="501"/>
      <c r="I73" s="501"/>
      <c r="J73" s="558"/>
      <c r="K73" s="493"/>
      <c r="L73" s="721"/>
      <c r="M73" s="579"/>
      <c r="N73" s="596"/>
      <c r="O73" s="596"/>
      <c r="P73" s="597"/>
      <c r="Q73" s="580"/>
      <c r="R73" s="581"/>
      <c r="S73" s="582"/>
      <c r="T73" s="582"/>
      <c r="U73" s="582"/>
      <c r="V73" s="582"/>
      <c r="W73" s="582"/>
      <c r="X73" s="580"/>
      <c r="Y73" s="580"/>
      <c r="Z73" s="580"/>
      <c r="AB73" s="581"/>
    </row>
    <row r="74" spans="1:28" s="583" customFormat="1" ht="72" customHeight="1">
      <c r="A74" s="780" t="s">
        <v>10</v>
      </c>
      <c r="B74" s="781" t="s">
        <v>767</v>
      </c>
      <c r="C74" s="781"/>
      <c r="D74" s="782"/>
      <c r="E74" s="783"/>
      <c r="F74" s="783"/>
      <c r="G74" s="784"/>
      <c r="H74" s="785"/>
      <c r="I74" s="785"/>
      <c r="J74" s="786"/>
      <c r="K74" s="787"/>
      <c r="L74" s="721"/>
      <c r="M74" s="579"/>
      <c r="N74" s="596"/>
      <c r="O74" s="596"/>
      <c r="P74" s="597"/>
      <c r="Q74" s="580"/>
      <c r="R74" s="581"/>
      <c r="S74" s="582"/>
      <c r="T74" s="582"/>
      <c r="U74" s="582"/>
      <c r="V74" s="582"/>
      <c r="W74" s="582"/>
      <c r="X74" s="580"/>
      <c r="Y74" s="580"/>
      <c r="Z74" s="580"/>
      <c r="AB74" s="581"/>
    </row>
    <row r="75" spans="1:28" s="583" customFormat="1" ht="76.5" customHeight="1">
      <c r="A75" s="751" t="s">
        <v>11</v>
      </c>
      <c r="B75" s="750" t="s">
        <v>1087</v>
      </c>
      <c r="C75" s="768" t="s">
        <v>44</v>
      </c>
      <c r="D75" s="762"/>
      <c r="E75" s="763"/>
      <c r="F75" s="763"/>
      <c r="G75" s="777"/>
      <c r="H75" s="778"/>
      <c r="I75" s="778"/>
      <c r="J75" s="779"/>
      <c r="K75" s="776">
        <f>+E76</f>
        <v>98</v>
      </c>
      <c r="L75" s="721"/>
      <c r="M75" s="579"/>
      <c r="N75" s="596"/>
      <c r="O75" s="596"/>
      <c r="P75" s="597"/>
      <c r="Q75" s="580"/>
      <c r="R75" s="581"/>
      <c r="S75" s="582"/>
      <c r="T75" s="582"/>
      <c r="U75" s="582"/>
      <c r="V75" s="582"/>
      <c r="W75" s="582"/>
      <c r="X75" s="580"/>
      <c r="Y75" s="580"/>
      <c r="Z75" s="580"/>
      <c r="AB75" s="581"/>
    </row>
    <row r="76" spans="1:28" s="583" customFormat="1">
      <c r="A76" s="701"/>
      <c r="B76" s="702" t="s">
        <v>1113</v>
      </c>
      <c r="C76" s="703"/>
      <c r="D76" s="704"/>
      <c r="E76" s="720">
        <v>98</v>
      </c>
      <c r="F76" s="706"/>
      <c r="G76" s="707"/>
      <c r="H76" s="501"/>
      <c r="I76" s="501"/>
      <c r="J76" s="558"/>
      <c r="K76" s="493"/>
      <c r="L76" s="721"/>
      <c r="M76" s="579"/>
      <c r="N76" s="596"/>
      <c r="O76" s="596"/>
      <c r="P76" s="597"/>
      <c r="Q76" s="580"/>
      <c r="R76" s="581"/>
      <c r="S76" s="582"/>
      <c r="T76" s="582"/>
      <c r="U76" s="582"/>
      <c r="V76" s="582"/>
      <c r="W76" s="582"/>
      <c r="X76" s="580"/>
      <c r="Y76" s="580"/>
      <c r="Z76" s="580"/>
      <c r="AB76" s="581"/>
    </row>
    <row r="77" spans="1:28" s="583" customFormat="1">
      <c r="A77" s="701"/>
      <c r="B77" s="702"/>
      <c r="C77" s="703"/>
      <c r="D77" s="704"/>
      <c r="E77" s="705"/>
      <c r="F77" s="706"/>
      <c r="G77" s="707"/>
      <c r="H77" s="501"/>
      <c r="I77" s="501"/>
      <c r="J77" s="558"/>
      <c r="K77" s="493"/>
      <c r="L77" s="721"/>
      <c r="M77" s="579"/>
      <c r="N77" s="596"/>
      <c r="O77" s="596"/>
      <c r="P77" s="597"/>
      <c r="Q77" s="580"/>
      <c r="R77" s="581"/>
      <c r="S77" s="582"/>
      <c r="T77" s="582"/>
      <c r="U77" s="582"/>
      <c r="V77" s="582"/>
      <c r="W77" s="582"/>
      <c r="X77" s="580"/>
      <c r="Y77" s="580"/>
      <c r="Z77" s="580"/>
      <c r="AB77" s="581"/>
    </row>
    <row r="78" spans="1:28" s="583" customFormat="1" ht="69.75">
      <c r="A78" s="751" t="s">
        <v>12</v>
      </c>
      <c r="B78" s="750" t="s">
        <v>1088</v>
      </c>
      <c r="C78" s="762" t="s">
        <v>44</v>
      </c>
      <c r="D78" s="762"/>
      <c r="E78" s="763"/>
      <c r="F78" s="763"/>
      <c r="G78" s="777"/>
      <c r="H78" s="778"/>
      <c r="I78" s="778"/>
      <c r="J78" s="779"/>
      <c r="K78" s="776">
        <f>+D79*E79</f>
        <v>120</v>
      </c>
      <c r="L78" s="721">
        <v>69.4161</v>
      </c>
      <c r="M78" s="579"/>
      <c r="N78" s="596"/>
      <c r="O78" s="596"/>
      <c r="P78" s="597"/>
      <c r="Q78" s="580"/>
      <c r="R78" s="581"/>
      <c r="S78" s="582"/>
      <c r="T78" s="582"/>
      <c r="U78" s="582"/>
      <c r="V78" s="582"/>
      <c r="W78" s="582"/>
      <c r="X78" s="580"/>
      <c r="Y78" s="580"/>
      <c r="Z78" s="580"/>
      <c r="AB78" s="581"/>
    </row>
    <row r="79" spans="1:28" s="583" customFormat="1">
      <c r="A79" s="701"/>
      <c r="B79" s="702" t="s">
        <v>1113</v>
      </c>
      <c r="C79" s="703"/>
      <c r="D79" s="704">
        <v>40</v>
      </c>
      <c r="E79" s="706">
        <v>3</v>
      </c>
      <c r="F79" s="706"/>
      <c r="G79" s="707"/>
      <c r="H79" s="501"/>
      <c r="I79" s="501"/>
      <c r="J79" s="558"/>
      <c r="K79" s="493"/>
      <c r="L79" s="721">
        <v>69.4161</v>
      </c>
      <c r="M79" s="579"/>
      <c r="N79" s="596"/>
      <c r="O79" s="596"/>
      <c r="P79" s="597"/>
      <c r="Q79" s="580"/>
      <c r="R79" s="581"/>
      <c r="S79" s="582"/>
      <c r="T79" s="582"/>
      <c r="U79" s="582"/>
      <c r="V79" s="582"/>
      <c r="W79" s="582"/>
      <c r="X79" s="580"/>
      <c r="Y79" s="580"/>
      <c r="Z79" s="580"/>
      <c r="AB79" s="581"/>
    </row>
    <row r="80" spans="1:28" s="583" customFormat="1">
      <c r="A80" s="701"/>
      <c r="B80" s="702"/>
      <c r="C80" s="703"/>
      <c r="D80" s="704"/>
      <c r="E80" s="705"/>
      <c r="F80" s="706"/>
      <c r="G80" s="707"/>
      <c r="H80" s="501"/>
      <c r="I80" s="501"/>
      <c r="J80" s="558"/>
      <c r="K80" s="493"/>
      <c r="L80" s="721"/>
      <c r="M80" s="579"/>
      <c r="N80" s="596"/>
      <c r="O80" s="596"/>
      <c r="P80" s="597"/>
      <c r="Q80" s="580"/>
      <c r="R80" s="581"/>
      <c r="S80" s="582"/>
      <c r="T80" s="582"/>
      <c r="U80" s="582"/>
      <c r="V80" s="582"/>
      <c r="W80" s="582"/>
      <c r="X80" s="580"/>
      <c r="Y80" s="580"/>
      <c r="Z80" s="580"/>
      <c r="AB80" s="581"/>
    </row>
    <row r="81" spans="1:28" s="583" customFormat="1">
      <c r="A81" s="701"/>
      <c r="B81" s="702"/>
      <c r="C81" s="703"/>
      <c r="D81" s="704"/>
      <c r="E81" s="705"/>
      <c r="F81" s="706"/>
      <c r="G81" s="707"/>
      <c r="H81" s="501"/>
      <c r="I81" s="501"/>
      <c r="J81" s="558"/>
      <c r="K81" s="493"/>
      <c r="L81" s="721"/>
      <c r="M81" s="579"/>
      <c r="N81" s="596"/>
      <c r="O81" s="596"/>
      <c r="P81" s="597"/>
      <c r="Q81" s="580"/>
      <c r="R81" s="581"/>
      <c r="S81" s="582"/>
      <c r="T81" s="582"/>
      <c r="U81" s="582"/>
      <c r="V81" s="582"/>
      <c r="W81" s="582"/>
      <c r="X81" s="580"/>
      <c r="Y81" s="580"/>
      <c r="Z81" s="580"/>
      <c r="AB81" s="581"/>
    </row>
    <row r="82" spans="1:28" s="583" customFormat="1" ht="83.25" customHeight="1">
      <c r="A82" s="751" t="s">
        <v>683</v>
      </c>
      <c r="B82" s="750" t="s">
        <v>1062</v>
      </c>
      <c r="C82" s="768" t="s">
        <v>45</v>
      </c>
      <c r="D82" s="762"/>
      <c r="E82" s="763"/>
      <c r="F82" s="763"/>
      <c r="G82" s="777"/>
      <c r="H82" s="778"/>
      <c r="I82" s="778"/>
      <c r="J82" s="779"/>
      <c r="K82" s="776">
        <f>+J83</f>
        <v>44.24</v>
      </c>
      <c r="L82" s="721"/>
      <c r="M82" s="579"/>
      <c r="N82" s="596"/>
      <c r="O82" s="596"/>
      <c r="P82" s="597"/>
      <c r="Q82" s="580"/>
      <c r="R82" s="581"/>
      <c r="S82" s="582"/>
      <c r="T82" s="582"/>
      <c r="U82" s="582"/>
      <c r="V82" s="582"/>
      <c r="W82" s="582"/>
      <c r="X82" s="580"/>
      <c r="Y82" s="580"/>
      <c r="Z82" s="580"/>
      <c r="AB82" s="581"/>
    </row>
    <row r="83" spans="1:28" s="583" customFormat="1">
      <c r="A83" s="701"/>
      <c r="B83" s="702" t="s">
        <v>1114</v>
      </c>
      <c r="C83" s="703"/>
      <c r="D83" s="704">
        <f>D79</f>
        <v>40</v>
      </c>
      <c r="E83" s="706"/>
      <c r="F83" s="706"/>
      <c r="G83" s="707"/>
      <c r="H83" s="501"/>
      <c r="I83" s="689"/>
      <c r="J83" s="558">
        <v>44.24</v>
      </c>
      <c r="K83" s="493">
        <v>0</v>
      </c>
      <c r="L83" s="721"/>
      <c r="M83" s="579"/>
      <c r="N83" s="596"/>
      <c r="O83" s="596"/>
      <c r="P83" s="597"/>
      <c r="Q83" s="580"/>
      <c r="R83" s="581"/>
      <c r="S83" s="582"/>
      <c r="T83" s="582"/>
      <c r="U83" s="582"/>
      <c r="V83" s="582"/>
      <c r="W83" s="582"/>
      <c r="X83" s="580"/>
      <c r="Y83" s="580"/>
      <c r="Z83" s="580"/>
      <c r="AB83" s="581"/>
    </row>
    <row r="84" spans="1:28" s="583" customFormat="1">
      <c r="A84" s="701"/>
      <c r="B84" s="702"/>
      <c r="C84" s="703"/>
      <c r="D84" s="704"/>
      <c r="E84" s="705"/>
      <c r="F84" s="706"/>
      <c r="G84" s="707"/>
      <c r="H84" s="501"/>
      <c r="I84" s="501"/>
      <c r="J84" s="558"/>
      <c r="K84" s="493"/>
      <c r="L84" s="721"/>
      <c r="M84" s="579"/>
      <c r="N84" s="596"/>
      <c r="O84" s="596"/>
      <c r="P84" s="597"/>
      <c r="Q84" s="580"/>
      <c r="R84" s="581"/>
      <c r="S84" s="582"/>
      <c r="T84" s="582"/>
      <c r="U84" s="582"/>
      <c r="V84" s="582"/>
      <c r="W84" s="582"/>
      <c r="X84" s="580"/>
      <c r="Y84" s="580"/>
      <c r="Z84" s="580"/>
      <c r="AB84" s="581"/>
    </row>
    <row r="85" spans="1:28" s="583" customFormat="1">
      <c r="A85" s="701"/>
      <c r="B85" s="702"/>
      <c r="C85" s="703"/>
      <c r="D85" s="704"/>
      <c r="E85" s="705"/>
      <c r="F85" s="706"/>
      <c r="G85" s="707"/>
      <c r="H85" s="501"/>
      <c r="I85" s="501"/>
      <c r="J85" s="558"/>
      <c r="K85" s="493"/>
      <c r="L85" s="721"/>
      <c r="M85" s="579"/>
      <c r="N85" s="596"/>
      <c r="O85" s="596"/>
      <c r="P85" s="597"/>
      <c r="Q85" s="580"/>
      <c r="R85" s="581"/>
      <c r="S85" s="582"/>
      <c r="T85" s="582"/>
      <c r="U85" s="582"/>
      <c r="V85" s="582"/>
      <c r="W85" s="582"/>
      <c r="X85" s="580"/>
      <c r="Y85" s="580"/>
      <c r="Z85" s="580"/>
      <c r="AB85" s="581"/>
    </row>
    <row r="86" spans="1:28" s="583" customFormat="1" ht="63" customHeight="1">
      <c r="A86" s="751" t="s">
        <v>684</v>
      </c>
      <c r="B86" s="750" t="s">
        <v>1093</v>
      </c>
      <c r="C86" s="768" t="s">
        <v>44</v>
      </c>
      <c r="D86" s="762"/>
      <c r="E86" s="763"/>
      <c r="F86" s="763"/>
      <c r="G86" s="777"/>
      <c r="H86" s="778"/>
      <c r="I86" s="778"/>
      <c r="J86" s="779"/>
      <c r="K86" s="776">
        <f>+E87</f>
        <v>126</v>
      </c>
      <c r="L86" s="721"/>
      <c r="M86" s="579"/>
      <c r="N86" s="596"/>
      <c r="O86" s="596"/>
      <c r="P86" s="597"/>
      <c r="Q86" s="580"/>
      <c r="R86" s="581"/>
      <c r="S86" s="582"/>
      <c r="T86" s="582"/>
      <c r="U86" s="582"/>
      <c r="V86" s="582"/>
      <c r="W86" s="582"/>
      <c r="X86" s="580"/>
      <c r="Y86" s="580"/>
      <c r="Z86" s="580"/>
      <c r="AB86" s="581"/>
    </row>
    <row r="87" spans="1:28" s="583" customFormat="1">
      <c r="A87" s="701"/>
      <c r="B87" s="702" t="s">
        <v>1114</v>
      </c>
      <c r="C87" s="703"/>
      <c r="D87" s="704"/>
      <c r="E87" s="705">
        <v>126</v>
      </c>
      <c r="F87" s="706"/>
      <c r="G87" s="707"/>
      <c r="H87" s="501"/>
      <c r="I87" s="501"/>
      <c r="J87" s="558"/>
      <c r="K87" s="493">
        <f>+D87*E87</f>
        <v>0</v>
      </c>
      <c r="L87" s="721"/>
      <c r="M87" s="579"/>
      <c r="N87" s="596"/>
      <c r="O87" s="596"/>
      <c r="P87" s="597"/>
      <c r="Q87" s="580"/>
      <c r="R87" s="581"/>
      <c r="S87" s="582"/>
      <c r="T87" s="582"/>
      <c r="U87" s="582"/>
      <c r="V87" s="582"/>
      <c r="W87" s="582"/>
      <c r="X87" s="580"/>
      <c r="Y87" s="580"/>
      <c r="Z87" s="580"/>
      <c r="AB87" s="581"/>
    </row>
    <row r="88" spans="1:28" s="583" customFormat="1">
      <c r="A88" s="701"/>
      <c r="B88" s="702"/>
      <c r="C88" s="703"/>
      <c r="D88" s="704"/>
      <c r="E88" s="705"/>
      <c r="F88" s="706"/>
      <c r="G88" s="707"/>
      <c r="H88" s="501"/>
      <c r="I88" s="501"/>
      <c r="J88" s="558"/>
      <c r="K88" s="493"/>
      <c r="L88" s="721"/>
      <c r="M88" s="579"/>
      <c r="N88" s="596"/>
      <c r="O88" s="596"/>
      <c r="P88" s="597"/>
      <c r="Q88" s="580"/>
      <c r="R88" s="581"/>
      <c r="S88" s="582"/>
      <c r="T88" s="582"/>
      <c r="U88" s="582"/>
      <c r="V88" s="582"/>
      <c r="W88" s="582"/>
      <c r="X88" s="580"/>
      <c r="Y88" s="580"/>
      <c r="Z88" s="580"/>
      <c r="AB88" s="581"/>
    </row>
    <row r="89" spans="1:28" s="583" customFormat="1">
      <c r="A89" s="701"/>
      <c r="B89" s="702"/>
      <c r="C89" s="703"/>
      <c r="D89" s="704"/>
      <c r="E89" s="705"/>
      <c r="F89" s="706"/>
      <c r="G89" s="707"/>
      <c r="H89" s="501"/>
      <c r="I89" s="501"/>
      <c r="J89" s="558"/>
      <c r="K89" s="493"/>
      <c r="L89" s="721"/>
      <c r="M89" s="579"/>
      <c r="N89" s="596"/>
      <c r="O89" s="596"/>
      <c r="P89" s="597"/>
      <c r="Q89" s="580"/>
      <c r="R89" s="581"/>
      <c r="S89" s="582"/>
      <c r="T89" s="582"/>
      <c r="U89" s="582"/>
      <c r="V89" s="582"/>
      <c r="W89" s="582"/>
      <c r="X89" s="580"/>
      <c r="Y89" s="580"/>
      <c r="Z89" s="580"/>
      <c r="AB89" s="581"/>
    </row>
    <row r="90" spans="1:28" s="583" customFormat="1" ht="67.5" customHeight="1">
      <c r="A90" s="751" t="s">
        <v>685</v>
      </c>
      <c r="B90" s="750" t="s">
        <v>1103</v>
      </c>
      <c r="C90" s="768" t="s">
        <v>46</v>
      </c>
      <c r="D90" s="762"/>
      <c r="E90" s="763"/>
      <c r="F90" s="763"/>
      <c r="G90" s="777"/>
      <c r="H90" s="778"/>
      <c r="I90" s="778"/>
      <c r="J90" s="779"/>
      <c r="K90" s="776">
        <f>H91</f>
        <v>144</v>
      </c>
      <c r="L90" s="721"/>
      <c r="M90" s="579"/>
      <c r="N90" s="596"/>
      <c r="O90" s="596"/>
      <c r="P90" s="597"/>
      <c r="Q90" s="580"/>
      <c r="R90" s="581"/>
      <c r="S90" s="582"/>
      <c r="T90" s="582"/>
      <c r="U90" s="582"/>
      <c r="V90" s="582"/>
      <c r="W90" s="582"/>
      <c r="X90" s="580"/>
      <c r="Y90" s="580"/>
      <c r="Z90" s="580"/>
      <c r="AB90" s="581"/>
    </row>
    <row r="91" spans="1:28" s="583" customFormat="1">
      <c r="A91" s="701"/>
      <c r="B91" s="702"/>
      <c r="C91" s="703"/>
      <c r="D91" s="704"/>
      <c r="E91" s="705">
        <v>360</v>
      </c>
      <c r="F91" s="706">
        <v>0.4</v>
      </c>
      <c r="G91" s="707"/>
      <c r="H91" s="689">
        <f>E91*F91</f>
        <v>144</v>
      </c>
      <c r="I91" s="501"/>
      <c r="J91" s="558"/>
      <c r="K91" s="493">
        <f>+J91</f>
        <v>0</v>
      </c>
      <c r="L91" s="721"/>
      <c r="M91" s="579"/>
      <c r="N91" s="596"/>
      <c r="O91" s="596"/>
      <c r="P91" s="597"/>
      <c r="Q91" s="580"/>
      <c r="R91" s="581"/>
      <c r="S91" s="582"/>
      <c r="T91" s="582"/>
      <c r="U91" s="582"/>
      <c r="V91" s="582"/>
      <c r="W91" s="582"/>
      <c r="X91" s="580"/>
      <c r="Y91" s="580"/>
      <c r="Z91" s="580"/>
      <c r="AB91" s="581"/>
    </row>
    <row r="92" spans="1:28" s="583" customFormat="1">
      <c r="A92" s="701"/>
      <c r="B92" s="702"/>
      <c r="C92" s="703"/>
      <c r="D92" s="704"/>
      <c r="E92" s="705"/>
      <c r="F92" s="706"/>
      <c r="G92" s="707"/>
      <c r="H92" s="501"/>
      <c r="I92" s="501"/>
      <c r="J92" s="558"/>
      <c r="K92" s="493"/>
      <c r="L92" s="721"/>
      <c r="M92" s="579"/>
      <c r="N92" s="596"/>
      <c r="O92" s="596"/>
      <c r="P92" s="597"/>
      <c r="Q92" s="580"/>
      <c r="R92" s="581"/>
      <c r="S92" s="582"/>
      <c r="T92" s="582"/>
      <c r="U92" s="582"/>
      <c r="V92" s="582"/>
      <c r="W92" s="582"/>
      <c r="X92" s="580"/>
      <c r="Y92" s="580"/>
      <c r="Z92" s="580"/>
      <c r="AB92" s="581"/>
    </row>
    <row r="93" spans="1:28" s="583" customFormat="1">
      <c r="A93" s="701"/>
      <c r="B93" s="702"/>
      <c r="C93" s="703"/>
      <c r="D93" s="704"/>
      <c r="E93" s="705"/>
      <c r="F93" s="706"/>
      <c r="G93" s="707"/>
      <c r="H93" s="501"/>
      <c r="I93" s="501"/>
      <c r="J93" s="558"/>
      <c r="K93" s="493"/>
      <c r="L93" s="721"/>
      <c r="M93" s="579"/>
      <c r="N93" s="596"/>
      <c r="O93" s="596"/>
      <c r="P93" s="597"/>
      <c r="Q93" s="580"/>
      <c r="R93" s="581"/>
      <c r="S93" s="582"/>
      <c r="T93" s="582"/>
      <c r="U93" s="582"/>
      <c r="V93" s="582"/>
      <c r="W93" s="582"/>
      <c r="X93" s="580"/>
      <c r="Y93" s="580"/>
      <c r="Z93" s="580"/>
      <c r="AB93" s="581"/>
    </row>
    <row r="94" spans="1:28" s="583" customFormat="1" ht="46.5">
      <c r="A94" s="751" t="s">
        <v>686</v>
      </c>
      <c r="B94" s="750" t="s">
        <v>1104</v>
      </c>
      <c r="C94" s="768" t="s">
        <v>44</v>
      </c>
      <c r="D94" s="762"/>
      <c r="E94" s="763"/>
      <c r="F94" s="763"/>
      <c r="G94" s="777"/>
      <c r="H94" s="778"/>
      <c r="I94" s="778"/>
      <c r="J94" s="779"/>
      <c r="K94" s="776">
        <f>+E95</f>
        <v>360</v>
      </c>
      <c r="L94" s="721"/>
      <c r="M94" s="579"/>
      <c r="N94" s="596"/>
      <c r="O94" s="596"/>
      <c r="P94" s="597"/>
      <c r="Q94" s="580"/>
      <c r="R94" s="581"/>
      <c r="S94" s="582"/>
      <c r="T94" s="582"/>
      <c r="U94" s="582"/>
      <c r="V94" s="582"/>
      <c r="W94" s="582"/>
      <c r="X94" s="580"/>
      <c r="Y94" s="580"/>
      <c r="Z94" s="580"/>
      <c r="AB94" s="581"/>
    </row>
    <row r="95" spans="1:28" s="583" customFormat="1">
      <c r="A95" s="701"/>
      <c r="B95" s="702" t="s">
        <v>1114</v>
      </c>
      <c r="C95" s="703"/>
      <c r="D95" s="704"/>
      <c r="E95" s="705">
        <v>360</v>
      </c>
      <c r="F95" s="706"/>
      <c r="G95" s="707"/>
      <c r="H95" s="501"/>
      <c r="I95" s="501"/>
      <c r="J95" s="558"/>
      <c r="K95" s="493"/>
      <c r="L95" s="721"/>
      <c r="M95" s="579"/>
      <c r="N95" s="596"/>
      <c r="O95" s="596"/>
      <c r="P95" s="597"/>
      <c r="Q95" s="580"/>
      <c r="R95" s="581"/>
      <c r="S95" s="582"/>
      <c r="T95" s="582"/>
      <c r="U95" s="582"/>
      <c r="V95" s="582"/>
      <c r="W95" s="582"/>
      <c r="X95" s="580"/>
      <c r="Y95" s="580"/>
      <c r="Z95" s="580"/>
      <c r="AB95" s="581"/>
    </row>
    <row r="96" spans="1:28" s="583" customFormat="1">
      <c r="A96" s="701"/>
      <c r="B96" s="702"/>
      <c r="C96" s="703"/>
      <c r="D96" s="704"/>
      <c r="E96" s="705"/>
      <c r="F96" s="706"/>
      <c r="G96" s="707"/>
      <c r="H96" s="501"/>
      <c r="I96" s="501"/>
      <c r="J96" s="558"/>
      <c r="K96" s="493"/>
      <c r="L96" s="721"/>
      <c r="M96" s="579"/>
      <c r="N96" s="596"/>
      <c r="O96" s="596"/>
      <c r="P96" s="597"/>
      <c r="Q96" s="580"/>
      <c r="R96" s="581"/>
      <c r="S96" s="582"/>
      <c r="T96" s="582"/>
      <c r="U96" s="582"/>
      <c r="V96" s="582"/>
      <c r="W96" s="582"/>
      <c r="X96" s="580"/>
      <c r="Y96" s="580"/>
      <c r="Z96" s="580"/>
      <c r="AB96" s="581"/>
    </row>
    <row r="97" spans="1:28" s="583" customFormat="1">
      <c r="A97" s="701"/>
      <c r="B97" s="702"/>
      <c r="C97" s="703"/>
      <c r="D97" s="704"/>
      <c r="E97" s="705"/>
      <c r="F97" s="706"/>
      <c r="G97" s="707"/>
      <c r="H97" s="501"/>
      <c r="I97" s="501"/>
      <c r="J97" s="558"/>
      <c r="K97" s="493"/>
      <c r="L97" s="721"/>
      <c r="M97" s="579"/>
      <c r="N97" s="596"/>
      <c r="O97" s="596"/>
      <c r="P97" s="597"/>
      <c r="Q97" s="580"/>
      <c r="R97" s="581"/>
      <c r="S97" s="582"/>
      <c r="T97" s="582"/>
      <c r="U97" s="582"/>
      <c r="V97" s="582"/>
      <c r="W97" s="582"/>
      <c r="X97" s="580"/>
      <c r="Y97" s="580"/>
      <c r="Z97" s="580"/>
      <c r="AB97" s="581"/>
    </row>
    <row r="98" spans="1:28" s="583" customFormat="1">
      <c r="A98" s="751" t="s">
        <v>1081</v>
      </c>
      <c r="B98" s="750" t="s">
        <v>1105</v>
      </c>
      <c r="C98" s="768" t="s">
        <v>1094</v>
      </c>
      <c r="D98" s="762"/>
      <c r="E98" s="763"/>
      <c r="F98" s="763"/>
      <c r="G98" s="777"/>
      <c r="H98" s="778"/>
      <c r="I98" s="778"/>
      <c r="J98" s="779"/>
      <c r="K98" s="776">
        <f>+D99</f>
        <v>12</v>
      </c>
      <c r="L98" s="721"/>
      <c r="M98" s="579"/>
      <c r="N98" s="596"/>
      <c r="O98" s="596"/>
      <c r="P98" s="597"/>
      <c r="Q98" s="580"/>
      <c r="R98" s="581"/>
      <c r="S98" s="582"/>
      <c r="T98" s="582"/>
      <c r="U98" s="582"/>
      <c r="V98" s="582"/>
      <c r="W98" s="582"/>
      <c r="X98" s="580"/>
      <c r="Y98" s="580"/>
      <c r="Z98" s="580"/>
      <c r="AB98" s="581"/>
    </row>
    <row r="99" spans="1:28" s="583" customFormat="1">
      <c r="A99" s="701"/>
      <c r="B99" s="702"/>
      <c r="C99" s="703"/>
      <c r="D99" s="704">
        <v>12</v>
      </c>
      <c r="E99" s="705"/>
      <c r="F99" s="706"/>
      <c r="G99" s="707"/>
      <c r="H99" s="501"/>
      <c r="I99" s="501"/>
      <c r="J99" s="558"/>
      <c r="K99" s="493">
        <f>+G99*E99</f>
        <v>0</v>
      </c>
      <c r="L99" s="721"/>
      <c r="M99" s="579"/>
      <c r="N99" s="596"/>
      <c r="O99" s="596"/>
      <c r="P99" s="597"/>
      <c r="Q99" s="580"/>
      <c r="R99" s="581"/>
      <c r="S99" s="582"/>
      <c r="T99" s="582"/>
      <c r="U99" s="582"/>
      <c r="V99" s="582"/>
      <c r="W99" s="582"/>
      <c r="X99" s="580"/>
      <c r="Y99" s="580"/>
      <c r="Z99" s="580"/>
      <c r="AB99" s="581"/>
    </row>
    <row r="100" spans="1:28" s="583" customFormat="1">
      <c r="A100" s="701"/>
      <c r="B100" s="702"/>
      <c r="C100" s="703"/>
      <c r="D100" s="704"/>
      <c r="E100" s="705"/>
      <c r="F100" s="706"/>
      <c r="G100" s="707"/>
      <c r="H100" s="501"/>
      <c r="I100" s="501"/>
      <c r="J100" s="558"/>
      <c r="K100" s="493"/>
      <c r="L100" s="721"/>
      <c r="M100" s="579"/>
      <c r="N100" s="596"/>
      <c r="O100" s="596"/>
      <c r="P100" s="597"/>
      <c r="Q100" s="580"/>
      <c r="R100" s="581"/>
      <c r="S100" s="582"/>
      <c r="T100" s="582"/>
      <c r="U100" s="582"/>
      <c r="V100" s="582"/>
      <c r="W100" s="582"/>
      <c r="X100" s="580"/>
      <c r="Y100" s="580"/>
      <c r="Z100" s="580"/>
      <c r="AB100" s="581"/>
    </row>
    <row r="101" spans="1:28" s="583" customFormat="1">
      <c r="A101" s="701"/>
      <c r="B101" s="702"/>
      <c r="C101" s="703"/>
      <c r="D101" s="704"/>
      <c r="E101" s="705"/>
      <c r="F101" s="706"/>
      <c r="G101" s="707"/>
      <c r="H101" s="501"/>
      <c r="I101" s="501"/>
      <c r="J101" s="558"/>
      <c r="K101" s="493"/>
      <c r="L101" s="721"/>
      <c r="M101" s="579"/>
      <c r="N101" s="596"/>
      <c r="O101" s="596"/>
      <c r="P101" s="597"/>
      <c r="Q101" s="580"/>
      <c r="R101" s="581"/>
      <c r="S101" s="582"/>
      <c r="T101" s="582"/>
      <c r="U101" s="582"/>
      <c r="V101" s="582"/>
      <c r="W101" s="582"/>
      <c r="X101" s="580"/>
      <c r="Y101" s="580"/>
      <c r="Z101" s="580"/>
      <c r="AB101" s="581"/>
    </row>
    <row r="102" spans="1:28" s="583" customFormat="1" ht="46.5">
      <c r="A102" s="751" t="s">
        <v>1106</v>
      </c>
      <c r="B102" s="750" t="s">
        <v>1107</v>
      </c>
      <c r="C102" s="768" t="s">
        <v>44</v>
      </c>
      <c r="D102" s="762"/>
      <c r="E102" s="763"/>
      <c r="F102" s="763"/>
      <c r="G102" s="777"/>
      <c r="H102" s="778"/>
      <c r="I102" s="778"/>
      <c r="J102" s="779"/>
      <c r="K102" s="776">
        <f>+E103</f>
        <v>98</v>
      </c>
      <c r="L102" s="721"/>
      <c r="M102" s="579"/>
      <c r="N102" s="596"/>
      <c r="O102" s="596"/>
      <c r="P102" s="597"/>
      <c r="Q102" s="580"/>
      <c r="R102" s="581"/>
      <c r="S102" s="582"/>
      <c r="T102" s="582"/>
      <c r="U102" s="582"/>
      <c r="V102" s="582"/>
      <c r="W102" s="582"/>
      <c r="X102" s="580"/>
      <c r="Y102" s="580"/>
      <c r="Z102" s="580"/>
      <c r="AB102" s="581"/>
    </row>
    <row r="103" spans="1:28" s="583" customFormat="1">
      <c r="A103" s="701"/>
      <c r="B103" s="702" t="s">
        <v>1114</v>
      </c>
      <c r="C103" s="538"/>
      <c r="D103" s="840"/>
      <c r="E103" s="705">
        <v>98</v>
      </c>
      <c r="F103" s="706"/>
      <c r="G103" s="707"/>
      <c r="H103" s="501"/>
      <c r="I103" s="501"/>
      <c r="J103" s="558"/>
      <c r="K103" s="493"/>
      <c r="L103" s="721"/>
      <c r="M103" s="579"/>
      <c r="N103" s="596"/>
      <c r="O103" s="596"/>
      <c r="P103" s="597"/>
      <c r="Q103" s="580"/>
      <c r="R103" s="581"/>
      <c r="S103" s="582"/>
      <c r="T103" s="582"/>
      <c r="U103" s="582"/>
      <c r="V103" s="582"/>
      <c r="W103" s="582"/>
      <c r="X103" s="580"/>
      <c r="Y103" s="580"/>
      <c r="Z103" s="580"/>
      <c r="AB103" s="581"/>
    </row>
    <row r="104" spans="1:28" s="583" customFormat="1">
      <c r="A104" s="701"/>
      <c r="B104" s="702"/>
      <c r="C104" s="703"/>
      <c r="D104" s="704"/>
      <c r="E104" s="705"/>
      <c r="F104" s="706"/>
      <c r="G104" s="707"/>
      <c r="H104" s="501"/>
      <c r="I104" s="501"/>
      <c r="J104" s="558"/>
      <c r="K104" s="493"/>
      <c r="L104" s="721"/>
      <c r="M104" s="579"/>
      <c r="N104" s="596"/>
      <c r="O104" s="596"/>
      <c r="P104" s="597"/>
      <c r="Q104" s="580"/>
      <c r="R104" s="581"/>
      <c r="S104" s="582"/>
      <c r="T104" s="582"/>
      <c r="U104" s="582"/>
      <c r="V104" s="582"/>
      <c r="W104" s="582"/>
      <c r="X104" s="580"/>
      <c r="Y104" s="580"/>
      <c r="Z104" s="580"/>
      <c r="AB104" s="581"/>
    </row>
    <row r="105" spans="1:28" s="583" customFormat="1">
      <c r="A105" s="701"/>
      <c r="B105" s="702"/>
      <c r="C105" s="703"/>
      <c r="D105" s="704"/>
      <c r="E105" s="705"/>
      <c r="F105" s="706"/>
      <c r="G105" s="707"/>
      <c r="H105" s="501"/>
      <c r="I105" s="501"/>
      <c r="J105" s="558"/>
      <c r="K105" s="493"/>
      <c r="L105" s="721"/>
      <c r="M105" s="579"/>
      <c r="N105" s="596"/>
      <c r="O105" s="596"/>
      <c r="P105" s="597"/>
      <c r="Q105" s="580"/>
      <c r="R105" s="581"/>
      <c r="S105" s="582"/>
      <c r="T105" s="582"/>
      <c r="U105" s="582"/>
      <c r="V105" s="582"/>
      <c r="W105" s="582"/>
      <c r="X105" s="580"/>
      <c r="Y105" s="580"/>
      <c r="Z105" s="580"/>
      <c r="AB105" s="581"/>
    </row>
    <row r="106" spans="1:28" s="583" customFormat="1">
      <c r="A106" s="701"/>
      <c r="B106" s="702"/>
      <c r="C106" s="703"/>
      <c r="D106" s="704"/>
      <c r="E106" s="705"/>
      <c r="F106" s="706"/>
      <c r="G106" s="707"/>
      <c r="H106" s="501"/>
      <c r="I106" s="501"/>
      <c r="J106" s="558"/>
      <c r="K106" s="493"/>
      <c r="L106" s="721"/>
      <c r="M106" s="579"/>
      <c r="N106" s="596"/>
      <c r="O106" s="596"/>
      <c r="P106" s="597"/>
      <c r="Q106" s="580"/>
      <c r="R106" s="581"/>
      <c r="S106" s="582"/>
      <c r="T106" s="582"/>
      <c r="U106" s="582"/>
      <c r="V106" s="582"/>
      <c r="W106" s="582"/>
      <c r="X106" s="580"/>
      <c r="Y106" s="580"/>
      <c r="Z106" s="580"/>
      <c r="AB106" s="581"/>
    </row>
    <row r="107" spans="1:28" s="583" customFormat="1" ht="69.75">
      <c r="A107" s="751" t="s">
        <v>1108</v>
      </c>
      <c r="B107" s="750" t="s">
        <v>1110</v>
      </c>
      <c r="C107" s="768" t="s">
        <v>44</v>
      </c>
      <c r="D107" s="762"/>
      <c r="E107" s="763"/>
      <c r="F107" s="763"/>
      <c r="G107" s="777"/>
      <c r="H107" s="778"/>
      <c r="I107" s="778"/>
      <c r="J107" s="779"/>
      <c r="K107" s="776">
        <f>SUM(I108:I111)</f>
        <v>226.48</v>
      </c>
      <c r="L107" s="721"/>
      <c r="M107" s="579"/>
      <c r="N107" s="596"/>
      <c r="O107" s="596"/>
      <c r="P107" s="597"/>
      <c r="Q107" s="580"/>
      <c r="R107" s="581"/>
      <c r="S107" s="582"/>
      <c r="T107" s="582"/>
      <c r="U107" s="582"/>
      <c r="V107" s="582"/>
      <c r="W107" s="582"/>
      <c r="X107" s="580"/>
      <c r="Y107" s="580"/>
      <c r="Z107" s="580"/>
      <c r="AB107" s="581"/>
    </row>
    <row r="108" spans="1:28" s="583" customFormat="1">
      <c r="A108" s="701"/>
      <c r="B108" s="702" t="s">
        <v>1115</v>
      </c>
      <c r="C108" s="703"/>
      <c r="D108" s="704"/>
      <c r="E108" s="705">
        <v>98</v>
      </c>
      <c r="F108" s="706"/>
      <c r="G108" s="707"/>
      <c r="H108" s="501">
        <v>1.28</v>
      </c>
      <c r="I108" s="501">
        <v>125.44</v>
      </c>
      <c r="J108" s="558"/>
      <c r="K108" s="493"/>
      <c r="L108" s="721"/>
      <c r="M108" s="579"/>
      <c r="N108" s="596"/>
      <c r="O108" s="596"/>
      <c r="P108" s="597"/>
      <c r="Q108" s="580"/>
      <c r="R108" s="581"/>
      <c r="S108" s="582"/>
      <c r="T108" s="582"/>
      <c r="U108" s="582"/>
      <c r="V108" s="582"/>
      <c r="W108" s="582"/>
      <c r="X108" s="580"/>
      <c r="Y108" s="580"/>
      <c r="Z108" s="580"/>
      <c r="AB108" s="581"/>
    </row>
    <row r="109" spans="1:28" s="583" customFormat="1">
      <c r="A109" s="701"/>
      <c r="B109" s="702" t="s">
        <v>1116</v>
      </c>
      <c r="C109" s="703"/>
      <c r="D109" s="704"/>
      <c r="E109" s="705">
        <v>126</v>
      </c>
      <c r="F109" s="706"/>
      <c r="G109" s="707"/>
      <c r="H109" s="501">
        <v>0.4</v>
      </c>
      <c r="I109" s="501">
        <v>50.400000000000006</v>
      </c>
      <c r="J109" s="558"/>
      <c r="K109" s="493"/>
      <c r="L109" s="721"/>
      <c r="M109" s="579"/>
      <c r="N109" s="596"/>
      <c r="O109" s="596"/>
      <c r="P109" s="597"/>
      <c r="Q109" s="580"/>
      <c r="R109" s="581"/>
      <c r="S109" s="582"/>
      <c r="T109" s="582"/>
      <c r="U109" s="582"/>
      <c r="V109" s="582"/>
      <c r="W109" s="582"/>
      <c r="X109" s="580"/>
      <c r="Y109" s="580"/>
      <c r="Z109" s="580"/>
      <c r="AB109" s="581"/>
    </row>
    <row r="110" spans="1:28" s="583" customFormat="1">
      <c r="A110" s="701"/>
      <c r="B110" s="702" t="s">
        <v>1117</v>
      </c>
      <c r="C110" s="703"/>
      <c r="D110" s="704"/>
      <c r="E110" s="705">
        <v>120</v>
      </c>
      <c r="F110" s="706"/>
      <c r="G110" s="707"/>
      <c r="H110" s="501">
        <v>0.03</v>
      </c>
      <c r="I110" s="501">
        <v>3.5999999999999996</v>
      </c>
      <c r="J110" s="558"/>
      <c r="K110" s="493"/>
      <c r="L110" s="721"/>
      <c r="M110" s="579"/>
      <c r="N110" s="596"/>
      <c r="O110" s="596"/>
      <c r="P110" s="597"/>
      <c r="Q110" s="580"/>
      <c r="R110" s="581"/>
      <c r="S110" s="582"/>
      <c r="T110" s="582"/>
      <c r="U110" s="582"/>
      <c r="V110" s="582"/>
      <c r="W110" s="582"/>
      <c r="X110" s="580"/>
      <c r="Y110" s="580"/>
      <c r="Z110" s="580"/>
      <c r="AB110" s="581"/>
    </row>
    <row r="111" spans="1:28" s="583" customFormat="1">
      <c r="A111" s="701"/>
      <c r="B111" s="702" t="s">
        <v>1118</v>
      </c>
      <c r="C111" s="703"/>
      <c r="D111" s="704"/>
      <c r="E111" s="705">
        <v>98</v>
      </c>
      <c r="F111" s="706"/>
      <c r="G111" s="707"/>
      <c r="H111" s="501"/>
      <c r="I111" s="501">
        <v>47.04</v>
      </c>
      <c r="J111" s="558"/>
      <c r="K111" s="493"/>
      <c r="L111" s="721"/>
      <c r="M111" s="579"/>
      <c r="N111" s="596"/>
      <c r="O111" s="596"/>
      <c r="P111" s="597"/>
      <c r="Q111" s="580"/>
      <c r="R111" s="581"/>
      <c r="S111" s="582"/>
      <c r="T111" s="582"/>
      <c r="U111" s="582"/>
      <c r="V111" s="582"/>
      <c r="W111" s="582"/>
      <c r="X111" s="580"/>
      <c r="Y111" s="580"/>
      <c r="Z111" s="580"/>
      <c r="AB111" s="581"/>
    </row>
    <row r="112" spans="1:28" s="583" customFormat="1" ht="46.5">
      <c r="A112" s="751" t="s">
        <v>1109</v>
      </c>
      <c r="B112" s="750" t="s">
        <v>1111</v>
      </c>
      <c r="C112" s="768" t="s">
        <v>49</v>
      </c>
      <c r="D112" s="762"/>
      <c r="E112" s="763"/>
      <c r="F112" s="763"/>
      <c r="G112" s="777"/>
      <c r="H112" s="778"/>
      <c r="I112" s="778"/>
      <c r="J112" s="779"/>
      <c r="K112" s="776">
        <f>+I113</f>
        <v>47.04</v>
      </c>
      <c r="L112" s="721"/>
      <c r="M112" s="579"/>
      <c r="N112" s="596"/>
      <c r="O112" s="596"/>
      <c r="P112" s="597"/>
      <c r="Q112" s="580"/>
      <c r="R112" s="581"/>
      <c r="S112" s="582"/>
      <c r="T112" s="582"/>
      <c r="U112" s="582"/>
      <c r="V112" s="582"/>
      <c r="W112" s="582"/>
      <c r="X112" s="580"/>
      <c r="Y112" s="580"/>
      <c r="Z112" s="580"/>
      <c r="AB112" s="581"/>
    </row>
    <row r="113" spans="1:28" s="583" customFormat="1">
      <c r="A113" s="701"/>
      <c r="B113" s="702"/>
      <c r="C113" s="703"/>
      <c r="D113" s="705"/>
      <c r="E113" s="705">
        <v>98</v>
      </c>
      <c r="F113" s="706">
        <v>0.6</v>
      </c>
      <c r="G113" s="707">
        <v>0.8</v>
      </c>
      <c r="H113" s="689"/>
      <c r="I113" s="689">
        <f>E113*F113*G113</f>
        <v>47.04</v>
      </c>
      <c r="J113" s="558"/>
      <c r="K113" s="841"/>
      <c r="L113" s="721"/>
      <c r="M113" s="579"/>
      <c r="N113" s="596"/>
      <c r="O113" s="596"/>
      <c r="P113" s="597"/>
      <c r="Q113" s="580"/>
      <c r="R113" s="581"/>
      <c r="S113" s="582"/>
      <c r="T113" s="582"/>
      <c r="U113" s="582"/>
      <c r="V113" s="582"/>
      <c r="W113" s="582"/>
      <c r="X113" s="580"/>
      <c r="Y113" s="580"/>
      <c r="Z113" s="580"/>
      <c r="AB113" s="581"/>
    </row>
    <row r="114" spans="1:28" s="583" customFormat="1">
      <c r="A114" s="701"/>
      <c r="B114" s="702">
        <v>12</v>
      </c>
      <c r="C114" s="703"/>
      <c r="D114" s="705"/>
      <c r="E114" s="705"/>
      <c r="F114" s="706"/>
      <c r="G114" s="707"/>
      <c r="H114" s="689"/>
      <c r="I114" s="689"/>
      <c r="J114" s="558"/>
      <c r="K114" s="841"/>
      <c r="L114" s="721"/>
      <c r="M114" s="579"/>
      <c r="N114" s="596"/>
      <c r="O114" s="596"/>
      <c r="P114" s="597"/>
      <c r="Q114" s="580"/>
      <c r="R114" s="581"/>
      <c r="S114" s="582"/>
      <c r="T114" s="582"/>
      <c r="U114" s="582"/>
      <c r="V114" s="582"/>
      <c r="W114" s="582"/>
      <c r="X114" s="580"/>
      <c r="Y114" s="580"/>
      <c r="Z114" s="580"/>
      <c r="AB114" s="581"/>
    </row>
    <row r="115" spans="1:28" s="583" customFormat="1">
      <c r="A115" s="701"/>
      <c r="B115" s="702"/>
      <c r="C115" s="703"/>
      <c r="D115" s="704"/>
      <c r="E115" s="705"/>
      <c r="F115" s="706"/>
      <c r="G115" s="707"/>
      <c r="H115" s="501"/>
      <c r="I115" s="501"/>
      <c r="J115" s="558"/>
      <c r="K115" s="493"/>
      <c r="L115" s="721"/>
      <c r="M115" s="579"/>
      <c r="N115" s="596"/>
      <c r="O115" s="596"/>
      <c r="P115" s="597"/>
      <c r="Q115" s="580"/>
      <c r="R115" s="581"/>
      <c r="S115" s="582"/>
      <c r="T115" s="582"/>
      <c r="U115" s="582"/>
      <c r="V115" s="582"/>
      <c r="W115" s="582"/>
      <c r="X115" s="580"/>
      <c r="Y115" s="580"/>
      <c r="Z115" s="580"/>
      <c r="AB115" s="581"/>
    </row>
    <row r="116" spans="1:28" s="583" customFormat="1">
      <c r="A116" s="701"/>
      <c r="B116" s="702"/>
      <c r="C116" s="703"/>
      <c r="D116" s="704"/>
      <c r="E116" s="705"/>
      <c r="F116" s="706"/>
      <c r="G116" s="707"/>
      <c r="H116" s="501"/>
      <c r="I116" s="501"/>
      <c r="J116" s="558"/>
      <c r="K116" s="493"/>
      <c r="L116" s="721"/>
      <c r="M116" s="579"/>
      <c r="N116" s="596"/>
      <c r="O116" s="596"/>
      <c r="P116" s="597"/>
      <c r="Q116" s="580"/>
      <c r="R116" s="581"/>
      <c r="S116" s="582"/>
      <c r="T116" s="582"/>
      <c r="U116" s="582"/>
      <c r="V116" s="582"/>
      <c r="W116" s="582"/>
      <c r="X116" s="580"/>
      <c r="Y116" s="580"/>
      <c r="Z116" s="580"/>
      <c r="AB116" s="581"/>
    </row>
    <row r="117" spans="1:28" s="583" customFormat="1" ht="46.5">
      <c r="A117" s="751" t="s">
        <v>1112</v>
      </c>
      <c r="B117" s="750" t="s">
        <v>1102</v>
      </c>
      <c r="C117" s="768" t="s">
        <v>688</v>
      </c>
      <c r="D117" s="762"/>
      <c r="E117" s="763"/>
      <c r="F117" s="763"/>
      <c r="G117" s="777"/>
      <c r="H117" s="778"/>
      <c r="I117" s="778"/>
      <c r="J117" s="779"/>
      <c r="K117" s="776">
        <f>+I118</f>
        <v>2547.8999999999996</v>
      </c>
      <c r="L117" s="721"/>
      <c r="M117" s="579"/>
      <c r="N117" s="596"/>
      <c r="O117" s="596"/>
      <c r="P117" s="597"/>
      <c r="Q117" s="580"/>
      <c r="R117" s="581"/>
      <c r="S117" s="582"/>
      <c r="T117" s="582"/>
      <c r="U117" s="582"/>
      <c r="V117" s="582"/>
      <c r="W117" s="582"/>
      <c r="X117" s="580"/>
      <c r="Y117" s="580"/>
      <c r="Z117" s="580"/>
      <c r="AB117" s="581"/>
    </row>
    <row r="118" spans="1:28" s="583" customFormat="1">
      <c r="A118" s="701"/>
      <c r="B118" s="702"/>
      <c r="C118" s="703"/>
      <c r="D118" s="704"/>
      <c r="E118" s="705"/>
      <c r="F118" s="706"/>
      <c r="G118" s="707"/>
      <c r="H118" s="501"/>
      <c r="I118" s="501">
        <v>2547.8999999999996</v>
      </c>
      <c r="J118" s="558"/>
      <c r="K118" s="493"/>
      <c r="L118" s="721"/>
      <c r="M118" s="579"/>
      <c r="N118" s="596"/>
      <c r="O118" s="596"/>
      <c r="P118" s="597"/>
      <c r="Q118" s="580"/>
      <c r="R118" s="581"/>
      <c r="S118" s="582"/>
      <c r="T118" s="582"/>
      <c r="U118" s="582"/>
      <c r="V118" s="582"/>
      <c r="W118" s="582"/>
      <c r="X118" s="580"/>
      <c r="Y118" s="580"/>
      <c r="Z118" s="580"/>
      <c r="AB118" s="581"/>
    </row>
    <row r="119" spans="1:28" s="583" customFormat="1">
      <c r="A119" s="701"/>
      <c r="B119" s="702"/>
      <c r="C119" s="703"/>
      <c r="D119" s="704"/>
      <c r="E119" s="705"/>
      <c r="F119" s="706"/>
      <c r="G119" s="707"/>
      <c r="H119" s="501"/>
      <c r="I119" s="501"/>
      <c r="J119" s="558"/>
      <c r="K119" s="493"/>
      <c r="L119" s="721"/>
      <c r="M119" s="579"/>
      <c r="N119" s="596"/>
      <c r="O119" s="596"/>
      <c r="P119" s="597"/>
      <c r="Q119" s="580"/>
      <c r="R119" s="581"/>
      <c r="S119" s="582"/>
      <c r="T119" s="582"/>
      <c r="U119" s="582"/>
      <c r="V119" s="582"/>
      <c r="W119" s="582"/>
      <c r="X119" s="580"/>
      <c r="Y119" s="580"/>
      <c r="Z119" s="580"/>
      <c r="AB119" s="581"/>
    </row>
    <row r="120" spans="1:28" s="583" customFormat="1">
      <c r="A120" s="701"/>
      <c r="B120" s="702">
        <v>9</v>
      </c>
      <c r="C120" s="703">
        <v>1.25</v>
      </c>
      <c r="D120" s="704"/>
      <c r="E120" s="705"/>
      <c r="F120" s="706"/>
      <c r="G120" s="707"/>
      <c r="H120" s="501"/>
      <c r="I120" s="501"/>
      <c r="J120" s="558"/>
      <c r="K120" s="493"/>
      <c r="L120" s="721"/>
      <c r="M120" s="579"/>
      <c r="N120" s="596"/>
      <c r="O120" s="596"/>
      <c r="P120" s="597"/>
      <c r="Q120" s="580"/>
      <c r="R120" s="581"/>
      <c r="S120" s="582"/>
      <c r="T120" s="582"/>
      <c r="U120" s="582"/>
      <c r="V120" s="582"/>
      <c r="W120" s="582"/>
      <c r="X120" s="580"/>
      <c r="Y120" s="580"/>
      <c r="Z120" s="580"/>
      <c r="AB120" s="581"/>
    </row>
    <row r="121" spans="1:28" s="583" customFormat="1">
      <c r="A121" s="701"/>
      <c r="B121" s="702"/>
      <c r="C121" s="703"/>
      <c r="D121" s="704"/>
      <c r="E121" s="705"/>
      <c r="F121" s="706"/>
      <c r="G121" s="707"/>
      <c r="H121" s="501"/>
      <c r="I121" s="501"/>
      <c r="J121" s="558"/>
      <c r="K121" s="493"/>
      <c r="L121" s="721"/>
      <c r="M121" s="579"/>
      <c r="N121" s="596"/>
      <c r="O121" s="596"/>
      <c r="P121" s="597"/>
      <c r="Q121" s="580"/>
      <c r="R121" s="581"/>
      <c r="S121" s="582"/>
      <c r="T121" s="582"/>
      <c r="U121" s="582"/>
      <c r="V121" s="582"/>
      <c r="W121" s="582"/>
      <c r="X121" s="580"/>
      <c r="Y121" s="580"/>
      <c r="Z121" s="580"/>
      <c r="AB121" s="581"/>
    </row>
    <row r="122" spans="1:28" s="583" customFormat="1">
      <c r="A122" s="701"/>
      <c r="B122" s="702"/>
      <c r="C122" s="703"/>
      <c r="D122" s="704"/>
      <c r="E122" s="705"/>
      <c r="F122" s="706"/>
      <c r="G122" s="707"/>
      <c r="H122" s="501"/>
      <c r="I122" s="501"/>
      <c r="J122" s="558"/>
      <c r="K122" s="493"/>
      <c r="L122" s="721"/>
      <c r="M122" s="579"/>
      <c r="N122" s="596"/>
      <c r="O122" s="596"/>
      <c r="P122" s="597"/>
      <c r="Q122" s="580"/>
      <c r="R122" s="581"/>
      <c r="S122" s="582"/>
      <c r="T122" s="582"/>
      <c r="U122" s="582"/>
      <c r="V122" s="582"/>
      <c r="W122" s="582"/>
      <c r="X122" s="580"/>
      <c r="Y122" s="580"/>
      <c r="Z122" s="580"/>
      <c r="AB122" s="581"/>
    </row>
    <row r="123" spans="1:28" s="583" customFormat="1">
      <c r="A123" s="780" t="s">
        <v>13</v>
      </c>
      <c r="B123" s="781" t="s">
        <v>1082</v>
      </c>
      <c r="C123" s="781"/>
      <c r="D123" s="782"/>
      <c r="E123" s="783"/>
      <c r="F123" s="783"/>
      <c r="G123" s="784"/>
      <c r="H123" s="788"/>
      <c r="I123" s="785"/>
      <c r="J123" s="786"/>
      <c r="K123" s="787"/>
      <c r="L123" s="721"/>
      <c r="M123" s="579"/>
      <c r="N123" s="596"/>
      <c r="O123" s="596"/>
      <c r="P123" s="597"/>
      <c r="Q123" s="580"/>
      <c r="R123" s="581"/>
      <c r="S123" s="582"/>
      <c r="T123" s="582"/>
      <c r="U123" s="582"/>
      <c r="V123" s="582"/>
      <c r="W123" s="582"/>
      <c r="X123" s="580"/>
      <c r="Y123" s="580"/>
      <c r="Z123" s="580"/>
      <c r="AB123" s="581"/>
    </row>
    <row r="124" spans="1:28" s="583" customFormat="1" ht="166.5" customHeight="1">
      <c r="A124" s="751" t="s">
        <v>14</v>
      </c>
      <c r="B124" s="750" t="s">
        <v>1095</v>
      </c>
      <c r="C124" s="762" t="s">
        <v>46</v>
      </c>
      <c r="D124" s="762"/>
      <c r="E124" s="763"/>
      <c r="F124" s="763"/>
      <c r="G124" s="777"/>
      <c r="H124" s="789"/>
      <c r="I124" s="778"/>
      <c r="J124" s="779"/>
      <c r="K124" s="776">
        <f>+D125</f>
        <v>1921</v>
      </c>
      <c r="L124" s="721"/>
      <c r="M124" s="579"/>
      <c r="N124" s="596"/>
      <c r="O124" s="596"/>
      <c r="P124" s="597"/>
      <c r="Q124" s="580"/>
      <c r="R124" s="581"/>
      <c r="S124" s="582"/>
      <c r="T124" s="582"/>
      <c r="U124" s="582"/>
      <c r="V124" s="582"/>
      <c r="W124" s="582"/>
      <c r="X124" s="580"/>
      <c r="Y124" s="580"/>
      <c r="Z124" s="580"/>
      <c r="AB124" s="581"/>
    </row>
    <row r="125" spans="1:28" s="583" customFormat="1">
      <c r="A125" s="701"/>
      <c r="B125" s="702" t="s">
        <v>1096</v>
      </c>
      <c r="C125" s="703"/>
      <c r="D125" s="704">
        <v>1921</v>
      </c>
      <c r="E125" s="705"/>
      <c r="F125" s="706"/>
      <c r="G125" s="707"/>
      <c r="H125" s="689"/>
      <c r="I125" s="501"/>
      <c r="J125" s="558"/>
      <c r="K125" s="493"/>
      <c r="L125" s="721"/>
      <c r="M125" s="579"/>
      <c r="N125" s="596"/>
      <c r="O125" s="596"/>
      <c r="P125" s="597"/>
      <c r="Q125" s="580"/>
      <c r="R125" s="581"/>
      <c r="S125" s="582"/>
      <c r="T125" s="582"/>
      <c r="U125" s="582"/>
      <c r="V125" s="582"/>
      <c r="W125" s="582"/>
      <c r="X125" s="580"/>
      <c r="Y125" s="580"/>
      <c r="Z125" s="580"/>
      <c r="AB125" s="581"/>
    </row>
    <row r="126" spans="1:28" s="583" customFormat="1">
      <c r="A126" s="701"/>
      <c r="B126" s="702"/>
      <c r="C126" s="703"/>
      <c r="D126" s="704"/>
      <c r="E126" s="705"/>
      <c r="F126" s="706"/>
      <c r="G126" s="707"/>
      <c r="H126" s="689"/>
      <c r="I126" s="501"/>
      <c r="J126" s="558"/>
      <c r="K126" s="493"/>
      <c r="L126" s="721"/>
      <c r="M126" s="579"/>
      <c r="N126" s="596"/>
      <c r="O126" s="596"/>
      <c r="P126" s="597"/>
      <c r="Q126" s="580"/>
      <c r="R126" s="581"/>
      <c r="S126" s="582"/>
      <c r="T126" s="582"/>
      <c r="U126" s="582"/>
      <c r="V126" s="582"/>
      <c r="W126" s="582"/>
      <c r="X126" s="580"/>
      <c r="Y126" s="580"/>
      <c r="Z126" s="580"/>
      <c r="AB126" s="581"/>
    </row>
    <row r="127" spans="1:28" s="583" customFormat="1" ht="93">
      <c r="A127" s="751" t="s">
        <v>15</v>
      </c>
      <c r="B127" s="750" t="s">
        <v>1097</v>
      </c>
      <c r="C127" s="768" t="s">
        <v>44</v>
      </c>
      <c r="D127" s="762"/>
      <c r="E127" s="763"/>
      <c r="F127" s="763"/>
      <c r="G127" s="777"/>
      <c r="H127" s="789"/>
      <c r="I127" s="778"/>
      <c r="J127" s="779"/>
      <c r="K127" s="776">
        <f>+E128</f>
        <v>4932</v>
      </c>
      <c r="L127" s="721"/>
      <c r="M127" s="579"/>
      <c r="N127" s="596"/>
      <c r="O127" s="596"/>
      <c r="P127" s="597"/>
      <c r="Q127" s="580"/>
      <c r="R127" s="581"/>
      <c r="S127" s="582"/>
      <c r="T127" s="582"/>
      <c r="U127" s="582"/>
      <c r="V127" s="582"/>
      <c r="W127" s="582"/>
      <c r="X127" s="580"/>
      <c r="Y127" s="580"/>
      <c r="Z127" s="580"/>
      <c r="AB127" s="581"/>
    </row>
    <row r="128" spans="1:28" s="583" customFormat="1">
      <c r="A128" s="752"/>
      <c r="B128" s="702"/>
      <c r="C128" s="703"/>
      <c r="D128" s="704"/>
      <c r="E128" s="818">
        <v>4932</v>
      </c>
      <c r="F128" s="818"/>
      <c r="G128" s="819"/>
      <c r="H128" s="820"/>
      <c r="I128" s="821"/>
      <c r="J128" s="822"/>
      <c r="K128" s="823"/>
      <c r="L128" s="721"/>
      <c r="M128" s="579"/>
      <c r="N128" s="596"/>
      <c r="O128" s="596"/>
      <c r="P128" s="597"/>
      <c r="Q128" s="580"/>
      <c r="R128" s="581"/>
      <c r="S128" s="582"/>
      <c r="T128" s="582"/>
      <c r="U128" s="582"/>
      <c r="V128" s="582"/>
      <c r="W128" s="582"/>
      <c r="X128" s="580"/>
      <c r="Y128" s="580"/>
      <c r="Z128" s="580"/>
      <c r="AB128" s="581"/>
    </row>
    <row r="129" spans="1:28" s="583" customFormat="1">
      <c r="A129" s="701"/>
      <c r="B129" s="702"/>
      <c r="C129" s="832"/>
      <c r="D129" s="817"/>
      <c r="E129" s="818"/>
      <c r="F129" s="833"/>
      <c r="G129" s="834"/>
      <c r="H129" s="835"/>
      <c r="I129" s="836"/>
      <c r="J129" s="837"/>
      <c r="K129" s="838"/>
      <c r="L129" s="721"/>
      <c r="M129" s="579"/>
      <c r="N129" s="596"/>
      <c r="O129" s="596"/>
      <c r="P129" s="597"/>
      <c r="Q129" s="580"/>
      <c r="R129" s="581"/>
      <c r="S129" s="582"/>
      <c r="T129" s="582"/>
      <c r="U129" s="582"/>
      <c r="V129" s="582"/>
      <c r="W129" s="582"/>
      <c r="X129" s="580"/>
      <c r="Y129" s="580"/>
      <c r="Z129" s="580"/>
      <c r="AB129" s="581"/>
    </row>
    <row r="130" spans="1:28" s="583" customFormat="1" ht="69.75">
      <c r="A130" s="751" t="s">
        <v>1083</v>
      </c>
      <c r="B130" s="750" t="s">
        <v>1075</v>
      </c>
      <c r="C130" s="768" t="s">
        <v>47</v>
      </c>
      <c r="D130" s="762"/>
      <c r="E130" s="763"/>
      <c r="F130" s="763"/>
      <c r="G130" s="777"/>
      <c r="H130" s="789"/>
      <c r="I130" s="778"/>
      <c r="J130" s="779"/>
      <c r="K130" s="776">
        <f>+D131*D132</f>
        <v>400</v>
      </c>
      <c r="L130" s="721"/>
      <c r="M130" s="579"/>
      <c r="N130" s="596"/>
      <c r="O130" s="596"/>
      <c r="P130" s="597"/>
      <c r="Q130" s="580"/>
      <c r="R130" s="581"/>
      <c r="S130" s="582"/>
      <c r="T130" s="582"/>
      <c r="U130" s="582"/>
      <c r="V130" s="582"/>
      <c r="W130" s="582"/>
      <c r="X130" s="580"/>
      <c r="Y130" s="580"/>
      <c r="Z130" s="580"/>
      <c r="AB130" s="581"/>
    </row>
    <row r="131" spans="1:28" s="583" customFormat="1">
      <c r="A131" s="701"/>
      <c r="B131" s="702" t="s">
        <v>1119</v>
      </c>
      <c r="C131" s="703"/>
      <c r="D131" s="704">
        <v>5</v>
      </c>
      <c r="E131" s="705"/>
      <c r="F131" s="706"/>
      <c r="G131" s="707"/>
      <c r="H131" s="689"/>
      <c r="I131" s="501"/>
      <c r="J131" s="558"/>
      <c r="K131" s="493"/>
      <c r="L131" s="721"/>
      <c r="M131" s="579"/>
      <c r="N131" s="596"/>
      <c r="O131" s="596"/>
      <c r="P131" s="597"/>
      <c r="Q131" s="580"/>
      <c r="R131" s="581"/>
      <c r="S131" s="582"/>
      <c r="T131" s="582"/>
      <c r="U131" s="582"/>
      <c r="V131" s="582"/>
      <c r="W131" s="582"/>
      <c r="X131" s="580"/>
      <c r="Y131" s="580"/>
      <c r="Z131" s="580"/>
      <c r="AB131" s="581"/>
    </row>
    <row r="132" spans="1:28" s="713" customFormat="1" ht="27" customHeight="1">
      <c r="A132" s="701"/>
      <c r="B132" s="702" t="s">
        <v>1120</v>
      </c>
      <c r="C132" s="703"/>
      <c r="D132" s="704">
        <v>80</v>
      </c>
      <c r="E132" s="720"/>
      <c r="F132" s="706"/>
      <c r="G132" s="707"/>
      <c r="H132" s="501"/>
      <c r="I132" s="689"/>
      <c r="J132" s="558"/>
      <c r="K132" s="493"/>
      <c r="L132" s="494"/>
      <c r="M132" s="700"/>
      <c r="N132" s="708"/>
      <c r="O132" s="708"/>
      <c r="P132" s="709"/>
      <c r="Q132" s="710"/>
      <c r="R132" s="711"/>
      <c r="S132" s="712"/>
      <c r="T132" s="712"/>
      <c r="U132" s="712"/>
      <c r="V132" s="712"/>
      <c r="W132" s="712"/>
      <c r="X132" s="710"/>
      <c r="Y132" s="710"/>
      <c r="Z132" s="710"/>
      <c r="AB132" s="711"/>
    </row>
    <row r="133" spans="1:28" s="593" customFormat="1" ht="51.75" customHeight="1">
      <c r="A133" s="542">
        <v>5</v>
      </c>
      <c r="B133" s="492" t="s">
        <v>40</v>
      </c>
      <c r="C133" s="542"/>
      <c r="D133" s="587"/>
      <c r="E133" s="588"/>
      <c r="F133" s="588"/>
      <c r="G133" s="588"/>
      <c r="H133" s="586"/>
      <c r="I133" s="589"/>
      <c r="J133" s="589"/>
      <c r="K133" s="579"/>
      <c r="L133" s="590"/>
      <c r="M133" s="591"/>
      <c r="N133" s="591"/>
      <c r="O133" s="537" t="s">
        <v>185</v>
      </c>
    </row>
    <row r="134" spans="1:28" s="593" customFormat="1" ht="79.5" customHeight="1">
      <c r="A134" s="697" t="s">
        <v>1084</v>
      </c>
      <c r="B134" s="714" t="s">
        <v>1121</v>
      </c>
      <c r="C134" s="698" t="s">
        <v>46</v>
      </c>
      <c r="D134" s="715"/>
      <c r="E134" s="716"/>
      <c r="F134" s="716"/>
      <c r="G134" s="716"/>
      <c r="H134" s="698"/>
      <c r="I134" s="717"/>
      <c r="J134" s="717"/>
      <c r="K134" s="718">
        <f>SUM(K135:K135)</f>
        <v>1026</v>
      </c>
      <c r="L134" s="590"/>
      <c r="M134" s="591"/>
      <c r="N134" s="591"/>
      <c r="O134" s="537"/>
    </row>
    <row r="135" spans="1:28" s="593" customFormat="1" ht="27" customHeight="1">
      <c r="A135" s="701"/>
      <c r="B135" s="702" t="s">
        <v>1068</v>
      </c>
      <c r="C135" s="703"/>
      <c r="D135" s="704"/>
      <c r="E135" s="705"/>
      <c r="F135" s="706"/>
      <c r="G135" s="707"/>
      <c r="H135" s="556">
        <v>1026</v>
      </c>
      <c r="I135" s="501"/>
      <c r="J135" s="558"/>
      <c r="K135" s="493">
        <f>H135</f>
        <v>1026</v>
      </c>
      <c r="L135" s="590"/>
      <c r="M135" s="591"/>
      <c r="N135" s="591"/>
      <c r="O135" s="537"/>
    </row>
    <row r="136" spans="1:28" s="550" customFormat="1">
      <c r="A136" s="690"/>
      <c r="B136" s="729"/>
      <c r="C136" s="691"/>
      <c r="D136" s="692"/>
      <c r="E136" s="692"/>
      <c r="F136" s="693"/>
      <c r="G136" s="694"/>
      <c r="H136" s="693"/>
      <c r="I136" s="695"/>
      <c r="J136" s="696"/>
      <c r="K136" s="722"/>
      <c r="L136" s="494"/>
      <c r="M136" s="545"/>
      <c r="N136" s="551"/>
      <c r="O136" s="551"/>
      <c r="P136" s="551"/>
      <c r="Q136" s="547"/>
      <c r="R136" s="548"/>
      <c r="S136" s="549"/>
      <c r="T136" s="549"/>
      <c r="U136" s="549"/>
      <c r="V136" s="549"/>
      <c r="W136" s="549"/>
      <c r="X136" s="547"/>
      <c r="Y136" s="547"/>
      <c r="Z136" s="547"/>
      <c r="AB136" s="548"/>
    </row>
    <row r="137" spans="1:28" s="550" customFormat="1">
      <c r="A137" s="701"/>
      <c r="B137" s="702"/>
      <c r="C137" s="703"/>
      <c r="D137" s="705"/>
      <c r="E137" s="705"/>
      <c r="F137" s="706"/>
      <c r="G137" s="707"/>
      <c r="H137" s="706"/>
      <c r="I137" s="557"/>
      <c r="J137" s="558"/>
      <c r="K137" s="493"/>
      <c r="L137" s="494"/>
      <c r="M137" s="545"/>
      <c r="N137" s="551"/>
      <c r="O137" s="551"/>
      <c r="P137" s="551"/>
      <c r="Q137" s="547"/>
      <c r="R137" s="548"/>
      <c r="S137" s="549"/>
      <c r="T137" s="549"/>
      <c r="U137" s="549"/>
      <c r="V137" s="549"/>
      <c r="W137" s="549"/>
      <c r="X137" s="547"/>
      <c r="Y137" s="547"/>
      <c r="Z137" s="547"/>
      <c r="AB137" s="548"/>
    </row>
    <row r="138" spans="1:28" s="550" customFormat="1">
      <c r="A138" s="701"/>
      <c r="B138" s="702"/>
      <c r="C138" s="703"/>
      <c r="D138" s="705"/>
      <c r="E138" s="705"/>
      <c r="F138" s="706"/>
      <c r="G138" s="707"/>
      <c r="H138" s="706"/>
      <c r="I138" s="557"/>
      <c r="J138" s="558"/>
      <c r="K138" s="493"/>
      <c r="L138" s="494"/>
      <c r="M138" s="545"/>
      <c r="N138" s="551"/>
      <c r="O138" s="551"/>
      <c r="P138" s="551"/>
      <c r="Q138" s="547"/>
      <c r="R138" s="548"/>
      <c r="S138" s="549"/>
      <c r="T138" s="549"/>
      <c r="U138" s="549"/>
      <c r="V138" s="549"/>
      <c r="W138" s="549"/>
      <c r="X138" s="547"/>
      <c r="Y138" s="547"/>
      <c r="Z138" s="547"/>
      <c r="AB138" s="548"/>
    </row>
    <row r="139" spans="1:28">
      <c r="O139" s="246" t="s">
        <v>92</v>
      </c>
      <c r="W139" s="186" t="e">
        <f>IF(#REF!="sinapi","ok",IF(#REF!="orse","ok",IF(O139="título","título",IF(O139="intertítulo","intertítulo",""))))</f>
        <v>#REF!</v>
      </c>
    </row>
    <row r="140" spans="1:28" s="466" customFormat="1" ht="21.75" customHeight="1">
      <c r="A140" s="463"/>
      <c r="B140" s="465" t="s">
        <v>668</v>
      </c>
      <c r="N140" s="464"/>
      <c r="O140" s="464"/>
      <c r="P140" s="467"/>
      <c r="Q140" s="468"/>
      <c r="R140" s="468"/>
      <c r="X140" s="469" t="e">
        <f>IF(#REF!="sinapi","ok",IF(#REF!="orse","ok",""))</f>
        <v>#REF!</v>
      </c>
      <c r="AB140" s="470"/>
    </row>
    <row r="141" spans="1:28" s="486" customFormat="1">
      <c r="A141" s="471"/>
      <c r="B141" s="472" t="s">
        <v>669</v>
      </c>
      <c r="C141" s="473" t="s">
        <v>195</v>
      </c>
      <c r="D141" s="474"/>
      <c r="E141" s="475"/>
      <c r="F141" s="476"/>
      <c r="G141" s="477"/>
      <c r="H141" s="478"/>
      <c r="I141" s="479"/>
      <c r="J141" s="480"/>
      <c r="K141" s="481"/>
      <c r="L141" s="481"/>
      <c r="M141" s="482"/>
      <c r="N141" s="465"/>
      <c r="O141" s="465"/>
      <c r="P141" s="489"/>
      <c r="Q141" s="483"/>
      <c r="R141" s="484"/>
      <c r="S141" s="485"/>
      <c r="T141" s="485"/>
      <c r="U141" s="485"/>
      <c r="V141" s="485"/>
      <c r="W141" s="485"/>
      <c r="X141" s="483"/>
      <c r="Y141" s="483"/>
      <c r="Z141" s="483"/>
      <c r="AB141" s="484"/>
    </row>
    <row r="142" spans="1:28" s="583" customFormat="1">
      <c r="A142" s="624"/>
      <c r="B142" s="578" t="s">
        <v>671</v>
      </c>
      <c r="C142" s="599"/>
      <c r="D142" s="625"/>
      <c r="E142" s="626"/>
      <c r="F142" s="627"/>
      <c r="G142" s="628"/>
      <c r="H142" s="629"/>
      <c r="I142" s="630"/>
      <c r="J142" s="631"/>
      <c r="K142" s="594"/>
      <c r="L142" s="594"/>
      <c r="M142" s="579"/>
      <c r="N142" s="608" t="s">
        <v>56</v>
      </c>
      <c r="O142" s="608" t="s">
        <v>202</v>
      </c>
      <c r="P142" s="609" t="s">
        <v>181</v>
      </c>
      <c r="Q142" s="580"/>
      <c r="R142" s="581"/>
      <c r="S142" s="582"/>
      <c r="T142" s="582"/>
      <c r="U142" s="582"/>
      <c r="V142" s="582"/>
      <c r="W142" s="582"/>
      <c r="X142" s="580"/>
      <c r="Y142" s="580"/>
      <c r="Z142" s="580"/>
      <c r="AB142" s="581" t="s">
        <v>670</v>
      </c>
    </row>
    <row r="143" spans="1:28" s="583" customFormat="1">
      <c r="A143" s="624"/>
      <c r="B143" s="599" t="s">
        <v>666</v>
      </c>
      <c r="C143" s="599"/>
      <c r="D143" s="625"/>
      <c r="E143" s="626"/>
      <c r="F143" s="627"/>
      <c r="G143" s="628"/>
      <c r="H143" s="630"/>
      <c r="I143" s="630"/>
      <c r="J143" s="631"/>
      <c r="K143" s="594">
        <f>H143</f>
        <v>0</v>
      </c>
      <c r="L143" s="594"/>
      <c r="M143" s="579"/>
      <c r="N143" s="585" t="s">
        <v>611</v>
      </c>
      <c r="O143" s="585" t="s">
        <v>611</v>
      </c>
      <c r="P143" s="585" t="s">
        <v>611</v>
      </c>
      <c r="Q143" s="580"/>
      <c r="R143" s="581"/>
      <c r="S143" s="582"/>
      <c r="T143" s="582"/>
      <c r="U143" s="582"/>
      <c r="V143" s="582"/>
      <c r="W143" s="582"/>
      <c r="X143" s="580"/>
      <c r="Y143" s="580"/>
      <c r="Z143" s="580"/>
      <c r="AB143" s="581" t="s">
        <v>670</v>
      </c>
    </row>
    <row r="144" spans="1:28" s="583" customFormat="1">
      <c r="A144" s="624"/>
      <c r="B144" s="584" t="s">
        <v>193</v>
      </c>
      <c r="C144" s="599"/>
      <c r="D144" s="625"/>
      <c r="E144" s="626"/>
      <c r="F144" s="627"/>
      <c r="G144" s="628"/>
      <c r="H144" s="627">
        <v>21.09</v>
      </c>
      <c r="I144" s="630"/>
      <c r="J144" s="631"/>
      <c r="K144" s="594">
        <f t="shared" ref="K144:K186" si="0">H144</f>
        <v>21.09</v>
      </c>
      <c r="L144" s="594"/>
      <c r="M144" s="579"/>
      <c r="N144" s="596">
        <v>1</v>
      </c>
      <c r="O144" s="551" t="s">
        <v>611</v>
      </c>
      <c r="P144" s="585">
        <v>2</v>
      </c>
      <c r="Q144" s="580"/>
      <c r="R144" s="581"/>
      <c r="S144" s="582"/>
      <c r="T144" s="582"/>
      <c r="U144" s="582"/>
      <c r="V144" s="582"/>
      <c r="W144" s="582"/>
      <c r="X144" s="580"/>
      <c r="Y144" s="580"/>
      <c r="Z144" s="580"/>
      <c r="AB144" s="581" t="s">
        <v>670</v>
      </c>
    </row>
    <row r="145" spans="1:28" s="583" customFormat="1">
      <c r="A145" s="624"/>
      <c r="B145" s="584" t="s">
        <v>846</v>
      </c>
      <c r="C145" s="599"/>
      <c r="D145" s="625"/>
      <c r="E145" s="626"/>
      <c r="F145" s="627"/>
      <c r="G145" s="628"/>
      <c r="H145" s="627">
        <v>9.1199999999999992</v>
      </c>
      <c r="I145" s="630"/>
      <c r="J145" s="631"/>
      <c r="K145" s="594">
        <f t="shared" si="0"/>
        <v>9.1199999999999992</v>
      </c>
      <c r="L145" s="594"/>
      <c r="M145" s="579"/>
      <c r="N145" s="596">
        <v>1</v>
      </c>
      <c r="O145" s="551" t="s">
        <v>611</v>
      </c>
      <c r="P145" s="585">
        <v>2</v>
      </c>
      <c r="Q145" s="580"/>
      <c r="R145" s="581"/>
      <c r="S145" s="582"/>
      <c r="T145" s="582"/>
      <c r="U145" s="582"/>
      <c r="V145" s="582"/>
      <c r="W145" s="582"/>
      <c r="X145" s="580"/>
      <c r="Y145" s="580"/>
      <c r="Z145" s="580"/>
      <c r="AB145" s="581" t="s">
        <v>670</v>
      </c>
    </row>
    <row r="146" spans="1:28" s="583" customFormat="1">
      <c r="A146" s="624"/>
      <c r="B146" s="584" t="s">
        <v>847</v>
      </c>
      <c r="C146" s="599"/>
      <c r="D146" s="625"/>
      <c r="E146" s="626"/>
      <c r="F146" s="627"/>
      <c r="G146" s="628"/>
      <c r="H146" s="627">
        <v>57.3</v>
      </c>
      <c r="I146" s="630"/>
      <c r="J146" s="631"/>
      <c r="K146" s="594">
        <f t="shared" si="0"/>
        <v>57.3</v>
      </c>
      <c r="L146" s="594"/>
      <c r="M146" s="579"/>
      <c r="N146" s="596">
        <v>1</v>
      </c>
      <c r="O146" s="551" t="s">
        <v>611</v>
      </c>
      <c r="P146" s="585">
        <v>2</v>
      </c>
      <c r="Q146" s="580"/>
      <c r="R146" s="581"/>
      <c r="S146" s="582"/>
      <c r="T146" s="582"/>
      <c r="U146" s="582"/>
      <c r="V146" s="582"/>
      <c r="W146" s="582"/>
      <c r="X146" s="580"/>
      <c r="Y146" s="580"/>
      <c r="Z146" s="580"/>
      <c r="AB146" s="581" t="s">
        <v>670</v>
      </c>
    </row>
    <row r="147" spans="1:28" s="583" customFormat="1">
      <c r="A147" s="624"/>
      <c r="B147" s="584" t="s">
        <v>752</v>
      </c>
      <c r="C147" s="599"/>
      <c r="D147" s="625"/>
      <c r="E147" s="626"/>
      <c r="F147" s="627"/>
      <c r="G147" s="628"/>
      <c r="H147" s="627">
        <v>12.53</v>
      </c>
      <c r="I147" s="630"/>
      <c r="J147" s="631"/>
      <c r="K147" s="594">
        <f t="shared" si="0"/>
        <v>12.53</v>
      </c>
      <c r="L147" s="594"/>
      <c r="M147" s="579"/>
      <c r="N147" s="596">
        <v>2</v>
      </c>
      <c r="O147" s="551" t="s">
        <v>611</v>
      </c>
      <c r="P147" s="585">
        <v>1</v>
      </c>
      <c r="Q147" s="580"/>
      <c r="R147" s="581"/>
      <c r="S147" s="582"/>
      <c r="T147" s="582"/>
      <c r="U147" s="582"/>
      <c r="V147" s="582"/>
      <c r="W147" s="582"/>
      <c r="X147" s="580"/>
      <c r="Y147" s="580"/>
      <c r="Z147" s="580"/>
      <c r="AB147" s="581" t="s">
        <v>670</v>
      </c>
    </row>
    <row r="148" spans="1:28" s="583" customFormat="1">
      <c r="A148" s="624"/>
      <c r="B148" s="584" t="s">
        <v>753</v>
      </c>
      <c r="C148" s="599"/>
      <c r="D148" s="625"/>
      <c r="E148" s="626"/>
      <c r="F148" s="627"/>
      <c r="G148" s="628"/>
      <c r="H148" s="627">
        <v>12.53</v>
      </c>
      <c r="I148" s="630"/>
      <c r="J148" s="631"/>
      <c r="K148" s="594">
        <f t="shared" si="0"/>
        <v>12.53</v>
      </c>
      <c r="L148" s="594"/>
      <c r="M148" s="579"/>
      <c r="N148" s="596">
        <v>2</v>
      </c>
      <c r="O148" s="551" t="s">
        <v>611</v>
      </c>
      <c r="P148" s="585">
        <v>1</v>
      </c>
      <c r="Q148" s="580"/>
      <c r="R148" s="581"/>
      <c r="S148" s="582"/>
      <c r="T148" s="582"/>
      <c r="U148" s="582"/>
      <c r="V148" s="582"/>
      <c r="W148" s="582"/>
      <c r="X148" s="580"/>
      <c r="Y148" s="580"/>
      <c r="Z148" s="580"/>
      <c r="AB148" s="581" t="s">
        <v>670</v>
      </c>
    </row>
    <row r="149" spans="1:28" s="583" customFormat="1">
      <c r="A149" s="624"/>
      <c r="B149" s="584" t="s">
        <v>848</v>
      </c>
      <c r="C149" s="599"/>
      <c r="D149" s="625"/>
      <c r="E149" s="626"/>
      <c r="F149" s="627"/>
      <c r="G149" s="628"/>
      <c r="H149" s="627">
        <v>6.28</v>
      </c>
      <c r="I149" s="630"/>
      <c r="J149" s="631"/>
      <c r="K149" s="594">
        <f t="shared" si="0"/>
        <v>6.28</v>
      </c>
      <c r="L149" s="594"/>
      <c r="M149" s="579"/>
      <c r="N149" s="596">
        <v>1</v>
      </c>
      <c r="O149" s="551" t="s">
        <v>611</v>
      </c>
      <c r="P149" s="585">
        <v>2</v>
      </c>
      <c r="Q149" s="580"/>
      <c r="R149" s="581"/>
      <c r="S149" s="582"/>
      <c r="T149" s="582"/>
      <c r="U149" s="582"/>
      <c r="V149" s="582"/>
      <c r="W149" s="582"/>
      <c r="X149" s="580"/>
      <c r="Y149" s="580"/>
      <c r="Z149" s="580"/>
      <c r="AB149" s="581" t="s">
        <v>670</v>
      </c>
    </row>
    <row r="150" spans="1:28" s="583" customFormat="1">
      <c r="A150" s="624"/>
      <c r="B150" s="584" t="s">
        <v>786</v>
      </c>
      <c r="C150" s="599"/>
      <c r="D150" s="625"/>
      <c r="E150" s="626"/>
      <c r="F150" s="627"/>
      <c r="G150" s="628"/>
      <c r="H150" s="627">
        <v>55.2</v>
      </c>
      <c r="I150" s="630"/>
      <c r="J150" s="631"/>
      <c r="K150" s="594">
        <f t="shared" si="0"/>
        <v>55.2</v>
      </c>
      <c r="L150" s="594"/>
      <c r="M150" s="579"/>
      <c r="N150" s="596">
        <v>1</v>
      </c>
      <c r="O150" s="551" t="s">
        <v>611</v>
      </c>
      <c r="P150" s="585">
        <v>3</v>
      </c>
      <c r="Q150" s="580"/>
      <c r="R150" s="581"/>
      <c r="S150" s="582"/>
      <c r="T150" s="582"/>
      <c r="U150" s="582"/>
      <c r="V150" s="582"/>
      <c r="W150" s="582"/>
      <c r="X150" s="580"/>
      <c r="Y150" s="580"/>
      <c r="Z150" s="580"/>
      <c r="AB150" s="581" t="s">
        <v>670</v>
      </c>
    </row>
    <row r="151" spans="1:28" s="583" customFormat="1">
      <c r="A151" s="624"/>
      <c r="B151" s="584" t="s">
        <v>674</v>
      </c>
      <c r="C151" s="599"/>
      <c r="D151" s="625"/>
      <c r="E151" s="626"/>
      <c r="F151" s="627"/>
      <c r="G151" s="628"/>
      <c r="H151" s="627">
        <v>7.3</v>
      </c>
      <c r="I151" s="630"/>
      <c r="J151" s="631"/>
      <c r="K151" s="594">
        <f t="shared" si="0"/>
        <v>7.3</v>
      </c>
      <c r="L151" s="594"/>
      <c r="M151" s="579"/>
      <c r="N151" s="596">
        <v>1</v>
      </c>
      <c r="O151" s="551" t="s">
        <v>611</v>
      </c>
      <c r="P151" s="585">
        <v>2</v>
      </c>
      <c r="Q151" s="580"/>
      <c r="R151" s="581"/>
      <c r="S151" s="582"/>
      <c r="T151" s="582"/>
      <c r="U151" s="582"/>
      <c r="V151" s="582"/>
      <c r="W151" s="582"/>
      <c r="X151" s="580"/>
      <c r="Y151" s="580"/>
      <c r="Z151" s="580"/>
      <c r="AB151" s="581" t="s">
        <v>670</v>
      </c>
    </row>
    <row r="152" spans="1:28" s="583" customFormat="1">
      <c r="A152" s="624"/>
      <c r="B152" s="584" t="s">
        <v>849</v>
      </c>
      <c r="C152" s="599"/>
      <c r="D152" s="625"/>
      <c r="E152" s="626"/>
      <c r="F152" s="627"/>
      <c r="G152" s="628"/>
      <c r="H152" s="627">
        <v>14.05</v>
      </c>
      <c r="I152" s="630"/>
      <c r="J152" s="631"/>
      <c r="K152" s="594">
        <f t="shared" si="0"/>
        <v>14.05</v>
      </c>
      <c r="L152" s="594"/>
      <c r="M152" s="579"/>
      <c r="N152" s="596">
        <v>2</v>
      </c>
      <c r="O152" s="551" t="s">
        <v>611</v>
      </c>
      <c r="P152" s="585">
        <v>1</v>
      </c>
      <c r="Q152" s="580"/>
      <c r="R152" s="581"/>
      <c r="S152" s="582"/>
      <c r="T152" s="582"/>
      <c r="U152" s="582"/>
      <c r="V152" s="582"/>
      <c r="W152" s="582"/>
      <c r="X152" s="580"/>
      <c r="Y152" s="580"/>
      <c r="Z152" s="580"/>
      <c r="AB152" s="581" t="s">
        <v>670</v>
      </c>
    </row>
    <row r="153" spans="1:28" s="583" customFormat="1">
      <c r="A153" s="624"/>
      <c r="B153" s="584" t="s">
        <v>850</v>
      </c>
      <c r="C153" s="599"/>
      <c r="D153" s="625"/>
      <c r="E153" s="626"/>
      <c r="F153" s="627"/>
      <c r="G153" s="628"/>
      <c r="H153" s="627">
        <v>33</v>
      </c>
      <c r="I153" s="630"/>
      <c r="J153" s="631"/>
      <c r="K153" s="594">
        <f t="shared" si="0"/>
        <v>33</v>
      </c>
      <c r="L153" s="594"/>
      <c r="M153" s="579"/>
      <c r="N153" s="596">
        <v>1</v>
      </c>
      <c r="O153" s="551" t="s">
        <v>611</v>
      </c>
      <c r="P153" s="585">
        <v>2</v>
      </c>
      <c r="Q153" s="580"/>
      <c r="R153" s="581"/>
      <c r="S153" s="582"/>
      <c r="T153" s="582"/>
      <c r="U153" s="582"/>
      <c r="V153" s="582"/>
      <c r="W153" s="582"/>
      <c r="X153" s="580"/>
      <c r="Y153" s="580"/>
      <c r="Z153" s="580"/>
      <c r="AB153" s="581" t="s">
        <v>670</v>
      </c>
    </row>
    <row r="154" spans="1:28" s="583" customFormat="1">
      <c r="A154" s="624"/>
      <c r="B154" s="584" t="s">
        <v>851</v>
      </c>
      <c r="C154" s="599"/>
      <c r="D154" s="625"/>
      <c r="E154" s="626"/>
      <c r="F154" s="627"/>
      <c r="G154" s="628"/>
      <c r="H154" s="627">
        <v>39.58</v>
      </c>
      <c r="I154" s="630"/>
      <c r="J154" s="631"/>
      <c r="K154" s="594">
        <f t="shared" si="0"/>
        <v>39.58</v>
      </c>
      <c r="L154" s="594"/>
      <c r="M154" s="579"/>
      <c r="N154" s="596">
        <v>1</v>
      </c>
      <c r="O154" s="551" t="s">
        <v>611</v>
      </c>
      <c r="P154" s="585">
        <v>2</v>
      </c>
      <c r="Q154" s="580"/>
      <c r="R154" s="581"/>
      <c r="S154" s="582"/>
      <c r="T154" s="582"/>
      <c r="U154" s="582"/>
      <c r="V154" s="582"/>
      <c r="W154" s="582"/>
      <c r="X154" s="580"/>
      <c r="Y154" s="580"/>
      <c r="Z154" s="580"/>
      <c r="AB154" s="581" t="s">
        <v>670</v>
      </c>
    </row>
    <row r="155" spans="1:28" s="583" customFormat="1">
      <c r="A155" s="624"/>
      <c r="B155" s="584" t="s">
        <v>673</v>
      </c>
      <c r="C155" s="599"/>
      <c r="D155" s="625"/>
      <c r="E155" s="626"/>
      <c r="F155" s="627"/>
      <c r="G155" s="628"/>
      <c r="H155" s="627">
        <v>12.13</v>
      </c>
      <c r="I155" s="630"/>
      <c r="J155" s="631"/>
      <c r="K155" s="594">
        <f t="shared" si="0"/>
        <v>12.13</v>
      </c>
      <c r="L155" s="594"/>
      <c r="M155" s="579"/>
      <c r="N155" s="596">
        <v>1</v>
      </c>
      <c r="O155" s="551" t="s">
        <v>611</v>
      </c>
      <c r="P155" s="585">
        <v>2</v>
      </c>
      <c r="Q155" s="580"/>
      <c r="R155" s="581"/>
      <c r="S155" s="582"/>
      <c r="T155" s="582"/>
      <c r="U155" s="582"/>
      <c r="V155" s="582"/>
      <c r="W155" s="582"/>
      <c r="X155" s="580"/>
      <c r="Y155" s="580"/>
      <c r="Z155" s="580"/>
      <c r="AB155" s="581" t="s">
        <v>670</v>
      </c>
    </row>
    <row r="156" spans="1:28" s="583" customFormat="1">
      <c r="A156" s="624"/>
      <c r="B156" s="584" t="s">
        <v>852</v>
      </c>
      <c r="C156" s="599"/>
      <c r="D156" s="625"/>
      <c r="E156" s="626"/>
      <c r="F156" s="627"/>
      <c r="G156" s="628"/>
      <c r="H156" s="627">
        <v>21.3</v>
      </c>
      <c r="I156" s="630"/>
      <c r="J156" s="631"/>
      <c r="K156" s="594">
        <f t="shared" si="0"/>
        <v>21.3</v>
      </c>
      <c r="L156" s="594"/>
      <c r="M156" s="579"/>
      <c r="N156" s="596">
        <v>2</v>
      </c>
      <c r="O156" s="551" t="s">
        <v>611</v>
      </c>
      <c r="P156" s="585">
        <v>1</v>
      </c>
      <c r="Q156" s="580"/>
      <c r="R156" s="581"/>
      <c r="S156" s="582"/>
      <c r="T156" s="582"/>
      <c r="U156" s="582"/>
      <c r="V156" s="582"/>
      <c r="W156" s="582"/>
      <c r="X156" s="580"/>
      <c r="Y156" s="580"/>
      <c r="Z156" s="580"/>
      <c r="AB156" s="581" t="s">
        <v>670</v>
      </c>
    </row>
    <row r="157" spans="1:28" s="583" customFormat="1">
      <c r="A157" s="624"/>
      <c r="B157" s="584" t="s">
        <v>672</v>
      </c>
      <c r="C157" s="599"/>
      <c r="D157" s="625"/>
      <c r="E157" s="626"/>
      <c r="F157" s="627"/>
      <c r="G157" s="628"/>
      <c r="H157" s="627">
        <v>15</v>
      </c>
      <c r="I157" s="630"/>
      <c r="J157" s="631"/>
      <c r="K157" s="594">
        <f t="shared" si="0"/>
        <v>15</v>
      </c>
      <c r="L157" s="594"/>
      <c r="M157" s="579"/>
      <c r="N157" s="596">
        <v>1</v>
      </c>
      <c r="O157" s="551" t="s">
        <v>611</v>
      </c>
      <c r="P157" s="585">
        <v>2</v>
      </c>
      <c r="Q157" s="580"/>
      <c r="R157" s="581"/>
      <c r="S157" s="582"/>
      <c r="T157" s="582"/>
      <c r="U157" s="582"/>
      <c r="V157" s="582"/>
      <c r="W157" s="582"/>
      <c r="X157" s="580"/>
      <c r="Y157" s="580"/>
      <c r="Z157" s="580"/>
      <c r="AB157" s="581" t="s">
        <v>670</v>
      </c>
    </row>
    <row r="158" spans="1:28" s="583" customFormat="1">
      <c r="A158" s="624"/>
      <c r="B158" s="584" t="s">
        <v>853</v>
      </c>
      <c r="C158" s="599"/>
      <c r="D158" s="625"/>
      <c r="E158" s="626"/>
      <c r="F158" s="627"/>
      <c r="G158" s="628"/>
      <c r="H158" s="627">
        <v>113.77</v>
      </c>
      <c r="I158" s="630"/>
      <c r="J158" s="631"/>
      <c r="K158" s="594">
        <f t="shared" si="0"/>
        <v>113.77</v>
      </c>
      <c r="L158" s="594"/>
      <c r="M158" s="579"/>
      <c r="N158" s="596">
        <v>1</v>
      </c>
      <c r="O158" s="551" t="s">
        <v>611</v>
      </c>
      <c r="P158" s="585">
        <v>2</v>
      </c>
      <c r="Q158" s="580"/>
      <c r="R158" s="581"/>
      <c r="S158" s="582"/>
      <c r="T158" s="582"/>
      <c r="U158" s="582"/>
      <c r="V158" s="582"/>
      <c r="W158" s="582"/>
      <c r="X158" s="580"/>
      <c r="Y158" s="580"/>
      <c r="Z158" s="580"/>
      <c r="AB158" s="581" t="s">
        <v>670</v>
      </c>
    </row>
    <row r="159" spans="1:28" s="583" customFormat="1">
      <c r="A159" s="624"/>
      <c r="B159" s="584" t="s">
        <v>878</v>
      </c>
      <c r="C159" s="599"/>
      <c r="D159" s="625"/>
      <c r="E159" s="626"/>
      <c r="F159" s="627"/>
      <c r="G159" s="628"/>
      <c r="H159" s="629">
        <v>0.95</v>
      </c>
      <c r="I159" s="630"/>
      <c r="J159" s="631"/>
      <c r="K159" s="594">
        <f t="shared" si="0"/>
        <v>0.95</v>
      </c>
      <c r="L159" s="594"/>
      <c r="M159" s="579"/>
      <c r="N159" s="585" t="s">
        <v>879</v>
      </c>
      <c r="O159" s="585" t="s">
        <v>611</v>
      </c>
      <c r="P159" s="585">
        <v>2</v>
      </c>
      <c r="Q159" s="580"/>
      <c r="R159" s="581"/>
      <c r="S159" s="582"/>
      <c r="T159" s="582"/>
      <c r="U159" s="582"/>
      <c r="V159" s="582"/>
      <c r="W159" s="582"/>
      <c r="X159" s="580"/>
      <c r="Y159" s="580"/>
      <c r="Z159" s="580"/>
      <c r="AB159" s="581" t="s">
        <v>670</v>
      </c>
    </row>
    <row r="160" spans="1:28" s="583" customFormat="1">
      <c r="A160" s="624"/>
      <c r="B160" s="584" t="s">
        <v>118</v>
      </c>
      <c r="C160" s="599"/>
      <c r="D160" s="625"/>
      <c r="E160" s="626"/>
      <c r="F160" s="627"/>
      <c r="G160" s="628"/>
      <c r="H160" s="627">
        <v>15</v>
      </c>
      <c r="I160" s="630"/>
      <c r="J160" s="631"/>
      <c r="K160" s="594">
        <f t="shared" si="0"/>
        <v>15</v>
      </c>
      <c r="L160" s="594"/>
      <c r="M160" s="579"/>
      <c r="N160" s="596">
        <v>2</v>
      </c>
      <c r="O160" s="551" t="s">
        <v>611</v>
      </c>
      <c r="P160" s="585">
        <v>1</v>
      </c>
      <c r="Q160" s="580"/>
      <c r="R160" s="581"/>
      <c r="S160" s="582"/>
      <c r="T160" s="582"/>
      <c r="U160" s="582"/>
      <c r="V160" s="582"/>
      <c r="W160" s="582"/>
      <c r="X160" s="580"/>
      <c r="Y160" s="580"/>
      <c r="Z160" s="580"/>
      <c r="AB160" s="581" t="s">
        <v>670</v>
      </c>
    </row>
    <row r="161" spans="1:28" s="583" customFormat="1">
      <c r="A161" s="624"/>
      <c r="B161" s="584" t="s">
        <v>182</v>
      </c>
      <c r="C161" s="599"/>
      <c r="D161" s="625"/>
      <c r="E161" s="626"/>
      <c r="F161" s="627"/>
      <c r="G161" s="628"/>
      <c r="H161" s="627">
        <v>32.1</v>
      </c>
      <c r="I161" s="630"/>
      <c r="J161" s="631"/>
      <c r="K161" s="594">
        <f t="shared" si="0"/>
        <v>32.1</v>
      </c>
      <c r="L161" s="594"/>
      <c r="M161" s="579"/>
      <c r="N161" s="596">
        <v>1</v>
      </c>
      <c r="O161" s="551" t="s">
        <v>611</v>
      </c>
      <c r="P161" s="585">
        <v>2</v>
      </c>
      <c r="Q161" s="580"/>
      <c r="R161" s="581"/>
      <c r="S161" s="582"/>
      <c r="T161" s="582"/>
      <c r="U161" s="582"/>
      <c r="V161" s="582"/>
      <c r="W161" s="582"/>
      <c r="X161" s="580"/>
      <c r="Y161" s="580"/>
      <c r="Z161" s="580"/>
      <c r="AB161" s="581" t="s">
        <v>670</v>
      </c>
    </row>
    <row r="162" spans="1:28" s="583" customFormat="1">
      <c r="A162" s="624"/>
      <c r="B162" s="584" t="s">
        <v>854</v>
      </c>
      <c r="C162" s="599"/>
      <c r="D162" s="625"/>
      <c r="E162" s="626"/>
      <c r="F162" s="627"/>
      <c r="G162" s="628"/>
      <c r="H162" s="627">
        <v>41.75</v>
      </c>
      <c r="I162" s="630"/>
      <c r="J162" s="631"/>
      <c r="K162" s="594">
        <f t="shared" si="0"/>
        <v>41.75</v>
      </c>
      <c r="L162" s="594"/>
      <c r="M162" s="579"/>
      <c r="N162" s="596">
        <v>1</v>
      </c>
      <c r="O162" s="551" t="s">
        <v>611</v>
      </c>
      <c r="P162" s="585">
        <v>2</v>
      </c>
      <c r="Q162" s="580"/>
      <c r="R162" s="581"/>
      <c r="S162" s="582"/>
      <c r="T162" s="582"/>
      <c r="U162" s="582"/>
      <c r="V162" s="582"/>
      <c r="W162" s="582"/>
      <c r="X162" s="580"/>
      <c r="Y162" s="580"/>
      <c r="Z162" s="580"/>
      <c r="AB162" s="581" t="s">
        <v>670</v>
      </c>
    </row>
    <row r="163" spans="1:28" s="583" customFormat="1">
      <c r="A163" s="624"/>
      <c r="B163" s="584" t="s">
        <v>855</v>
      </c>
      <c r="C163" s="599"/>
      <c r="D163" s="625"/>
      <c r="E163" s="626"/>
      <c r="F163" s="627"/>
      <c r="G163" s="628"/>
      <c r="H163" s="627">
        <v>8.4</v>
      </c>
      <c r="I163" s="630"/>
      <c r="J163" s="631"/>
      <c r="K163" s="594">
        <f t="shared" si="0"/>
        <v>8.4</v>
      </c>
      <c r="L163" s="594"/>
      <c r="M163" s="579"/>
      <c r="N163" s="596">
        <v>1</v>
      </c>
      <c r="O163" s="551" t="s">
        <v>611</v>
      </c>
      <c r="P163" s="585">
        <v>2</v>
      </c>
      <c r="Q163" s="580"/>
      <c r="R163" s="581"/>
      <c r="S163" s="582"/>
      <c r="T163" s="582"/>
      <c r="U163" s="582"/>
      <c r="V163" s="582"/>
      <c r="W163" s="582"/>
      <c r="X163" s="580"/>
      <c r="Y163" s="580"/>
      <c r="Z163" s="580"/>
      <c r="AB163" s="581" t="s">
        <v>670</v>
      </c>
    </row>
    <row r="164" spans="1:28" s="583" customFormat="1">
      <c r="A164" s="624"/>
      <c r="B164" s="584" t="s">
        <v>856</v>
      </c>
      <c r="C164" s="599"/>
      <c r="D164" s="625"/>
      <c r="E164" s="626"/>
      <c r="F164" s="627"/>
      <c r="G164" s="628"/>
      <c r="H164" s="627">
        <v>3.24</v>
      </c>
      <c r="I164" s="630"/>
      <c r="J164" s="631"/>
      <c r="K164" s="594">
        <f t="shared" si="0"/>
        <v>3.24</v>
      </c>
      <c r="L164" s="594"/>
      <c r="M164" s="579"/>
      <c r="N164" s="596">
        <v>2</v>
      </c>
      <c r="O164" s="551" t="s">
        <v>611</v>
      </c>
      <c r="P164" s="585">
        <v>1</v>
      </c>
      <c r="Q164" s="580"/>
      <c r="R164" s="581"/>
      <c r="S164" s="582"/>
      <c r="T164" s="582"/>
      <c r="U164" s="582"/>
      <c r="V164" s="582"/>
      <c r="W164" s="582"/>
      <c r="X164" s="580"/>
      <c r="Y164" s="580"/>
      <c r="Z164" s="580"/>
      <c r="AB164" s="581" t="s">
        <v>670</v>
      </c>
    </row>
    <row r="165" spans="1:28" s="583" customFormat="1">
      <c r="A165" s="624"/>
      <c r="B165" s="584" t="s">
        <v>857</v>
      </c>
      <c r="C165" s="599"/>
      <c r="D165" s="625"/>
      <c r="E165" s="626"/>
      <c r="F165" s="627"/>
      <c r="G165" s="628"/>
      <c r="H165" s="627">
        <v>3.24</v>
      </c>
      <c r="I165" s="630"/>
      <c r="J165" s="631"/>
      <c r="K165" s="594">
        <f t="shared" si="0"/>
        <v>3.24</v>
      </c>
      <c r="L165" s="594"/>
      <c r="M165" s="579"/>
      <c r="N165" s="596">
        <v>2</v>
      </c>
      <c r="O165" s="551" t="s">
        <v>611</v>
      </c>
      <c r="P165" s="585">
        <v>1</v>
      </c>
      <c r="Q165" s="580"/>
      <c r="R165" s="581"/>
      <c r="S165" s="582"/>
      <c r="T165" s="582"/>
      <c r="U165" s="582"/>
      <c r="V165" s="582"/>
      <c r="W165" s="582"/>
      <c r="X165" s="580"/>
      <c r="Y165" s="580"/>
      <c r="Z165" s="580"/>
      <c r="AB165" s="581" t="s">
        <v>670</v>
      </c>
    </row>
    <row r="166" spans="1:28" s="583" customFormat="1">
      <c r="A166" s="624"/>
      <c r="B166" s="584" t="s">
        <v>858</v>
      </c>
      <c r="C166" s="599"/>
      <c r="D166" s="625"/>
      <c r="E166" s="626"/>
      <c r="F166" s="627"/>
      <c r="G166" s="628"/>
      <c r="H166" s="627">
        <v>20.45</v>
      </c>
      <c r="I166" s="630"/>
      <c r="J166" s="631"/>
      <c r="K166" s="594">
        <f t="shared" si="0"/>
        <v>20.45</v>
      </c>
      <c r="L166" s="594"/>
      <c r="M166" s="579"/>
      <c r="N166" s="596">
        <v>1</v>
      </c>
      <c r="O166" s="551" t="s">
        <v>611</v>
      </c>
      <c r="P166" s="585">
        <v>2</v>
      </c>
      <c r="Q166" s="580"/>
      <c r="R166" s="581"/>
      <c r="S166" s="582"/>
      <c r="T166" s="582"/>
      <c r="U166" s="582"/>
      <c r="V166" s="582"/>
      <c r="W166" s="582"/>
      <c r="X166" s="580"/>
      <c r="Y166" s="580"/>
      <c r="Z166" s="580"/>
      <c r="AB166" s="581" t="s">
        <v>670</v>
      </c>
    </row>
    <row r="167" spans="1:28" s="583" customFormat="1">
      <c r="A167" s="624"/>
      <c r="B167" s="584" t="s">
        <v>859</v>
      </c>
      <c r="C167" s="599"/>
      <c r="D167" s="625"/>
      <c r="E167" s="626"/>
      <c r="F167" s="627"/>
      <c r="G167" s="628"/>
      <c r="H167" s="627">
        <v>8.4</v>
      </c>
      <c r="I167" s="630"/>
      <c r="J167" s="631"/>
      <c r="K167" s="594">
        <f t="shared" si="0"/>
        <v>8.4</v>
      </c>
      <c r="L167" s="594"/>
      <c r="M167" s="579"/>
      <c r="N167" s="596">
        <v>1</v>
      </c>
      <c r="O167" s="551" t="s">
        <v>611</v>
      </c>
      <c r="P167" s="585">
        <v>2</v>
      </c>
      <c r="Q167" s="580"/>
      <c r="R167" s="581"/>
      <c r="S167" s="582"/>
      <c r="T167" s="582"/>
      <c r="U167" s="582"/>
      <c r="V167" s="582"/>
      <c r="W167" s="582"/>
      <c r="X167" s="580"/>
      <c r="Y167" s="580"/>
      <c r="Z167" s="580"/>
      <c r="AB167" s="581" t="s">
        <v>670</v>
      </c>
    </row>
    <row r="168" spans="1:28" s="583" customFormat="1">
      <c r="A168" s="624"/>
      <c r="B168" s="584" t="s">
        <v>860</v>
      </c>
      <c r="C168" s="599"/>
      <c r="D168" s="625"/>
      <c r="E168" s="626"/>
      <c r="F168" s="627"/>
      <c r="G168" s="628"/>
      <c r="H168" s="627">
        <v>3.24</v>
      </c>
      <c r="I168" s="630"/>
      <c r="J168" s="631"/>
      <c r="K168" s="594">
        <f t="shared" si="0"/>
        <v>3.24</v>
      </c>
      <c r="L168" s="594"/>
      <c r="M168" s="579"/>
      <c r="N168" s="596">
        <v>2</v>
      </c>
      <c r="O168" s="551" t="s">
        <v>611</v>
      </c>
      <c r="P168" s="585">
        <v>1</v>
      </c>
      <c r="Q168" s="580"/>
      <c r="R168" s="581"/>
      <c r="S168" s="582"/>
      <c r="T168" s="582"/>
      <c r="U168" s="582"/>
      <c r="V168" s="582"/>
      <c r="W168" s="582"/>
      <c r="X168" s="580"/>
      <c r="Y168" s="580"/>
      <c r="Z168" s="580"/>
      <c r="AB168" s="581" t="s">
        <v>670</v>
      </c>
    </row>
    <row r="169" spans="1:28" s="583" customFormat="1">
      <c r="A169" s="624"/>
      <c r="B169" s="584" t="s">
        <v>861</v>
      </c>
      <c r="C169" s="599"/>
      <c r="D169" s="625"/>
      <c r="E169" s="626"/>
      <c r="F169" s="627"/>
      <c r="G169" s="628"/>
      <c r="H169" s="627">
        <v>3.24</v>
      </c>
      <c r="I169" s="630"/>
      <c r="J169" s="631"/>
      <c r="K169" s="594">
        <f t="shared" si="0"/>
        <v>3.24</v>
      </c>
      <c r="L169" s="594"/>
      <c r="M169" s="579"/>
      <c r="N169" s="596">
        <v>2</v>
      </c>
      <c r="O169" s="551" t="s">
        <v>611</v>
      </c>
      <c r="P169" s="585">
        <v>1</v>
      </c>
      <c r="Q169" s="580"/>
      <c r="R169" s="581"/>
      <c r="S169" s="582"/>
      <c r="T169" s="582"/>
      <c r="U169" s="582"/>
      <c r="V169" s="582"/>
      <c r="W169" s="582"/>
      <c r="X169" s="580"/>
      <c r="Y169" s="580"/>
      <c r="Z169" s="580"/>
      <c r="AB169" s="581" t="s">
        <v>670</v>
      </c>
    </row>
    <row r="170" spans="1:28" s="583" customFormat="1">
      <c r="A170" s="624"/>
      <c r="B170" s="584" t="s">
        <v>862</v>
      </c>
      <c r="C170" s="599"/>
      <c r="D170" s="625"/>
      <c r="E170" s="626"/>
      <c r="F170" s="627"/>
      <c r="G170" s="628"/>
      <c r="H170" s="627">
        <v>15.98</v>
      </c>
      <c r="I170" s="630"/>
      <c r="J170" s="631"/>
      <c r="K170" s="594">
        <f t="shared" si="0"/>
        <v>15.98</v>
      </c>
      <c r="L170" s="594"/>
      <c r="M170" s="579"/>
      <c r="N170" s="596">
        <v>1</v>
      </c>
      <c r="O170" s="551" t="s">
        <v>611</v>
      </c>
      <c r="P170" s="585">
        <v>2</v>
      </c>
      <c r="Q170" s="580"/>
      <c r="R170" s="581"/>
      <c r="S170" s="582"/>
      <c r="T170" s="582"/>
      <c r="U170" s="582"/>
      <c r="V170" s="582"/>
      <c r="W170" s="582"/>
      <c r="X170" s="580"/>
      <c r="Y170" s="580"/>
      <c r="Z170" s="580"/>
      <c r="AB170" s="581" t="s">
        <v>670</v>
      </c>
    </row>
    <row r="171" spans="1:28" s="583" customFormat="1">
      <c r="A171" s="624"/>
      <c r="B171" s="584" t="s">
        <v>863</v>
      </c>
      <c r="C171" s="599"/>
      <c r="D171" s="625"/>
      <c r="E171" s="626"/>
      <c r="F171" s="627"/>
      <c r="G171" s="628"/>
      <c r="H171" s="627">
        <v>10.199999999999999</v>
      </c>
      <c r="I171" s="630"/>
      <c r="J171" s="631"/>
      <c r="K171" s="594">
        <f t="shared" si="0"/>
        <v>10.199999999999999</v>
      </c>
      <c r="L171" s="594"/>
      <c r="M171" s="579"/>
      <c r="N171" s="596">
        <v>1</v>
      </c>
      <c r="O171" s="551" t="s">
        <v>611</v>
      </c>
      <c r="P171" s="585">
        <v>2</v>
      </c>
      <c r="Q171" s="580"/>
      <c r="R171" s="581"/>
      <c r="S171" s="582"/>
      <c r="T171" s="582"/>
      <c r="U171" s="582"/>
      <c r="V171" s="582"/>
      <c r="W171" s="582"/>
      <c r="X171" s="580"/>
      <c r="Y171" s="580"/>
      <c r="Z171" s="580"/>
      <c r="AB171" s="581" t="s">
        <v>670</v>
      </c>
    </row>
    <row r="172" spans="1:28" s="583" customFormat="1">
      <c r="A172" s="624"/>
      <c r="B172" s="584" t="s">
        <v>864</v>
      </c>
      <c r="C172" s="599"/>
      <c r="D172" s="625"/>
      <c r="E172" s="626"/>
      <c r="F172" s="627"/>
      <c r="G172" s="628"/>
      <c r="H172" s="627">
        <v>3.17</v>
      </c>
      <c r="I172" s="630"/>
      <c r="J172" s="631"/>
      <c r="K172" s="594">
        <f t="shared" si="0"/>
        <v>3.17</v>
      </c>
      <c r="L172" s="594"/>
      <c r="M172" s="579"/>
      <c r="N172" s="596">
        <v>2</v>
      </c>
      <c r="O172" s="551" t="s">
        <v>611</v>
      </c>
      <c r="P172" s="585">
        <v>1</v>
      </c>
      <c r="Q172" s="580"/>
      <c r="R172" s="581"/>
      <c r="S172" s="582"/>
      <c r="T172" s="582"/>
      <c r="U172" s="582"/>
      <c r="V172" s="582"/>
      <c r="W172" s="582"/>
      <c r="X172" s="580"/>
      <c r="Y172" s="580"/>
      <c r="Z172" s="580"/>
      <c r="AB172" s="581" t="s">
        <v>670</v>
      </c>
    </row>
    <row r="173" spans="1:28" s="583" customFormat="1">
      <c r="A173" s="624"/>
      <c r="B173" s="584" t="s">
        <v>865</v>
      </c>
      <c r="C173" s="599"/>
      <c r="D173" s="625"/>
      <c r="E173" s="626"/>
      <c r="F173" s="627"/>
      <c r="G173" s="628"/>
      <c r="H173" s="627">
        <v>11.9</v>
      </c>
      <c r="I173" s="630"/>
      <c r="J173" s="631"/>
      <c r="K173" s="594">
        <f t="shared" si="0"/>
        <v>11.9</v>
      </c>
      <c r="L173" s="594"/>
      <c r="M173" s="579"/>
      <c r="N173" s="596">
        <v>1</v>
      </c>
      <c r="O173" s="551" t="s">
        <v>611</v>
      </c>
      <c r="P173" s="585">
        <v>2</v>
      </c>
      <c r="Q173" s="580"/>
      <c r="R173" s="581"/>
      <c r="S173" s="582"/>
      <c r="T173" s="582"/>
      <c r="U173" s="582"/>
      <c r="V173" s="582"/>
      <c r="W173" s="582"/>
      <c r="X173" s="580"/>
      <c r="Y173" s="580"/>
      <c r="Z173" s="580"/>
      <c r="AB173" s="581" t="s">
        <v>670</v>
      </c>
    </row>
    <row r="174" spans="1:28" s="583" customFormat="1">
      <c r="A174" s="624"/>
      <c r="B174" s="584" t="s">
        <v>866</v>
      </c>
      <c r="C174" s="599"/>
      <c r="D174" s="625"/>
      <c r="E174" s="626"/>
      <c r="F174" s="627"/>
      <c r="G174" s="628"/>
      <c r="H174" s="627">
        <v>11.9</v>
      </c>
      <c r="I174" s="630"/>
      <c r="J174" s="631"/>
      <c r="K174" s="594">
        <f t="shared" si="0"/>
        <v>11.9</v>
      </c>
      <c r="L174" s="594"/>
      <c r="M174" s="579"/>
      <c r="N174" s="596">
        <v>1</v>
      </c>
      <c r="O174" s="551" t="s">
        <v>611</v>
      </c>
      <c r="P174" s="585">
        <v>2</v>
      </c>
      <c r="Q174" s="580"/>
      <c r="R174" s="581"/>
      <c r="S174" s="582"/>
      <c r="T174" s="582"/>
      <c r="U174" s="582"/>
      <c r="V174" s="582"/>
      <c r="W174" s="582"/>
      <c r="X174" s="580"/>
      <c r="Y174" s="580"/>
      <c r="Z174" s="580"/>
      <c r="AB174" s="581" t="s">
        <v>670</v>
      </c>
    </row>
    <row r="175" spans="1:28" s="583" customFormat="1">
      <c r="A175" s="624"/>
      <c r="B175" s="584" t="s">
        <v>867</v>
      </c>
      <c r="C175" s="599"/>
      <c r="D175" s="625"/>
      <c r="E175" s="626"/>
      <c r="F175" s="627"/>
      <c r="G175" s="628"/>
      <c r="H175" s="627">
        <v>10.73</v>
      </c>
      <c r="I175" s="630"/>
      <c r="J175" s="631"/>
      <c r="K175" s="594">
        <f t="shared" si="0"/>
        <v>10.73</v>
      </c>
      <c r="L175" s="594"/>
      <c r="M175" s="579"/>
      <c r="N175" s="596">
        <v>1</v>
      </c>
      <c r="O175" s="551" t="s">
        <v>611</v>
      </c>
      <c r="P175" s="585">
        <v>2</v>
      </c>
      <c r="Q175" s="580"/>
      <c r="R175" s="581"/>
      <c r="S175" s="582"/>
      <c r="T175" s="582"/>
      <c r="U175" s="582"/>
      <c r="V175" s="582"/>
      <c r="W175" s="582"/>
      <c r="X175" s="580"/>
      <c r="Y175" s="580"/>
      <c r="Z175" s="580"/>
      <c r="AB175" s="581" t="s">
        <v>670</v>
      </c>
    </row>
    <row r="176" spans="1:28" s="583" customFormat="1">
      <c r="A176" s="624"/>
      <c r="B176" s="584" t="s">
        <v>868</v>
      </c>
      <c r="C176" s="599"/>
      <c r="D176" s="625"/>
      <c r="E176" s="626"/>
      <c r="F176" s="627"/>
      <c r="G176" s="628"/>
      <c r="H176" s="627">
        <v>3.17</v>
      </c>
      <c r="I176" s="630"/>
      <c r="J176" s="631"/>
      <c r="K176" s="594">
        <f t="shared" si="0"/>
        <v>3.17</v>
      </c>
      <c r="L176" s="594"/>
      <c r="M176" s="579"/>
      <c r="N176" s="596">
        <v>2</v>
      </c>
      <c r="O176" s="551" t="s">
        <v>611</v>
      </c>
      <c r="P176" s="585">
        <v>1</v>
      </c>
      <c r="Q176" s="580"/>
      <c r="R176" s="581"/>
      <c r="S176" s="582"/>
      <c r="T176" s="582"/>
      <c r="U176" s="582"/>
      <c r="V176" s="582"/>
      <c r="W176" s="582"/>
      <c r="X176" s="580"/>
      <c r="Y176" s="580"/>
      <c r="Z176" s="580"/>
      <c r="AB176" s="581" t="s">
        <v>670</v>
      </c>
    </row>
    <row r="177" spans="1:28" s="583" customFormat="1">
      <c r="A177" s="624"/>
      <c r="B177" s="584" t="s">
        <v>869</v>
      </c>
      <c r="C177" s="599"/>
      <c r="D177" s="625"/>
      <c r="E177" s="626"/>
      <c r="F177" s="627"/>
      <c r="G177" s="628"/>
      <c r="H177" s="627">
        <v>15.75</v>
      </c>
      <c r="I177" s="630"/>
      <c r="J177" s="631"/>
      <c r="K177" s="594">
        <f t="shared" si="0"/>
        <v>15.75</v>
      </c>
      <c r="L177" s="594"/>
      <c r="M177" s="579"/>
      <c r="N177" s="596">
        <v>1</v>
      </c>
      <c r="O177" s="551" t="s">
        <v>611</v>
      </c>
      <c r="P177" s="585">
        <v>2</v>
      </c>
      <c r="Q177" s="580"/>
      <c r="R177" s="581"/>
      <c r="S177" s="582"/>
      <c r="T177" s="582"/>
      <c r="U177" s="582"/>
      <c r="V177" s="582"/>
      <c r="W177" s="582"/>
      <c r="X177" s="580"/>
      <c r="Y177" s="580"/>
      <c r="Z177" s="580"/>
      <c r="AB177" s="581" t="s">
        <v>670</v>
      </c>
    </row>
    <row r="178" spans="1:28" s="583" customFormat="1">
      <c r="A178" s="624"/>
      <c r="B178" s="584" t="s">
        <v>813</v>
      </c>
      <c r="C178" s="599"/>
      <c r="D178" s="625"/>
      <c r="E178" s="626"/>
      <c r="F178" s="627"/>
      <c r="G178" s="628"/>
      <c r="H178" s="627">
        <v>20.190000000000001</v>
      </c>
      <c r="I178" s="630"/>
      <c r="J178" s="631"/>
      <c r="K178" s="594">
        <f t="shared" si="0"/>
        <v>20.190000000000001</v>
      </c>
      <c r="L178" s="594"/>
      <c r="M178" s="579"/>
      <c r="N178" s="596">
        <v>1</v>
      </c>
      <c r="O178" s="551" t="s">
        <v>611</v>
      </c>
      <c r="P178" s="585">
        <v>2</v>
      </c>
      <c r="Q178" s="580"/>
      <c r="R178" s="581"/>
      <c r="S178" s="582"/>
      <c r="T178" s="582"/>
      <c r="U178" s="582"/>
      <c r="V178" s="582"/>
      <c r="W178" s="582"/>
      <c r="X178" s="580"/>
      <c r="Y178" s="580"/>
      <c r="Z178" s="580"/>
      <c r="AB178" s="581" t="s">
        <v>670</v>
      </c>
    </row>
    <row r="179" spans="1:28" s="583" customFormat="1">
      <c r="A179" s="624"/>
      <c r="B179" s="584" t="s">
        <v>880</v>
      </c>
      <c r="C179" s="599"/>
      <c r="D179" s="625"/>
      <c r="E179" s="626"/>
      <c r="F179" s="627"/>
      <c r="G179" s="628"/>
      <c r="H179" s="629">
        <v>0.76</v>
      </c>
      <c r="I179" s="630"/>
      <c r="J179" s="631"/>
      <c r="K179" s="594">
        <f t="shared" si="0"/>
        <v>0.76</v>
      </c>
      <c r="L179" s="594"/>
      <c r="M179" s="579"/>
      <c r="N179" s="585" t="s">
        <v>879</v>
      </c>
      <c r="O179" s="585" t="s">
        <v>611</v>
      </c>
      <c r="P179" s="585">
        <v>2</v>
      </c>
      <c r="Q179" s="580"/>
      <c r="R179" s="581"/>
      <c r="S179" s="582"/>
      <c r="T179" s="582"/>
      <c r="U179" s="582"/>
      <c r="V179" s="582"/>
      <c r="W179" s="582"/>
      <c r="X179" s="580"/>
      <c r="Y179" s="580"/>
      <c r="Z179" s="580"/>
      <c r="AB179" s="581" t="s">
        <v>670</v>
      </c>
    </row>
    <row r="180" spans="1:28" s="583" customFormat="1">
      <c r="A180" s="624"/>
      <c r="B180" s="584" t="s">
        <v>870</v>
      </c>
      <c r="C180" s="599"/>
      <c r="D180" s="625"/>
      <c r="E180" s="626"/>
      <c r="F180" s="627"/>
      <c r="G180" s="628"/>
      <c r="H180" s="627">
        <v>6</v>
      </c>
      <c r="I180" s="630"/>
      <c r="J180" s="631"/>
      <c r="K180" s="594">
        <f t="shared" si="0"/>
        <v>6</v>
      </c>
      <c r="L180" s="594"/>
      <c r="M180" s="579"/>
      <c r="N180" s="596">
        <v>1</v>
      </c>
      <c r="O180" s="551" t="s">
        <v>611</v>
      </c>
      <c r="P180" s="585">
        <v>2</v>
      </c>
      <c r="Q180" s="580"/>
      <c r="R180" s="581"/>
      <c r="S180" s="582"/>
      <c r="T180" s="582"/>
      <c r="U180" s="582"/>
      <c r="V180" s="582"/>
      <c r="W180" s="582"/>
      <c r="X180" s="580"/>
      <c r="Y180" s="580"/>
      <c r="Z180" s="580"/>
      <c r="AB180" s="581"/>
    </row>
    <row r="181" spans="1:28" s="583" customFormat="1">
      <c r="A181" s="624"/>
      <c r="B181" s="584" t="s">
        <v>871</v>
      </c>
      <c r="C181" s="599"/>
      <c r="D181" s="625"/>
      <c r="E181" s="626"/>
      <c r="F181" s="627"/>
      <c r="G181" s="628"/>
      <c r="H181" s="627">
        <v>3.13</v>
      </c>
      <c r="I181" s="630"/>
      <c r="J181" s="631"/>
      <c r="K181" s="594">
        <f t="shared" si="0"/>
        <v>3.13</v>
      </c>
      <c r="L181" s="594"/>
      <c r="M181" s="579"/>
      <c r="N181" s="596">
        <v>2</v>
      </c>
      <c r="O181" s="551" t="s">
        <v>611</v>
      </c>
      <c r="P181" s="585">
        <v>1</v>
      </c>
      <c r="Q181" s="580"/>
      <c r="R181" s="581"/>
      <c r="S181" s="582"/>
      <c r="T181" s="582"/>
      <c r="U181" s="582"/>
      <c r="V181" s="582"/>
      <c r="W181" s="582"/>
      <c r="X181" s="580"/>
      <c r="Y181" s="580"/>
      <c r="Z181" s="580"/>
      <c r="AB181" s="581"/>
    </row>
    <row r="182" spans="1:28" s="583" customFormat="1">
      <c r="A182" s="624"/>
      <c r="B182" s="584" t="s">
        <v>872</v>
      </c>
      <c r="C182" s="599"/>
      <c r="D182" s="625"/>
      <c r="E182" s="626"/>
      <c r="F182" s="627"/>
      <c r="G182" s="628"/>
      <c r="H182" s="627">
        <v>30</v>
      </c>
      <c r="I182" s="630"/>
      <c r="J182" s="631"/>
      <c r="K182" s="594">
        <f t="shared" si="0"/>
        <v>30</v>
      </c>
      <c r="L182" s="594"/>
      <c r="M182" s="579"/>
      <c r="N182" s="596">
        <v>1</v>
      </c>
      <c r="O182" s="551" t="s">
        <v>611</v>
      </c>
      <c r="P182" s="585">
        <v>2</v>
      </c>
      <c r="Q182" s="580"/>
      <c r="R182" s="581"/>
      <c r="S182" s="582"/>
      <c r="T182" s="582"/>
      <c r="U182" s="582"/>
      <c r="V182" s="582"/>
      <c r="W182" s="582"/>
      <c r="X182" s="580"/>
      <c r="Y182" s="580"/>
      <c r="Z182" s="580"/>
      <c r="AB182" s="581" t="s">
        <v>670</v>
      </c>
    </row>
    <row r="183" spans="1:28" s="583" customFormat="1">
      <c r="A183" s="624"/>
      <c r="B183" s="584" t="s">
        <v>873</v>
      </c>
      <c r="C183" s="599"/>
      <c r="D183" s="625"/>
      <c r="E183" s="626"/>
      <c r="F183" s="627"/>
      <c r="G183" s="628"/>
      <c r="H183" s="627">
        <v>16.2</v>
      </c>
      <c r="I183" s="630"/>
      <c r="J183" s="631"/>
      <c r="K183" s="594">
        <f t="shared" si="0"/>
        <v>16.2</v>
      </c>
      <c r="L183" s="594"/>
      <c r="M183" s="579"/>
      <c r="N183" s="596">
        <v>1</v>
      </c>
      <c r="O183" s="551" t="s">
        <v>611</v>
      </c>
      <c r="P183" s="585">
        <v>2</v>
      </c>
      <c r="Q183" s="580"/>
      <c r="R183" s="581"/>
      <c r="S183" s="582"/>
      <c r="T183" s="582"/>
      <c r="U183" s="582"/>
      <c r="V183" s="582"/>
      <c r="W183" s="582"/>
      <c r="X183" s="580"/>
      <c r="Y183" s="580"/>
      <c r="Z183" s="580"/>
      <c r="AB183" s="581" t="s">
        <v>670</v>
      </c>
    </row>
    <row r="184" spans="1:28" s="583" customFormat="1">
      <c r="A184" s="624"/>
      <c r="B184" s="584" t="s">
        <v>820</v>
      </c>
      <c r="C184" s="599"/>
      <c r="D184" s="625"/>
      <c r="E184" s="626"/>
      <c r="F184" s="627"/>
      <c r="G184" s="628"/>
      <c r="H184" s="627">
        <v>3.6</v>
      </c>
      <c r="I184" s="630"/>
      <c r="J184" s="631"/>
      <c r="K184" s="594">
        <f t="shared" si="0"/>
        <v>3.6</v>
      </c>
      <c r="L184" s="594"/>
      <c r="M184" s="579"/>
      <c r="N184" s="596">
        <v>1</v>
      </c>
      <c r="O184" s="551" t="s">
        <v>611</v>
      </c>
      <c r="P184" s="585">
        <v>2</v>
      </c>
      <c r="Q184" s="580"/>
      <c r="R184" s="581"/>
      <c r="S184" s="582"/>
      <c r="T184" s="582"/>
      <c r="U184" s="582"/>
      <c r="V184" s="582"/>
      <c r="W184" s="582"/>
      <c r="X184" s="580"/>
      <c r="Y184" s="580"/>
      <c r="Z184" s="580"/>
      <c r="AB184" s="581" t="s">
        <v>670</v>
      </c>
    </row>
    <row r="185" spans="1:28" s="583" customFormat="1">
      <c r="A185" s="624"/>
      <c r="B185" s="584" t="s">
        <v>874</v>
      </c>
      <c r="C185" s="599"/>
      <c r="D185" s="625"/>
      <c r="E185" s="626"/>
      <c r="F185" s="627"/>
      <c r="G185" s="628"/>
      <c r="H185" s="627">
        <v>2.21</v>
      </c>
      <c r="I185" s="630"/>
      <c r="J185" s="631"/>
      <c r="K185" s="594">
        <f t="shared" si="0"/>
        <v>2.21</v>
      </c>
      <c r="L185" s="594"/>
      <c r="M185" s="579"/>
      <c r="N185" s="596">
        <v>2</v>
      </c>
      <c r="O185" s="551" t="s">
        <v>611</v>
      </c>
      <c r="P185" s="585">
        <v>1</v>
      </c>
      <c r="Q185" s="580"/>
      <c r="R185" s="581"/>
      <c r="S185" s="582"/>
      <c r="T185" s="582"/>
      <c r="U185" s="582"/>
      <c r="V185" s="582"/>
      <c r="W185" s="582"/>
      <c r="X185" s="580"/>
      <c r="Y185" s="580"/>
      <c r="Z185" s="580"/>
      <c r="AB185" s="581" t="s">
        <v>670</v>
      </c>
    </row>
    <row r="186" spans="1:28" s="583" customFormat="1">
      <c r="A186" s="624"/>
      <c r="B186" s="584" t="s">
        <v>172</v>
      </c>
      <c r="C186" s="599"/>
      <c r="D186" s="625"/>
      <c r="E186" s="626"/>
      <c r="F186" s="627"/>
      <c r="G186" s="628"/>
      <c r="H186" s="627">
        <v>4.1100000000000003</v>
      </c>
      <c r="I186" s="630"/>
      <c r="J186" s="631"/>
      <c r="K186" s="594">
        <f t="shared" si="0"/>
        <v>4.1100000000000003</v>
      </c>
      <c r="L186" s="594"/>
      <c r="M186" s="579"/>
      <c r="N186" s="490">
        <v>2</v>
      </c>
      <c r="O186" s="551" t="s">
        <v>611</v>
      </c>
      <c r="P186" s="551">
        <v>2</v>
      </c>
      <c r="Q186" s="580"/>
      <c r="R186" s="581"/>
      <c r="S186" s="582"/>
      <c r="T186" s="582"/>
      <c r="U186" s="582"/>
      <c r="V186" s="582"/>
      <c r="W186" s="582"/>
      <c r="X186" s="580"/>
      <c r="Y186" s="580"/>
      <c r="Z186" s="580"/>
      <c r="AB186" s="581" t="s">
        <v>670</v>
      </c>
    </row>
    <row r="187" spans="1:28" s="583" customFormat="1">
      <c r="A187" s="624"/>
      <c r="B187" s="584" t="s">
        <v>754</v>
      </c>
      <c r="C187" s="599"/>
      <c r="D187" s="625"/>
      <c r="E187" s="626"/>
      <c r="F187" s="627"/>
      <c r="G187" s="628"/>
      <c r="H187" s="627">
        <v>4.1100000000000003</v>
      </c>
      <c r="I187" s="630"/>
      <c r="J187" s="631"/>
      <c r="K187" s="594">
        <f>H187</f>
        <v>4.1100000000000003</v>
      </c>
      <c r="L187" s="594"/>
      <c r="M187" s="579"/>
      <c r="N187" s="490">
        <v>2</v>
      </c>
      <c r="O187" s="551" t="s">
        <v>611</v>
      </c>
      <c r="P187" s="551">
        <v>2</v>
      </c>
      <c r="Q187" s="580"/>
      <c r="R187" s="581"/>
      <c r="S187" s="582"/>
      <c r="T187" s="582"/>
      <c r="U187" s="582"/>
      <c r="V187" s="582"/>
      <c r="W187" s="582"/>
      <c r="X187" s="580"/>
      <c r="Y187" s="580"/>
      <c r="Z187" s="580"/>
      <c r="AB187" s="581" t="s">
        <v>670</v>
      </c>
    </row>
    <row r="188" spans="1:28" s="583" customFormat="1">
      <c r="A188" s="624"/>
      <c r="B188" s="599" t="s">
        <v>676</v>
      </c>
      <c r="C188" s="599"/>
      <c r="D188" s="625"/>
      <c r="E188" s="626"/>
      <c r="F188" s="627"/>
      <c r="G188" s="628"/>
      <c r="H188" s="630"/>
      <c r="I188" s="630"/>
      <c r="J188" s="631"/>
      <c r="K188" s="594"/>
      <c r="L188" s="594"/>
      <c r="M188" s="579"/>
      <c r="N188" s="585" t="s">
        <v>611</v>
      </c>
      <c r="O188" s="585" t="s">
        <v>611</v>
      </c>
      <c r="P188" s="585" t="s">
        <v>611</v>
      </c>
      <c r="Q188" s="580"/>
      <c r="R188" s="581"/>
      <c r="S188" s="582"/>
      <c r="T188" s="582"/>
      <c r="U188" s="582"/>
      <c r="V188" s="582"/>
      <c r="W188" s="582"/>
      <c r="X188" s="580"/>
      <c r="Y188" s="580"/>
      <c r="Z188" s="580"/>
      <c r="AB188" s="581" t="s">
        <v>670</v>
      </c>
    </row>
    <row r="189" spans="1:28" s="583" customFormat="1">
      <c r="A189" s="624"/>
      <c r="B189" s="584" t="s">
        <v>881</v>
      </c>
      <c r="C189" s="599"/>
      <c r="D189" s="625"/>
      <c r="E189" s="626"/>
      <c r="F189" s="627"/>
      <c r="G189" s="628"/>
      <c r="H189" s="630">
        <f>28.87+7.6+215.58</f>
        <v>252.05</v>
      </c>
      <c r="I189" s="630"/>
      <c r="J189" s="631"/>
      <c r="K189" s="594">
        <f t="shared" ref="K189:K197" si="1">H189</f>
        <v>252.05</v>
      </c>
      <c r="L189" s="594"/>
      <c r="M189" s="579"/>
      <c r="N189" s="596">
        <v>5</v>
      </c>
      <c r="O189" s="585" t="s">
        <v>611</v>
      </c>
      <c r="P189" s="585" t="s">
        <v>611</v>
      </c>
      <c r="Q189" s="580"/>
      <c r="R189" s="581"/>
      <c r="S189" s="582"/>
      <c r="T189" s="582"/>
      <c r="U189" s="582"/>
      <c r="V189" s="582"/>
      <c r="W189" s="582"/>
      <c r="X189" s="580"/>
      <c r="Y189" s="580"/>
      <c r="Z189" s="580"/>
      <c r="AB189" s="581" t="s">
        <v>670</v>
      </c>
    </row>
    <row r="190" spans="1:28" s="583" customFormat="1">
      <c r="A190" s="624"/>
      <c r="B190" s="584" t="s">
        <v>882</v>
      </c>
      <c r="C190" s="599"/>
      <c r="D190" s="625"/>
      <c r="E190" s="626"/>
      <c r="F190" s="627"/>
      <c r="G190" s="628"/>
      <c r="H190" s="630">
        <v>105.09</v>
      </c>
      <c r="I190" s="630"/>
      <c r="J190" s="631"/>
      <c r="K190" s="594">
        <f t="shared" si="1"/>
        <v>105.09</v>
      </c>
      <c r="L190" s="594"/>
      <c r="M190" s="579"/>
      <c r="N190" s="596">
        <v>5</v>
      </c>
      <c r="O190" s="585" t="s">
        <v>611</v>
      </c>
      <c r="P190" s="551" t="s">
        <v>611</v>
      </c>
      <c r="Q190" s="580"/>
      <c r="R190" s="581"/>
      <c r="S190" s="582"/>
      <c r="T190" s="582"/>
      <c r="U190" s="582"/>
      <c r="V190" s="582"/>
      <c r="W190" s="582"/>
      <c r="X190" s="580"/>
      <c r="Y190" s="580"/>
      <c r="Z190" s="580"/>
      <c r="AB190" s="581" t="s">
        <v>670</v>
      </c>
    </row>
    <row r="191" spans="1:28" s="583" customFormat="1">
      <c r="A191" s="624"/>
      <c r="B191" s="584" t="s">
        <v>883</v>
      </c>
      <c r="C191" s="599"/>
      <c r="D191" s="625"/>
      <c r="E191" s="626"/>
      <c r="F191" s="627"/>
      <c r="G191" s="628"/>
      <c r="H191" s="629">
        <v>2787.64</v>
      </c>
      <c r="I191" s="630"/>
      <c r="J191" s="631"/>
      <c r="K191" s="594">
        <f t="shared" si="1"/>
        <v>2787.64</v>
      </c>
      <c r="L191" s="594"/>
      <c r="M191" s="579"/>
      <c r="N191" s="596">
        <v>5</v>
      </c>
      <c r="O191" s="585" t="s">
        <v>611</v>
      </c>
      <c r="P191" s="585" t="s">
        <v>611</v>
      </c>
      <c r="Q191" s="580"/>
      <c r="R191" s="581"/>
      <c r="S191" s="582"/>
      <c r="T191" s="582"/>
      <c r="U191" s="582"/>
      <c r="V191" s="582"/>
      <c r="W191" s="582"/>
      <c r="X191" s="580"/>
      <c r="Y191" s="580"/>
      <c r="Z191" s="580"/>
      <c r="AB191" s="581" t="s">
        <v>670</v>
      </c>
    </row>
    <row r="192" spans="1:28" s="583" customFormat="1">
      <c r="A192" s="624"/>
      <c r="B192" s="584" t="s">
        <v>875</v>
      </c>
      <c r="C192" s="599"/>
      <c r="D192" s="625"/>
      <c r="E192" s="626"/>
      <c r="F192" s="627"/>
      <c r="G192" s="628"/>
      <c r="H192" s="629">
        <v>298.73</v>
      </c>
      <c r="I192" s="630"/>
      <c r="J192" s="631"/>
      <c r="K192" s="594">
        <f t="shared" si="1"/>
        <v>298.73</v>
      </c>
      <c r="L192" s="594"/>
      <c r="M192" s="579"/>
      <c r="N192" s="596">
        <v>3</v>
      </c>
      <c r="O192" s="585" t="s">
        <v>611</v>
      </c>
      <c r="P192" s="585" t="s">
        <v>611</v>
      </c>
      <c r="Q192" s="580"/>
      <c r="R192" s="581"/>
      <c r="S192" s="582"/>
      <c r="T192" s="582"/>
      <c r="U192" s="582"/>
      <c r="V192" s="582"/>
      <c r="W192" s="582"/>
      <c r="X192" s="580"/>
      <c r="Y192" s="580"/>
      <c r="Z192" s="580"/>
      <c r="AB192" s="581" t="s">
        <v>670</v>
      </c>
    </row>
    <row r="193" spans="1:28" s="583" customFormat="1">
      <c r="A193" s="624"/>
      <c r="B193" s="584" t="s">
        <v>876</v>
      </c>
      <c r="C193" s="599"/>
      <c r="D193" s="625"/>
      <c r="E193" s="626"/>
      <c r="F193" s="627"/>
      <c r="G193" s="628"/>
      <c r="H193" s="629">
        <v>213.5</v>
      </c>
      <c r="I193" s="630"/>
      <c r="J193" s="631"/>
      <c r="K193" s="594">
        <f t="shared" si="1"/>
        <v>213.5</v>
      </c>
      <c r="L193" s="594"/>
      <c r="M193" s="579"/>
      <c r="N193" s="596">
        <v>3</v>
      </c>
      <c r="O193" s="585" t="s">
        <v>611</v>
      </c>
      <c r="P193" s="585" t="s">
        <v>611</v>
      </c>
      <c r="Q193" s="580"/>
      <c r="R193" s="581"/>
      <c r="S193" s="582"/>
      <c r="T193" s="582"/>
      <c r="U193" s="582"/>
      <c r="V193" s="582"/>
      <c r="W193" s="582"/>
      <c r="X193" s="580"/>
      <c r="Y193" s="580"/>
      <c r="Z193" s="580"/>
      <c r="AB193" s="581" t="s">
        <v>670</v>
      </c>
    </row>
    <row r="194" spans="1:28" s="583" customFormat="1">
      <c r="A194" s="624"/>
      <c r="B194" s="584" t="s">
        <v>774</v>
      </c>
      <c r="C194" s="599"/>
      <c r="D194" s="625"/>
      <c r="E194" s="626"/>
      <c r="F194" s="627"/>
      <c r="G194" s="628"/>
      <c r="H194" s="629">
        <v>10.130000000000001</v>
      </c>
      <c r="I194" s="630"/>
      <c r="J194" s="631"/>
      <c r="K194" s="594">
        <f t="shared" si="1"/>
        <v>10.130000000000001</v>
      </c>
      <c r="L194" s="594"/>
      <c r="M194" s="579"/>
      <c r="N194" s="596">
        <v>3</v>
      </c>
      <c r="O194" s="585" t="s">
        <v>611</v>
      </c>
      <c r="P194" s="585" t="s">
        <v>611</v>
      </c>
      <c r="Q194" s="580"/>
      <c r="R194" s="581"/>
      <c r="S194" s="582"/>
      <c r="T194" s="582"/>
      <c r="U194" s="582"/>
      <c r="V194" s="582"/>
      <c r="W194" s="582"/>
      <c r="X194" s="580"/>
      <c r="Y194" s="580"/>
      <c r="Z194" s="580"/>
      <c r="AB194" s="581" t="s">
        <v>670</v>
      </c>
    </row>
    <row r="195" spans="1:28" s="583" customFormat="1">
      <c r="A195" s="624"/>
      <c r="B195" s="584" t="s">
        <v>775</v>
      </c>
      <c r="C195" s="599"/>
      <c r="D195" s="625"/>
      <c r="E195" s="626"/>
      <c r="F195" s="627"/>
      <c r="G195" s="628"/>
      <c r="H195" s="629">
        <f>6.33+5.74+8.63</f>
        <v>20.700000000000003</v>
      </c>
      <c r="I195" s="630"/>
      <c r="J195" s="631"/>
      <c r="K195" s="594">
        <f t="shared" si="1"/>
        <v>20.700000000000003</v>
      </c>
      <c r="L195" s="594"/>
      <c r="M195" s="579"/>
      <c r="N195" s="596">
        <v>3</v>
      </c>
      <c r="O195" s="585" t="s">
        <v>611</v>
      </c>
      <c r="P195" s="585" t="s">
        <v>611</v>
      </c>
      <c r="Q195" s="580"/>
      <c r="R195" s="581"/>
      <c r="S195" s="582"/>
      <c r="T195" s="582"/>
      <c r="U195" s="582"/>
      <c r="V195" s="582"/>
      <c r="W195" s="582"/>
      <c r="X195" s="580"/>
      <c r="Y195" s="580"/>
      <c r="Z195" s="580"/>
      <c r="AB195" s="581" t="s">
        <v>670</v>
      </c>
    </row>
    <row r="196" spans="1:28" s="583" customFormat="1">
      <c r="A196" s="624"/>
      <c r="B196" s="584" t="s">
        <v>877</v>
      </c>
      <c r="C196" s="599"/>
      <c r="D196" s="625"/>
      <c r="E196" s="626"/>
      <c r="F196" s="627"/>
      <c r="G196" s="628"/>
      <c r="H196" s="629">
        <v>446.54</v>
      </c>
      <c r="I196" s="630"/>
      <c r="J196" s="631"/>
      <c r="K196" s="594">
        <f t="shared" si="1"/>
        <v>446.54</v>
      </c>
      <c r="L196" s="594"/>
      <c r="M196" s="579"/>
      <c r="N196" s="596">
        <v>3</v>
      </c>
      <c r="O196" s="585" t="s">
        <v>611</v>
      </c>
      <c r="P196" s="585" t="s">
        <v>611</v>
      </c>
      <c r="Q196" s="580"/>
      <c r="R196" s="581"/>
      <c r="S196" s="582"/>
      <c r="T196" s="582"/>
      <c r="U196" s="582"/>
      <c r="V196" s="582"/>
      <c r="W196" s="582"/>
      <c r="X196" s="580"/>
      <c r="Y196" s="580"/>
      <c r="Z196" s="580"/>
      <c r="AB196" s="581" t="s">
        <v>670</v>
      </c>
    </row>
    <row r="197" spans="1:28" s="583" customFormat="1">
      <c r="A197" s="624"/>
      <c r="B197" s="584" t="s">
        <v>999</v>
      </c>
      <c r="C197" s="599"/>
      <c r="D197" s="625"/>
      <c r="E197" s="626"/>
      <c r="F197" s="627"/>
      <c r="G197" s="628"/>
      <c r="H197" s="629">
        <v>1171.21</v>
      </c>
      <c r="I197" s="630"/>
      <c r="J197" s="631"/>
      <c r="K197" s="594">
        <f t="shared" si="1"/>
        <v>1171.21</v>
      </c>
      <c r="L197" s="594"/>
      <c r="M197" s="579"/>
      <c r="N197" s="596">
        <v>4</v>
      </c>
      <c r="O197" s="585" t="s">
        <v>611</v>
      </c>
      <c r="P197" s="585" t="s">
        <v>611</v>
      </c>
      <c r="Q197" s="580"/>
      <c r="R197" s="581"/>
      <c r="S197" s="582"/>
      <c r="T197" s="582"/>
      <c r="U197" s="582"/>
      <c r="V197" s="582"/>
      <c r="W197" s="582"/>
      <c r="X197" s="580"/>
      <c r="Y197" s="580"/>
      <c r="Z197" s="580"/>
      <c r="AB197" s="581" t="s">
        <v>670</v>
      </c>
    </row>
    <row r="198" spans="1:28" s="486" customFormat="1">
      <c r="A198" s="471"/>
      <c r="B198" s="472" t="s">
        <v>758</v>
      </c>
      <c r="C198" s="473"/>
      <c r="D198" s="474"/>
      <c r="E198" s="475"/>
      <c r="F198" s="476"/>
      <c r="G198" s="477"/>
      <c r="H198" s="478"/>
      <c r="I198" s="479"/>
      <c r="J198" s="480"/>
      <c r="K198" s="481"/>
      <c r="L198" s="481"/>
      <c r="M198" s="482"/>
      <c r="N198" s="489" t="s">
        <v>56</v>
      </c>
      <c r="O198" s="489" t="s">
        <v>202</v>
      </c>
      <c r="P198" s="489" t="s">
        <v>181</v>
      </c>
      <c r="Q198" s="483"/>
      <c r="R198" s="484"/>
      <c r="S198" s="485"/>
      <c r="T198" s="485"/>
      <c r="U198" s="485"/>
      <c r="V198" s="485"/>
      <c r="W198" s="485"/>
      <c r="X198" s="483"/>
      <c r="Y198" s="483"/>
      <c r="Z198" s="483"/>
      <c r="AB198" s="484"/>
    </row>
    <row r="199" spans="1:28" s="583" customFormat="1">
      <c r="A199" s="624"/>
      <c r="B199" s="578" t="s">
        <v>671</v>
      </c>
      <c r="C199" s="599"/>
      <c r="D199" s="625"/>
      <c r="E199" s="626"/>
      <c r="F199" s="627"/>
      <c r="G199" s="628"/>
      <c r="H199" s="629"/>
      <c r="I199" s="630"/>
      <c r="J199" s="631"/>
      <c r="K199" s="594"/>
      <c r="L199" s="594"/>
      <c r="M199" s="579"/>
      <c r="N199" s="585" t="s">
        <v>611</v>
      </c>
      <c r="O199" s="585" t="s">
        <v>611</v>
      </c>
      <c r="P199" s="585" t="s">
        <v>611</v>
      </c>
      <c r="Q199" s="580"/>
      <c r="R199" s="581"/>
      <c r="S199" s="582"/>
      <c r="T199" s="582"/>
      <c r="U199" s="582"/>
      <c r="V199" s="582"/>
      <c r="W199" s="582"/>
      <c r="X199" s="580"/>
      <c r="Y199" s="580"/>
      <c r="Z199" s="580"/>
      <c r="AB199" s="581" t="s">
        <v>670</v>
      </c>
    </row>
    <row r="200" spans="1:28" s="583" customFormat="1">
      <c r="A200" s="624"/>
      <c r="B200" s="599" t="s">
        <v>666</v>
      </c>
      <c r="C200" s="599"/>
      <c r="D200" s="625"/>
      <c r="E200" s="626"/>
      <c r="F200" s="627"/>
      <c r="G200" s="628"/>
      <c r="H200" s="630"/>
      <c r="I200" s="630"/>
      <c r="J200" s="631"/>
      <c r="K200" s="594">
        <f t="shared" ref="K200:K252" si="2">H200</f>
        <v>0</v>
      </c>
      <c r="L200" s="594"/>
      <c r="M200" s="579"/>
      <c r="N200" s="585" t="s">
        <v>611</v>
      </c>
      <c r="O200" s="585" t="s">
        <v>611</v>
      </c>
      <c r="P200" s="585" t="s">
        <v>611</v>
      </c>
      <c r="Q200" s="580"/>
      <c r="R200" s="581"/>
      <c r="S200" s="582"/>
      <c r="T200" s="582"/>
      <c r="U200" s="582"/>
      <c r="V200" s="582"/>
      <c r="W200" s="582"/>
      <c r="X200" s="580"/>
      <c r="Y200" s="580"/>
      <c r="Z200" s="580"/>
      <c r="AB200" s="581" t="s">
        <v>670</v>
      </c>
    </row>
    <row r="201" spans="1:28" s="583" customFormat="1">
      <c r="A201" s="624"/>
      <c r="B201" s="584" t="s">
        <v>193</v>
      </c>
      <c r="C201" s="599"/>
      <c r="D201" s="625"/>
      <c r="E201" s="626">
        <v>20.239999999999998</v>
      </c>
      <c r="F201" s="627"/>
      <c r="G201" s="628">
        <v>2.8</v>
      </c>
      <c r="H201" s="629">
        <f>G201*E201</f>
        <v>56.67199999999999</v>
      </c>
      <c r="I201" s="630"/>
      <c r="J201" s="631"/>
      <c r="K201" s="594">
        <f t="shared" si="2"/>
        <v>56.67199999999999</v>
      </c>
      <c r="L201" s="594"/>
      <c r="M201" s="579"/>
      <c r="N201" s="585" t="s">
        <v>611</v>
      </c>
      <c r="O201" s="585">
        <v>1</v>
      </c>
      <c r="P201" s="585" t="s">
        <v>611</v>
      </c>
      <c r="Q201" s="580"/>
      <c r="R201" s="581"/>
      <c r="S201" s="582"/>
      <c r="T201" s="582"/>
      <c r="U201" s="582"/>
      <c r="V201" s="582"/>
      <c r="W201" s="582"/>
      <c r="X201" s="580"/>
      <c r="Y201" s="580"/>
      <c r="Z201" s="580"/>
      <c r="AB201" s="581" t="s">
        <v>670</v>
      </c>
    </row>
    <row r="202" spans="1:28" s="607" customFormat="1" ht="20.25">
      <c r="A202" s="632"/>
      <c r="B202" s="600" t="s">
        <v>894</v>
      </c>
      <c r="C202" s="633"/>
      <c r="D202" s="634">
        <v>-1</v>
      </c>
      <c r="E202" s="635">
        <f>VLOOKUP(B202,'[10]auxiliar memoria'!$B$155:$E$302,2,FALSE)</f>
        <v>5.84</v>
      </c>
      <c r="F202" s="636"/>
      <c r="G202" s="637">
        <f>VLOOKUP(B202,'[10]auxiliar memoria'!$B$155:$E$302,3,FALSE)</f>
        <v>2.1</v>
      </c>
      <c r="H202" s="637">
        <f>IF(D202=0,"",IF(AND(D202&lt;0,E202*G202&gt;2),(ABS((2-(G202*E202)))*D202),IF(D202&gt;0,D202*E202*G202,0)))</f>
        <v>-10.263999999999999</v>
      </c>
      <c r="I202" s="638"/>
      <c r="J202" s="639"/>
      <c r="K202" s="601">
        <f>H202</f>
        <v>-10.263999999999999</v>
      </c>
      <c r="L202" s="601"/>
      <c r="M202" s="602"/>
      <c r="N202" s="603" t="s">
        <v>611</v>
      </c>
      <c r="O202" s="603">
        <f t="shared" ref="O202:O205" si="3">O201</f>
        <v>1</v>
      </c>
      <c r="P202" s="603" t="s">
        <v>611</v>
      </c>
      <c r="Q202" s="604"/>
      <c r="R202" s="605"/>
      <c r="S202" s="606"/>
      <c r="T202" s="606"/>
      <c r="U202" s="606"/>
      <c r="V202" s="606"/>
      <c r="W202" s="606"/>
      <c r="X202" s="604"/>
      <c r="Y202" s="604"/>
      <c r="Z202" s="604"/>
      <c r="AB202" s="605" t="s">
        <v>670</v>
      </c>
    </row>
    <row r="203" spans="1:28" s="607" customFormat="1" ht="20.25">
      <c r="A203" s="632"/>
      <c r="B203" s="600" t="s">
        <v>895</v>
      </c>
      <c r="C203" s="633"/>
      <c r="D203" s="634">
        <v>-1</v>
      </c>
      <c r="E203" s="635">
        <f>VLOOKUP(B203,'[10]auxiliar memoria'!$B$155:$E$302,2,FALSE)</f>
        <v>1.8</v>
      </c>
      <c r="F203" s="636"/>
      <c r="G203" s="637">
        <f>VLOOKUP(B203,'[10]auxiliar memoria'!$B$155:$E$302,3,FALSE)</f>
        <v>2.1</v>
      </c>
      <c r="H203" s="637">
        <f>IF(D203=0,"",IF(AND(D203&lt;0,E203*G203&gt;2),(ABS((2-(G203*E203)))*D203),IF(D203&gt;0,D203*E203*G203,0)))</f>
        <v>-1.7800000000000002</v>
      </c>
      <c r="I203" s="638"/>
      <c r="J203" s="639"/>
      <c r="K203" s="601">
        <f>H203</f>
        <v>-1.7800000000000002</v>
      </c>
      <c r="L203" s="601"/>
      <c r="M203" s="602"/>
      <c r="N203" s="603" t="s">
        <v>611</v>
      </c>
      <c r="O203" s="603">
        <f t="shared" si="3"/>
        <v>1</v>
      </c>
      <c r="P203" s="603" t="s">
        <v>611</v>
      </c>
      <c r="Q203" s="604"/>
      <c r="R203" s="605"/>
      <c r="S203" s="606"/>
      <c r="T203" s="606"/>
      <c r="U203" s="606"/>
      <c r="V203" s="606"/>
      <c r="W203" s="606"/>
      <c r="X203" s="604"/>
      <c r="Y203" s="604"/>
      <c r="Z203" s="604"/>
      <c r="AB203" s="605" t="s">
        <v>670</v>
      </c>
    </row>
    <row r="204" spans="1:28" s="607" customFormat="1" ht="20.25">
      <c r="A204" s="632"/>
      <c r="B204" s="600" t="s">
        <v>839</v>
      </c>
      <c r="C204" s="633"/>
      <c r="D204" s="634">
        <v>-1</v>
      </c>
      <c r="E204" s="635">
        <f>VLOOKUP(B204,'[10]auxiliar memoria'!$B$155:$E$302,2,FALSE)</f>
        <v>1</v>
      </c>
      <c r="F204" s="636"/>
      <c r="G204" s="637">
        <f>VLOOKUP(B204,'[10]auxiliar memoria'!$B$155:$E$302,3,FALSE)</f>
        <v>2.1</v>
      </c>
      <c r="H204" s="637">
        <f>IF(D204=0,"",IF(AND(D204&lt;0,E204*G204&gt;2),(ABS((2-(G204*E204)))*D204),IF(D204&gt;0,D204*E204*G204,0)))</f>
        <v>-0.10000000000000009</v>
      </c>
      <c r="I204" s="638"/>
      <c r="J204" s="639"/>
      <c r="K204" s="601">
        <f>H204</f>
        <v>-0.10000000000000009</v>
      </c>
      <c r="L204" s="601"/>
      <c r="M204" s="602"/>
      <c r="N204" s="603" t="s">
        <v>611</v>
      </c>
      <c r="O204" s="603">
        <f t="shared" si="3"/>
        <v>1</v>
      </c>
      <c r="P204" s="603" t="s">
        <v>611</v>
      </c>
      <c r="Q204" s="604"/>
      <c r="R204" s="605"/>
      <c r="S204" s="606"/>
      <c r="T204" s="606"/>
      <c r="U204" s="606"/>
      <c r="V204" s="606"/>
      <c r="W204" s="606"/>
      <c r="X204" s="604"/>
      <c r="Y204" s="604"/>
      <c r="Z204" s="604"/>
      <c r="AB204" s="605" t="s">
        <v>670</v>
      </c>
    </row>
    <row r="205" spans="1:28" s="607" customFormat="1" ht="20.25">
      <c r="A205" s="632"/>
      <c r="B205" s="600" t="s">
        <v>692</v>
      </c>
      <c r="C205" s="633"/>
      <c r="D205" s="634">
        <v>-1</v>
      </c>
      <c r="E205" s="635">
        <f>VLOOKUP(B205,'[10]auxiliar memoria'!$B$155:$E$302,2,FALSE)</f>
        <v>3.55</v>
      </c>
      <c r="F205" s="636"/>
      <c r="G205" s="637">
        <f>VLOOKUP(B205,'[10]auxiliar memoria'!$B$155:$E$302,3,FALSE)</f>
        <v>1</v>
      </c>
      <c r="H205" s="637">
        <f>IF(D205=0,"",IF(AND(D205&lt;0,E205*G205&gt;2),(ABS((2-(G205*E205)))*D205),IF(D205&gt;0,D205*E205*G205,0)))</f>
        <v>-1.5499999999999998</v>
      </c>
      <c r="I205" s="638"/>
      <c r="J205" s="639"/>
      <c r="K205" s="601">
        <f>H205</f>
        <v>-1.5499999999999998</v>
      </c>
      <c r="L205" s="601"/>
      <c r="M205" s="602"/>
      <c r="N205" s="603" t="s">
        <v>611</v>
      </c>
      <c r="O205" s="603">
        <f t="shared" si="3"/>
        <v>1</v>
      </c>
      <c r="P205" s="603" t="s">
        <v>611</v>
      </c>
      <c r="Q205" s="604"/>
      <c r="R205" s="605"/>
      <c r="S205" s="606"/>
      <c r="T205" s="606"/>
      <c r="U205" s="606"/>
      <c r="V205" s="606"/>
      <c r="W205" s="606"/>
      <c r="X205" s="604"/>
      <c r="Y205" s="604"/>
      <c r="Z205" s="604"/>
      <c r="AB205" s="605" t="s">
        <v>670</v>
      </c>
    </row>
    <row r="206" spans="1:28" s="583" customFormat="1">
      <c r="A206" s="624"/>
      <c r="B206" s="584" t="s">
        <v>846</v>
      </c>
      <c r="C206" s="599"/>
      <c r="D206" s="625"/>
      <c r="E206" s="626">
        <v>12.4</v>
      </c>
      <c r="F206" s="627"/>
      <c r="G206" s="628">
        <v>3</v>
      </c>
      <c r="H206" s="629">
        <f t="shared" ref="H206:H252" si="4">G206*E206</f>
        <v>37.200000000000003</v>
      </c>
      <c r="I206" s="630"/>
      <c r="J206" s="631"/>
      <c r="K206" s="594">
        <f t="shared" si="2"/>
        <v>37.200000000000003</v>
      </c>
      <c r="L206" s="594"/>
      <c r="M206" s="579"/>
      <c r="N206" s="585" t="s">
        <v>611</v>
      </c>
      <c r="O206" s="585">
        <v>1</v>
      </c>
      <c r="P206" s="585" t="s">
        <v>611</v>
      </c>
      <c r="Q206" s="580"/>
      <c r="R206" s="581"/>
      <c r="S206" s="582"/>
      <c r="T206" s="582"/>
      <c r="U206" s="582"/>
      <c r="V206" s="582"/>
      <c r="W206" s="582"/>
      <c r="X206" s="580"/>
      <c r="Y206" s="580"/>
      <c r="Z206" s="580"/>
      <c r="AB206" s="581" t="s">
        <v>670</v>
      </c>
    </row>
    <row r="207" spans="1:28" s="607" customFormat="1" ht="20.25">
      <c r="A207" s="632"/>
      <c r="B207" s="600" t="s">
        <v>692</v>
      </c>
      <c r="C207" s="633"/>
      <c r="D207" s="634">
        <v>-1</v>
      </c>
      <c r="E207" s="635">
        <f>VLOOKUP(B207,'[10]auxiliar memoria'!$B$155:$E$302,2,FALSE)</f>
        <v>3.55</v>
      </c>
      <c r="F207" s="636"/>
      <c r="G207" s="637">
        <f>VLOOKUP(B207,'[10]auxiliar memoria'!$B$155:$E$302,3,FALSE)</f>
        <v>1</v>
      </c>
      <c r="H207" s="637">
        <f>IF(D207=0,"",IF(AND(D207&lt;0,E207*G207&gt;2),(ABS((2-(G207*E207)))*D207),IF(D207&gt;0,D207*E207*G207,0)))</f>
        <v>-1.5499999999999998</v>
      </c>
      <c r="I207" s="638"/>
      <c r="J207" s="639"/>
      <c r="K207" s="601">
        <f>H207</f>
        <v>-1.5499999999999998</v>
      </c>
      <c r="L207" s="601"/>
      <c r="M207" s="602"/>
      <c r="N207" s="603" t="s">
        <v>611</v>
      </c>
      <c r="O207" s="603">
        <f>O206</f>
        <v>1</v>
      </c>
      <c r="P207" s="603" t="s">
        <v>611</v>
      </c>
      <c r="Q207" s="604"/>
      <c r="R207" s="605"/>
      <c r="S207" s="606"/>
      <c r="T207" s="606"/>
      <c r="U207" s="606"/>
      <c r="V207" s="606"/>
      <c r="W207" s="606"/>
      <c r="X207" s="604"/>
      <c r="Y207" s="604"/>
      <c r="Z207" s="604"/>
      <c r="AB207" s="605" t="s">
        <v>670</v>
      </c>
    </row>
    <row r="208" spans="1:28" s="583" customFormat="1">
      <c r="A208" s="624"/>
      <c r="B208" s="584" t="s">
        <v>847</v>
      </c>
      <c r="C208" s="599"/>
      <c r="D208" s="625"/>
      <c r="E208" s="626">
        <v>31.1</v>
      </c>
      <c r="F208" s="627"/>
      <c r="G208" s="628">
        <v>3</v>
      </c>
      <c r="H208" s="629">
        <f t="shared" si="4"/>
        <v>93.300000000000011</v>
      </c>
      <c r="I208" s="630"/>
      <c r="J208" s="631"/>
      <c r="K208" s="594">
        <f t="shared" si="2"/>
        <v>93.300000000000011</v>
      </c>
      <c r="L208" s="594"/>
      <c r="M208" s="579"/>
      <c r="N208" s="585" t="s">
        <v>611</v>
      </c>
      <c r="O208" s="585">
        <v>1</v>
      </c>
      <c r="P208" s="585" t="s">
        <v>611</v>
      </c>
      <c r="Q208" s="580"/>
      <c r="R208" s="581"/>
      <c r="S208" s="582"/>
      <c r="T208" s="582"/>
      <c r="U208" s="582"/>
      <c r="V208" s="582"/>
      <c r="W208" s="582"/>
      <c r="X208" s="580"/>
      <c r="Y208" s="580"/>
      <c r="Z208" s="580"/>
      <c r="AB208" s="581" t="s">
        <v>670</v>
      </c>
    </row>
    <row r="209" spans="1:28" s="583" customFormat="1">
      <c r="A209" s="624"/>
      <c r="B209" s="584" t="s">
        <v>752</v>
      </c>
      <c r="C209" s="599"/>
      <c r="D209" s="625"/>
      <c r="E209" s="626">
        <v>16.7</v>
      </c>
      <c r="F209" s="627"/>
      <c r="G209" s="628">
        <v>3</v>
      </c>
      <c r="H209" s="629">
        <f t="shared" si="4"/>
        <v>50.099999999999994</v>
      </c>
      <c r="I209" s="630"/>
      <c r="J209" s="631"/>
      <c r="K209" s="594">
        <f t="shared" si="2"/>
        <v>50.099999999999994</v>
      </c>
      <c r="L209" s="594"/>
      <c r="M209" s="579"/>
      <c r="N209" s="585" t="s">
        <v>611</v>
      </c>
      <c r="O209" s="585">
        <v>2</v>
      </c>
      <c r="P209" s="585" t="s">
        <v>611</v>
      </c>
      <c r="Q209" s="580"/>
      <c r="R209" s="581"/>
      <c r="S209" s="582"/>
      <c r="T209" s="582"/>
      <c r="U209" s="582"/>
      <c r="V209" s="582"/>
      <c r="W209" s="582"/>
      <c r="X209" s="580"/>
      <c r="Y209" s="580"/>
      <c r="Z209" s="580"/>
      <c r="AB209" s="581" t="s">
        <v>670</v>
      </c>
    </row>
    <row r="210" spans="1:28" s="583" customFormat="1">
      <c r="A210" s="624"/>
      <c r="B210" s="584" t="s">
        <v>753</v>
      </c>
      <c r="C210" s="599"/>
      <c r="D210" s="625"/>
      <c r="E210" s="626">
        <v>16.7</v>
      </c>
      <c r="F210" s="627"/>
      <c r="G210" s="628">
        <v>3</v>
      </c>
      <c r="H210" s="629">
        <f t="shared" si="4"/>
        <v>50.099999999999994</v>
      </c>
      <c r="I210" s="630"/>
      <c r="J210" s="631"/>
      <c r="K210" s="594">
        <f t="shared" si="2"/>
        <v>50.099999999999994</v>
      </c>
      <c r="L210" s="594"/>
      <c r="M210" s="579"/>
      <c r="N210" s="585" t="s">
        <v>611</v>
      </c>
      <c r="O210" s="585">
        <v>2</v>
      </c>
      <c r="P210" s="585" t="s">
        <v>611</v>
      </c>
      <c r="Q210" s="580"/>
      <c r="R210" s="581"/>
      <c r="S210" s="582"/>
      <c r="T210" s="582"/>
      <c r="U210" s="582"/>
      <c r="V210" s="582"/>
      <c r="W210" s="582"/>
      <c r="X210" s="580"/>
      <c r="Y210" s="580"/>
      <c r="Z210" s="580"/>
      <c r="AB210" s="581" t="s">
        <v>670</v>
      </c>
    </row>
    <row r="211" spans="1:28" s="583" customFormat="1">
      <c r="A211" s="624"/>
      <c r="B211" s="584" t="s">
        <v>848</v>
      </c>
      <c r="C211" s="599"/>
      <c r="D211" s="625"/>
      <c r="E211" s="626">
        <v>11.3</v>
      </c>
      <c r="F211" s="627"/>
      <c r="G211" s="628">
        <v>3</v>
      </c>
      <c r="H211" s="629">
        <f t="shared" si="4"/>
        <v>33.900000000000006</v>
      </c>
      <c r="I211" s="630"/>
      <c r="J211" s="631"/>
      <c r="K211" s="594">
        <f t="shared" si="2"/>
        <v>33.900000000000006</v>
      </c>
      <c r="L211" s="594"/>
      <c r="M211" s="579"/>
      <c r="N211" s="585" t="s">
        <v>611</v>
      </c>
      <c r="O211" s="585">
        <v>1</v>
      </c>
      <c r="P211" s="585" t="s">
        <v>611</v>
      </c>
      <c r="Q211" s="580"/>
      <c r="R211" s="581"/>
      <c r="S211" s="582"/>
      <c r="T211" s="582"/>
      <c r="U211" s="582"/>
      <c r="V211" s="582"/>
      <c r="W211" s="582"/>
      <c r="X211" s="580"/>
      <c r="Y211" s="580"/>
      <c r="Z211" s="580"/>
      <c r="AB211" s="581" t="s">
        <v>670</v>
      </c>
    </row>
    <row r="212" spans="1:28" s="583" customFormat="1">
      <c r="A212" s="624"/>
      <c r="B212" s="584" t="s">
        <v>786</v>
      </c>
      <c r="C212" s="599"/>
      <c r="D212" s="625"/>
      <c r="E212" s="626">
        <v>30.4</v>
      </c>
      <c r="F212" s="627"/>
      <c r="G212" s="628">
        <v>3</v>
      </c>
      <c r="H212" s="629">
        <f t="shared" si="4"/>
        <v>91.199999999999989</v>
      </c>
      <c r="I212" s="630"/>
      <c r="J212" s="631"/>
      <c r="K212" s="594">
        <f t="shared" si="2"/>
        <v>91.199999999999989</v>
      </c>
      <c r="L212" s="594"/>
      <c r="M212" s="579"/>
      <c r="N212" s="585" t="s">
        <v>611</v>
      </c>
      <c r="O212" s="585">
        <v>4</v>
      </c>
      <c r="P212" s="585" t="s">
        <v>611</v>
      </c>
      <c r="Q212" s="580"/>
      <c r="R212" s="581"/>
      <c r="S212" s="582"/>
      <c r="T212" s="582"/>
      <c r="U212" s="582"/>
      <c r="V212" s="582"/>
      <c r="W212" s="582"/>
      <c r="X212" s="580"/>
      <c r="Y212" s="580"/>
      <c r="Z212" s="580"/>
      <c r="AB212" s="581" t="s">
        <v>670</v>
      </c>
    </row>
    <row r="213" spans="1:28" s="607" customFormat="1" ht="20.25">
      <c r="A213" s="632"/>
      <c r="B213" s="600" t="s">
        <v>839</v>
      </c>
      <c r="C213" s="633"/>
      <c r="D213" s="634">
        <v>-2</v>
      </c>
      <c r="E213" s="635">
        <f>VLOOKUP(B213,'[10]auxiliar memoria'!$B$155:$E$302,2,FALSE)</f>
        <v>1</v>
      </c>
      <c r="F213" s="636"/>
      <c r="G213" s="637">
        <f>VLOOKUP(B213,'[10]auxiliar memoria'!$B$155:$E$302,3,FALSE)</f>
        <v>2.1</v>
      </c>
      <c r="H213" s="637">
        <f>IF(D213=0,"",IF(AND(D213&lt;0,E213*G213&gt;2),(ABS((2-(G213*E213)))*D213),IF(D213&gt;0,D213*E213*G213,0)))</f>
        <v>-0.20000000000000018</v>
      </c>
      <c r="I213" s="638"/>
      <c r="J213" s="639"/>
      <c r="K213" s="601">
        <f>H213</f>
        <v>-0.20000000000000018</v>
      </c>
      <c r="L213" s="601"/>
      <c r="M213" s="602"/>
      <c r="N213" s="603" t="s">
        <v>611</v>
      </c>
      <c r="O213" s="603">
        <f>O212</f>
        <v>4</v>
      </c>
      <c r="P213" s="603" t="s">
        <v>611</v>
      </c>
      <c r="Q213" s="604"/>
      <c r="R213" s="605"/>
      <c r="S213" s="606"/>
      <c r="T213" s="606"/>
      <c r="U213" s="606"/>
      <c r="V213" s="606"/>
      <c r="W213" s="606"/>
      <c r="X213" s="604"/>
      <c r="Y213" s="604"/>
      <c r="Z213" s="604"/>
      <c r="AB213" s="605" t="s">
        <v>670</v>
      </c>
    </row>
    <row r="214" spans="1:28" s="583" customFormat="1">
      <c r="A214" s="624"/>
      <c r="B214" s="584" t="s">
        <v>674</v>
      </c>
      <c r="C214" s="599"/>
      <c r="D214" s="625"/>
      <c r="E214" s="626">
        <v>11.3</v>
      </c>
      <c r="F214" s="627"/>
      <c r="G214" s="628">
        <v>3</v>
      </c>
      <c r="H214" s="629">
        <f t="shared" si="4"/>
        <v>33.900000000000006</v>
      </c>
      <c r="I214" s="630"/>
      <c r="J214" s="631"/>
      <c r="K214" s="594">
        <f t="shared" si="2"/>
        <v>33.900000000000006</v>
      </c>
      <c r="L214" s="594"/>
      <c r="M214" s="579"/>
      <c r="N214" s="585" t="s">
        <v>611</v>
      </c>
      <c r="O214" s="585">
        <v>1</v>
      </c>
      <c r="P214" s="585" t="s">
        <v>611</v>
      </c>
      <c r="Q214" s="580"/>
      <c r="R214" s="581"/>
      <c r="S214" s="582"/>
      <c r="T214" s="582"/>
      <c r="U214" s="582"/>
      <c r="V214" s="582"/>
      <c r="W214" s="582"/>
      <c r="X214" s="580"/>
      <c r="Y214" s="580"/>
      <c r="Z214" s="580"/>
      <c r="AB214" s="581" t="s">
        <v>670</v>
      </c>
    </row>
    <row r="215" spans="1:28" s="583" customFormat="1">
      <c r="A215" s="624"/>
      <c r="B215" s="584" t="s">
        <v>849</v>
      </c>
      <c r="C215" s="599"/>
      <c r="D215" s="625"/>
      <c r="E215" s="626">
        <v>15</v>
      </c>
      <c r="F215" s="627"/>
      <c r="G215" s="628">
        <v>3</v>
      </c>
      <c r="H215" s="629">
        <f t="shared" si="4"/>
        <v>45</v>
      </c>
      <c r="I215" s="630"/>
      <c r="J215" s="631"/>
      <c r="K215" s="594">
        <f t="shared" si="2"/>
        <v>45</v>
      </c>
      <c r="L215" s="594"/>
      <c r="M215" s="579"/>
      <c r="N215" s="585" t="s">
        <v>611</v>
      </c>
      <c r="O215" s="585">
        <v>2</v>
      </c>
      <c r="P215" s="585" t="s">
        <v>611</v>
      </c>
      <c r="Q215" s="580"/>
      <c r="R215" s="581"/>
      <c r="S215" s="582"/>
      <c r="T215" s="582"/>
      <c r="U215" s="582"/>
      <c r="V215" s="582"/>
      <c r="W215" s="582"/>
      <c r="X215" s="580"/>
      <c r="Y215" s="580"/>
      <c r="Z215" s="580"/>
      <c r="AB215" s="581" t="s">
        <v>670</v>
      </c>
    </row>
    <row r="216" spans="1:28" s="583" customFormat="1">
      <c r="A216" s="624"/>
      <c r="B216" s="584" t="s">
        <v>850</v>
      </c>
      <c r="C216" s="599"/>
      <c r="D216" s="625"/>
      <c r="E216" s="626">
        <v>23</v>
      </c>
      <c r="F216" s="627"/>
      <c r="G216" s="628">
        <v>3</v>
      </c>
      <c r="H216" s="629">
        <f t="shared" si="4"/>
        <v>69</v>
      </c>
      <c r="I216" s="630"/>
      <c r="J216" s="631"/>
      <c r="K216" s="594">
        <f t="shared" si="2"/>
        <v>69</v>
      </c>
      <c r="L216" s="594"/>
      <c r="M216" s="579"/>
      <c r="N216" s="585" t="s">
        <v>611</v>
      </c>
      <c r="O216" s="585">
        <v>1</v>
      </c>
      <c r="P216" s="585" t="s">
        <v>611</v>
      </c>
      <c r="Q216" s="580"/>
      <c r="R216" s="581"/>
      <c r="S216" s="582"/>
      <c r="T216" s="582"/>
      <c r="U216" s="582"/>
      <c r="V216" s="582"/>
      <c r="W216" s="582"/>
      <c r="X216" s="580"/>
      <c r="Y216" s="580"/>
      <c r="Z216" s="580"/>
      <c r="AB216" s="581" t="s">
        <v>670</v>
      </c>
    </row>
    <row r="217" spans="1:28" s="583" customFormat="1">
      <c r="A217" s="624"/>
      <c r="B217" s="584" t="s">
        <v>851</v>
      </c>
      <c r="C217" s="599"/>
      <c r="D217" s="625"/>
      <c r="E217" s="626">
        <v>27.3</v>
      </c>
      <c r="F217" s="627"/>
      <c r="G217" s="628">
        <v>3</v>
      </c>
      <c r="H217" s="629">
        <f t="shared" si="4"/>
        <v>81.900000000000006</v>
      </c>
      <c r="I217" s="630"/>
      <c r="J217" s="631"/>
      <c r="K217" s="594">
        <f t="shared" si="2"/>
        <v>81.900000000000006</v>
      </c>
      <c r="L217" s="594"/>
      <c r="M217" s="579"/>
      <c r="N217" s="585" t="s">
        <v>611</v>
      </c>
      <c r="O217" s="585">
        <v>1</v>
      </c>
      <c r="P217" s="585" t="s">
        <v>611</v>
      </c>
      <c r="Q217" s="580"/>
      <c r="R217" s="581"/>
      <c r="S217" s="582"/>
      <c r="T217" s="582"/>
      <c r="U217" s="582"/>
      <c r="V217" s="582"/>
      <c r="W217" s="582"/>
      <c r="X217" s="580"/>
      <c r="Y217" s="580"/>
      <c r="Z217" s="580"/>
      <c r="AB217" s="581" t="s">
        <v>670</v>
      </c>
    </row>
    <row r="218" spans="1:28" s="583" customFormat="1">
      <c r="A218" s="624"/>
      <c r="B218" s="584" t="s">
        <v>673</v>
      </c>
      <c r="C218" s="599"/>
      <c r="D218" s="625"/>
      <c r="E218" s="626">
        <v>14.7</v>
      </c>
      <c r="F218" s="627"/>
      <c r="G218" s="628">
        <v>3</v>
      </c>
      <c r="H218" s="629">
        <f t="shared" si="4"/>
        <v>44.099999999999994</v>
      </c>
      <c r="I218" s="630"/>
      <c r="J218" s="631"/>
      <c r="K218" s="594">
        <f t="shared" si="2"/>
        <v>44.099999999999994</v>
      </c>
      <c r="L218" s="594"/>
      <c r="M218" s="579"/>
      <c r="N218" s="585" t="s">
        <v>611</v>
      </c>
      <c r="O218" s="585">
        <v>1</v>
      </c>
      <c r="P218" s="585" t="s">
        <v>611</v>
      </c>
      <c r="Q218" s="580"/>
      <c r="R218" s="581"/>
      <c r="S218" s="582"/>
      <c r="T218" s="582"/>
      <c r="U218" s="582"/>
      <c r="V218" s="582"/>
      <c r="W218" s="582"/>
      <c r="X218" s="580"/>
      <c r="Y218" s="580"/>
      <c r="Z218" s="580"/>
      <c r="AB218" s="581" t="s">
        <v>670</v>
      </c>
    </row>
    <row r="219" spans="1:28" s="583" customFormat="1">
      <c r="A219" s="624"/>
      <c r="B219" s="584" t="s">
        <v>852</v>
      </c>
      <c r="C219" s="599"/>
      <c r="D219" s="625"/>
      <c r="E219" s="626">
        <v>19.100000000000001</v>
      </c>
      <c r="F219" s="627"/>
      <c r="G219" s="628">
        <v>3</v>
      </c>
      <c r="H219" s="629">
        <f t="shared" si="4"/>
        <v>57.300000000000004</v>
      </c>
      <c r="I219" s="630"/>
      <c r="J219" s="631"/>
      <c r="K219" s="594">
        <f t="shared" si="2"/>
        <v>57.300000000000004</v>
      </c>
      <c r="L219" s="594"/>
      <c r="M219" s="579"/>
      <c r="N219" s="585" t="s">
        <v>611</v>
      </c>
      <c r="O219" s="585">
        <v>2</v>
      </c>
      <c r="P219" s="585" t="s">
        <v>611</v>
      </c>
      <c r="Q219" s="580"/>
      <c r="R219" s="581"/>
      <c r="S219" s="582"/>
      <c r="T219" s="582"/>
      <c r="U219" s="582"/>
      <c r="V219" s="582"/>
      <c r="W219" s="582"/>
      <c r="X219" s="580"/>
      <c r="Y219" s="580"/>
      <c r="Z219" s="580"/>
      <c r="AB219" s="581" t="s">
        <v>670</v>
      </c>
    </row>
    <row r="220" spans="1:28" s="583" customFormat="1">
      <c r="A220" s="624"/>
      <c r="B220" s="584" t="s">
        <v>672</v>
      </c>
      <c r="C220" s="599"/>
      <c r="D220" s="625"/>
      <c r="E220" s="626">
        <v>17</v>
      </c>
      <c r="F220" s="627"/>
      <c r="G220" s="628">
        <v>3</v>
      </c>
      <c r="H220" s="629">
        <f t="shared" si="4"/>
        <v>51</v>
      </c>
      <c r="I220" s="630"/>
      <c r="J220" s="631"/>
      <c r="K220" s="594">
        <f t="shared" si="2"/>
        <v>51</v>
      </c>
      <c r="L220" s="594"/>
      <c r="M220" s="579"/>
      <c r="N220" s="585" t="s">
        <v>611</v>
      </c>
      <c r="O220" s="585">
        <v>1</v>
      </c>
      <c r="P220" s="585" t="s">
        <v>611</v>
      </c>
      <c r="Q220" s="580"/>
      <c r="R220" s="581"/>
      <c r="S220" s="582"/>
      <c r="T220" s="582"/>
      <c r="U220" s="582"/>
      <c r="V220" s="582"/>
      <c r="W220" s="582"/>
      <c r="X220" s="580"/>
      <c r="Y220" s="580"/>
      <c r="Z220" s="580"/>
      <c r="AB220" s="581" t="s">
        <v>670</v>
      </c>
    </row>
    <row r="221" spans="1:28" s="583" customFormat="1">
      <c r="A221" s="624"/>
      <c r="B221" s="584" t="s">
        <v>853</v>
      </c>
      <c r="C221" s="599"/>
      <c r="D221" s="625"/>
      <c r="E221" s="626">
        <v>126.8</v>
      </c>
      <c r="F221" s="627"/>
      <c r="G221" s="628">
        <v>3</v>
      </c>
      <c r="H221" s="629">
        <f t="shared" si="4"/>
        <v>380.4</v>
      </c>
      <c r="I221" s="630"/>
      <c r="J221" s="631"/>
      <c r="K221" s="594">
        <f t="shared" si="2"/>
        <v>380.4</v>
      </c>
      <c r="L221" s="594"/>
      <c r="M221" s="579"/>
      <c r="N221" s="585" t="s">
        <v>611</v>
      </c>
      <c r="O221" s="585">
        <v>1</v>
      </c>
      <c r="P221" s="585" t="s">
        <v>611</v>
      </c>
      <c r="Q221" s="580"/>
      <c r="R221" s="581"/>
      <c r="S221" s="582"/>
      <c r="T221" s="582"/>
      <c r="U221" s="582"/>
      <c r="V221" s="582"/>
      <c r="W221" s="582"/>
      <c r="X221" s="580"/>
      <c r="Y221" s="580"/>
      <c r="Z221" s="580"/>
      <c r="AB221" s="581" t="s">
        <v>670</v>
      </c>
    </row>
    <row r="222" spans="1:28" s="607" customFormat="1" ht="20.25">
      <c r="A222" s="632"/>
      <c r="B222" s="600" t="s">
        <v>839</v>
      </c>
      <c r="C222" s="633"/>
      <c r="D222" s="634">
        <v>-3</v>
      </c>
      <c r="E222" s="635">
        <f>VLOOKUP(B222,'[10]auxiliar memoria'!$B$155:$E$302,2,FALSE)</f>
        <v>1</v>
      </c>
      <c r="F222" s="636"/>
      <c r="G222" s="637">
        <f>VLOOKUP(B222,'[10]auxiliar memoria'!$B$155:$E$302,3,FALSE)</f>
        <v>2.1</v>
      </c>
      <c r="H222" s="637">
        <f>IF(D222=0,"",IF(AND(D222&lt;0,E222*G222&gt;2),(ABS((2-(G222*E222)))*D222),IF(D222&gt;0,D222*E222*G222,0)))</f>
        <v>-0.30000000000000027</v>
      </c>
      <c r="I222" s="638"/>
      <c r="J222" s="639"/>
      <c r="K222" s="601">
        <f>H222</f>
        <v>-0.30000000000000027</v>
      </c>
      <c r="L222" s="601"/>
      <c r="M222" s="602"/>
      <c r="N222" s="603" t="s">
        <v>611</v>
      </c>
      <c r="O222" s="603">
        <f>O221</f>
        <v>1</v>
      </c>
      <c r="P222" s="603" t="s">
        <v>611</v>
      </c>
      <c r="Q222" s="604"/>
      <c r="R222" s="605"/>
      <c r="S222" s="606"/>
      <c r="T222" s="606"/>
      <c r="U222" s="606"/>
      <c r="V222" s="606"/>
      <c r="W222" s="606"/>
      <c r="X222" s="604"/>
      <c r="Y222" s="604"/>
      <c r="Z222" s="604"/>
      <c r="AB222" s="605" t="s">
        <v>670</v>
      </c>
    </row>
    <row r="223" spans="1:28" s="583" customFormat="1">
      <c r="A223" s="624"/>
      <c r="B223" s="584" t="s">
        <v>909</v>
      </c>
      <c r="C223" s="599"/>
      <c r="D223" s="625"/>
      <c r="E223" s="626">
        <v>2.1</v>
      </c>
      <c r="F223" s="627"/>
      <c r="G223" s="628">
        <f>0.5+0.15</f>
        <v>0.65</v>
      </c>
      <c r="H223" s="629">
        <f t="shared" ref="H223" si="5">G223*E223</f>
        <v>1.3650000000000002</v>
      </c>
      <c r="I223" s="630"/>
      <c r="J223" s="631"/>
      <c r="K223" s="594">
        <f t="shared" ref="K223" si="6">H223</f>
        <v>1.3650000000000002</v>
      </c>
      <c r="L223" s="594"/>
      <c r="M223" s="579"/>
      <c r="N223" s="585" t="s">
        <v>611</v>
      </c>
      <c r="O223" s="585">
        <v>1</v>
      </c>
      <c r="P223" s="585" t="s">
        <v>611</v>
      </c>
      <c r="Q223" s="580"/>
      <c r="R223" s="581"/>
      <c r="S223" s="582"/>
      <c r="T223" s="582"/>
      <c r="U223" s="582"/>
      <c r="V223" s="582"/>
      <c r="W223" s="582"/>
      <c r="X223" s="580"/>
      <c r="Y223" s="580"/>
      <c r="Z223" s="580"/>
      <c r="AB223" s="581" t="s">
        <v>670</v>
      </c>
    </row>
    <row r="224" spans="1:28" s="583" customFormat="1">
      <c r="A224" s="624"/>
      <c r="B224" s="584" t="s">
        <v>118</v>
      </c>
      <c r="C224" s="599"/>
      <c r="D224" s="625"/>
      <c r="E224" s="626">
        <v>17</v>
      </c>
      <c r="F224" s="627"/>
      <c r="G224" s="628">
        <v>3</v>
      </c>
      <c r="H224" s="629">
        <f t="shared" si="4"/>
        <v>51</v>
      </c>
      <c r="I224" s="630"/>
      <c r="J224" s="631"/>
      <c r="K224" s="594">
        <f t="shared" si="2"/>
        <v>51</v>
      </c>
      <c r="L224" s="594"/>
      <c r="M224" s="579"/>
      <c r="N224" s="585" t="s">
        <v>611</v>
      </c>
      <c r="O224" s="585">
        <v>2</v>
      </c>
      <c r="P224" s="585" t="s">
        <v>611</v>
      </c>
      <c r="Q224" s="580"/>
      <c r="R224" s="581"/>
      <c r="S224" s="582"/>
      <c r="T224" s="582"/>
      <c r="U224" s="582"/>
      <c r="V224" s="582"/>
      <c r="W224" s="582"/>
      <c r="X224" s="580"/>
      <c r="Y224" s="580"/>
      <c r="Z224" s="580"/>
      <c r="AB224" s="581" t="s">
        <v>670</v>
      </c>
    </row>
    <row r="225" spans="1:28" s="583" customFormat="1">
      <c r="A225" s="624"/>
      <c r="B225" s="584" t="s">
        <v>182</v>
      </c>
      <c r="C225" s="599"/>
      <c r="D225" s="625"/>
      <c r="E225" s="626">
        <v>22.7</v>
      </c>
      <c r="F225" s="627"/>
      <c r="G225" s="628">
        <v>3</v>
      </c>
      <c r="H225" s="629">
        <f t="shared" si="4"/>
        <v>68.099999999999994</v>
      </c>
      <c r="I225" s="630"/>
      <c r="J225" s="631"/>
      <c r="K225" s="594">
        <f t="shared" si="2"/>
        <v>68.099999999999994</v>
      </c>
      <c r="L225" s="594"/>
      <c r="M225" s="579"/>
      <c r="N225" s="585" t="s">
        <v>611</v>
      </c>
      <c r="O225" s="585">
        <v>1</v>
      </c>
      <c r="P225" s="585" t="s">
        <v>611</v>
      </c>
      <c r="Q225" s="580"/>
      <c r="R225" s="581"/>
      <c r="S225" s="582"/>
      <c r="T225" s="582"/>
      <c r="U225" s="582"/>
      <c r="V225" s="582"/>
      <c r="W225" s="582"/>
      <c r="X225" s="580"/>
      <c r="Y225" s="580"/>
      <c r="Z225" s="580"/>
      <c r="AB225" s="581" t="s">
        <v>670</v>
      </c>
    </row>
    <row r="226" spans="1:28" s="583" customFormat="1">
      <c r="A226" s="624"/>
      <c r="B226" s="584" t="s">
        <v>854</v>
      </c>
      <c r="C226" s="599"/>
      <c r="D226" s="625"/>
      <c r="E226" s="626">
        <v>26.5</v>
      </c>
      <c r="F226" s="627"/>
      <c r="G226" s="628">
        <v>3</v>
      </c>
      <c r="H226" s="629">
        <f t="shared" si="4"/>
        <v>79.5</v>
      </c>
      <c r="I226" s="630"/>
      <c r="J226" s="631"/>
      <c r="K226" s="594">
        <f t="shared" si="2"/>
        <v>79.5</v>
      </c>
      <c r="L226" s="594"/>
      <c r="M226" s="579"/>
      <c r="N226" s="585" t="s">
        <v>611</v>
      </c>
      <c r="O226" s="585">
        <v>1</v>
      </c>
      <c r="P226" s="585" t="s">
        <v>611</v>
      </c>
      <c r="Q226" s="580"/>
      <c r="R226" s="581"/>
      <c r="S226" s="582"/>
      <c r="T226" s="582"/>
      <c r="U226" s="582"/>
      <c r="V226" s="582"/>
      <c r="W226" s="582"/>
      <c r="X226" s="580"/>
      <c r="Y226" s="580"/>
      <c r="Z226" s="580"/>
      <c r="AB226" s="581" t="s">
        <v>670</v>
      </c>
    </row>
    <row r="227" spans="1:28" s="583" customFormat="1">
      <c r="A227" s="624"/>
      <c r="B227" s="584" t="s">
        <v>855</v>
      </c>
      <c r="C227" s="599"/>
      <c r="D227" s="625"/>
      <c r="E227" s="626">
        <v>11.6</v>
      </c>
      <c r="F227" s="627"/>
      <c r="G227" s="628">
        <v>3</v>
      </c>
      <c r="H227" s="629">
        <f t="shared" si="4"/>
        <v>34.799999999999997</v>
      </c>
      <c r="I227" s="630"/>
      <c r="J227" s="631"/>
      <c r="K227" s="594">
        <f t="shared" si="2"/>
        <v>34.799999999999997</v>
      </c>
      <c r="L227" s="594"/>
      <c r="M227" s="579"/>
      <c r="N227" s="585" t="s">
        <v>611</v>
      </c>
      <c r="O227" s="585">
        <v>1</v>
      </c>
      <c r="P227" s="585" t="s">
        <v>611</v>
      </c>
      <c r="Q227" s="580"/>
      <c r="R227" s="581"/>
      <c r="S227" s="582"/>
      <c r="T227" s="582"/>
      <c r="U227" s="582"/>
      <c r="V227" s="582"/>
      <c r="W227" s="582"/>
      <c r="X227" s="580"/>
      <c r="Y227" s="580"/>
      <c r="Z227" s="580"/>
      <c r="AB227" s="581" t="s">
        <v>670</v>
      </c>
    </row>
    <row r="228" spans="1:28" s="583" customFormat="1">
      <c r="A228" s="624"/>
      <c r="B228" s="584" t="s">
        <v>856</v>
      </c>
      <c r="C228" s="599"/>
      <c r="D228" s="625"/>
      <c r="E228" s="626">
        <v>7.2</v>
      </c>
      <c r="F228" s="627"/>
      <c r="G228" s="628">
        <v>3</v>
      </c>
      <c r="H228" s="629">
        <f t="shared" si="4"/>
        <v>21.6</v>
      </c>
      <c r="I228" s="630"/>
      <c r="J228" s="631"/>
      <c r="K228" s="594">
        <f t="shared" si="2"/>
        <v>21.6</v>
      </c>
      <c r="L228" s="594"/>
      <c r="M228" s="579"/>
      <c r="N228" s="585" t="s">
        <v>611</v>
      </c>
      <c r="O228" s="585">
        <v>2</v>
      </c>
      <c r="P228" s="585" t="s">
        <v>611</v>
      </c>
      <c r="Q228" s="580"/>
      <c r="R228" s="581"/>
      <c r="S228" s="582"/>
      <c r="T228" s="582"/>
      <c r="U228" s="582"/>
      <c r="V228" s="582"/>
      <c r="W228" s="582"/>
      <c r="X228" s="580"/>
      <c r="Y228" s="580"/>
      <c r="Z228" s="580"/>
      <c r="AB228" s="581" t="s">
        <v>670</v>
      </c>
    </row>
    <row r="229" spans="1:28" s="583" customFormat="1">
      <c r="A229" s="624"/>
      <c r="B229" s="584" t="s">
        <v>857</v>
      </c>
      <c r="C229" s="599"/>
      <c r="D229" s="625"/>
      <c r="E229" s="626">
        <v>7.2</v>
      </c>
      <c r="F229" s="627"/>
      <c r="G229" s="628">
        <v>3</v>
      </c>
      <c r="H229" s="629">
        <f t="shared" si="4"/>
        <v>21.6</v>
      </c>
      <c r="I229" s="630"/>
      <c r="J229" s="631"/>
      <c r="K229" s="594">
        <f t="shared" si="2"/>
        <v>21.6</v>
      </c>
      <c r="L229" s="594"/>
      <c r="M229" s="579"/>
      <c r="N229" s="585" t="s">
        <v>611</v>
      </c>
      <c r="O229" s="585">
        <v>2</v>
      </c>
      <c r="P229" s="585" t="s">
        <v>611</v>
      </c>
      <c r="Q229" s="580"/>
      <c r="R229" s="581"/>
      <c r="S229" s="582"/>
      <c r="T229" s="582"/>
      <c r="U229" s="582"/>
      <c r="V229" s="582"/>
      <c r="W229" s="582"/>
      <c r="X229" s="580"/>
      <c r="Y229" s="580"/>
      <c r="Z229" s="580"/>
      <c r="AB229" s="581" t="s">
        <v>670</v>
      </c>
    </row>
    <row r="230" spans="1:28" s="583" customFormat="1">
      <c r="A230" s="624"/>
      <c r="B230" s="584" t="s">
        <v>858</v>
      </c>
      <c r="C230" s="599"/>
      <c r="D230" s="625"/>
      <c r="E230" s="626">
        <v>19.399999999999999</v>
      </c>
      <c r="F230" s="627"/>
      <c r="G230" s="628">
        <v>3</v>
      </c>
      <c r="H230" s="629">
        <f t="shared" si="4"/>
        <v>58.199999999999996</v>
      </c>
      <c r="I230" s="630"/>
      <c r="J230" s="631"/>
      <c r="K230" s="594">
        <f t="shared" si="2"/>
        <v>58.199999999999996</v>
      </c>
      <c r="L230" s="594"/>
      <c r="M230" s="579"/>
      <c r="N230" s="585" t="s">
        <v>611</v>
      </c>
      <c r="O230" s="585">
        <v>1</v>
      </c>
      <c r="P230" s="585" t="s">
        <v>611</v>
      </c>
      <c r="Q230" s="580"/>
      <c r="R230" s="581"/>
      <c r="S230" s="582"/>
      <c r="T230" s="582"/>
      <c r="U230" s="582"/>
      <c r="V230" s="582"/>
      <c r="W230" s="582"/>
      <c r="X230" s="580"/>
      <c r="Y230" s="580"/>
      <c r="Z230" s="580"/>
      <c r="AB230" s="581" t="s">
        <v>670</v>
      </c>
    </row>
    <row r="231" spans="1:28" s="583" customFormat="1">
      <c r="A231" s="624"/>
      <c r="B231" s="584" t="s">
        <v>859</v>
      </c>
      <c r="C231" s="599"/>
      <c r="D231" s="625"/>
      <c r="E231" s="626">
        <v>11.6</v>
      </c>
      <c r="F231" s="627"/>
      <c r="G231" s="628">
        <v>3</v>
      </c>
      <c r="H231" s="629">
        <f t="shared" si="4"/>
        <v>34.799999999999997</v>
      </c>
      <c r="I231" s="630"/>
      <c r="J231" s="631"/>
      <c r="K231" s="594">
        <f t="shared" si="2"/>
        <v>34.799999999999997</v>
      </c>
      <c r="L231" s="594"/>
      <c r="M231" s="579"/>
      <c r="N231" s="585" t="s">
        <v>611</v>
      </c>
      <c r="O231" s="585">
        <v>1</v>
      </c>
      <c r="P231" s="585" t="s">
        <v>611</v>
      </c>
      <c r="Q231" s="580"/>
      <c r="R231" s="581"/>
      <c r="S231" s="582"/>
      <c r="T231" s="582"/>
      <c r="U231" s="582"/>
      <c r="V231" s="582"/>
      <c r="W231" s="582"/>
      <c r="X231" s="580"/>
      <c r="Y231" s="580"/>
      <c r="Z231" s="580"/>
      <c r="AB231" s="581" t="s">
        <v>670</v>
      </c>
    </row>
    <row r="232" spans="1:28" s="583" customFormat="1">
      <c r="A232" s="624"/>
      <c r="B232" s="584" t="s">
        <v>860</v>
      </c>
      <c r="C232" s="599"/>
      <c r="D232" s="625"/>
      <c r="E232" s="626">
        <v>7.2</v>
      </c>
      <c r="F232" s="627"/>
      <c r="G232" s="628">
        <v>3</v>
      </c>
      <c r="H232" s="629">
        <f t="shared" si="4"/>
        <v>21.6</v>
      </c>
      <c r="I232" s="630"/>
      <c r="J232" s="631"/>
      <c r="K232" s="594">
        <f t="shared" si="2"/>
        <v>21.6</v>
      </c>
      <c r="L232" s="594"/>
      <c r="M232" s="579"/>
      <c r="N232" s="585" t="s">
        <v>611</v>
      </c>
      <c r="O232" s="585">
        <v>2</v>
      </c>
      <c r="P232" s="585" t="s">
        <v>611</v>
      </c>
      <c r="Q232" s="580"/>
      <c r="R232" s="581"/>
      <c r="S232" s="582"/>
      <c r="T232" s="582"/>
      <c r="U232" s="582"/>
      <c r="V232" s="582"/>
      <c r="W232" s="582"/>
      <c r="X232" s="580"/>
      <c r="Y232" s="580"/>
      <c r="Z232" s="580"/>
      <c r="AB232" s="581" t="s">
        <v>670</v>
      </c>
    </row>
    <row r="233" spans="1:28" s="583" customFormat="1">
      <c r="A233" s="624"/>
      <c r="B233" s="584" t="s">
        <v>861</v>
      </c>
      <c r="C233" s="599"/>
      <c r="D233" s="625"/>
      <c r="E233" s="626">
        <v>7.2</v>
      </c>
      <c r="F233" s="627"/>
      <c r="G233" s="628">
        <v>3</v>
      </c>
      <c r="H233" s="629">
        <f t="shared" si="4"/>
        <v>21.6</v>
      </c>
      <c r="I233" s="630"/>
      <c r="J233" s="631"/>
      <c r="K233" s="594">
        <f t="shared" si="2"/>
        <v>21.6</v>
      </c>
      <c r="L233" s="594"/>
      <c r="M233" s="579"/>
      <c r="N233" s="585" t="s">
        <v>611</v>
      </c>
      <c r="O233" s="585">
        <v>2</v>
      </c>
      <c r="P233" s="585" t="s">
        <v>611</v>
      </c>
      <c r="Q233" s="580"/>
      <c r="R233" s="581"/>
      <c r="S233" s="582"/>
      <c r="T233" s="582"/>
      <c r="U233" s="582"/>
      <c r="V233" s="582"/>
      <c r="W233" s="582"/>
      <c r="X233" s="580"/>
      <c r="Y233" s="580"/>
      <c r="Z233" s="580"/>
      <c r="AB233" s="581" t="s">
        <v>670</v>
      </c>
    </row>
    <row r="234" spans="1:28" s="583" customFormat="1">
      <c r="A234" s="624"/>
      <c r="B234" s="584" t="s">
        <v>862</v>
      </c>
      <c r="C234" s="599"/>
      <c r="D234" s="625"/>
      <c r="E234" s="626">
        <v>16.100000000000001</v>
      </c>
      <c r="F234" s="627"/>
      <c r="G234" s="628">
        <v>3</v>
      </c>
      <c r="H234" s="629">
        <f t="shared" si="4"/>
        <v>48.300000000000004</v>
      </c>
      <c r="I234" s="630"/>
      <c r="J234" s="631"/>
      <c r="K234" s="594">
        <f t="shared" si="2"/>
        <v>48.300000000000004</v>
      </c>
      <c r="L234" s="594"/>
      <c r="M234" s="579"/>
      <c r="N234" s="585" t="s">
        <v>611</v>
      </c>
      <c r="O234" s="585">
        <v>1</v>
      </c>
      <c r="P234" s="585" t="s">
        <v>611</v>
      </c>
      <c r="Q234" s="580"/>
      <c r="R234" s="581"/>
      <c r="S234" s="582"/>
      <c r="T234" s="582"/>
      <c r="U234" s="582"/>
      <c r="V234" s="582"/>
      <c r="W234" s="582"/>
      <c r="X234" s="580"/>
      <c r="Y234" s="580"/>
      <c r="Z234" s="580"/>
      <c r="AB234" s="581" t="s">
        <v>670</v>
      </c>
    </row>
    <row r="235" spans="1:28" s="583" customFormat="1">
      <c r="A235" s="624"/>
      <c r="B235" s="584" t="s">
        <v>863</v>
      </c>
      <c r="C235" s="599"/>
      <c r="D235" s="625"/>
      <c r="E235" s="626">
        <v>14.3</v>
      </c>
      <c r="F235" s="627"/>
      <c r="G235" s="628">
        <v>3</v>
      </c>
      <c r="H235" s="629">
        <f t="shared" si="4"/>
        <v>42.900000000000006</v>
      </c>
      <c r="I235" s="630"/>
      <c r="J235" s="631"/>
      <c r="K235" s="594">
        <f t="shared" si="2"/>
        <v>42.900000000000006</v>
      </c>
      <c r="L235" s="594"/>
      <c r="M235" s="579"/>
      <c r="N235" s="585" t="s">
        <v>611</v>
      </c>
      <c r="O235" s="585">
        <v>1</v>
      </c>
      <c r="P235" s="585" t="s">
        <v>611</v>
      </c>
      <c r="Q235" s="580"/>
      <c r="R235" s="581"/>
      <c r="S235" s="582"/>
      <c r="T235" s="582"/>
      <c r="U235" s="582"/>
      <c r="V235" s="582"/>
      <c r="W235" s="582"/>
      <c r="X235" s="580"/>
      <c r="Y235" s="580"/>
      <c r="Z235" s="580"/>
      <c r="AB235" s="581" t="s">
        <v>670</v>
      </c>
    </row>
    <row r="236" spans="1:28" s="583" customFormat="1">
      <c r="A236" s="624"/>
      <c r="B236" s="584" t="s">
        <v>864</v>
      </c>
      <c r="C236" s="599"/>
      <c r="D236" s="625"/>
      <c r="E236" s="626">
        <v>7.4</v>
      </c>
      <c r="F236" s="627"/>
      <c r="G236" s="628">
        <v>3</v>
      </c>
      <c r="H236" s="629">
        <f t="shared" si="4"/>
        <v>22.200000000000003</v>
      </c>
      <c r="I236" s="630"/>
      <c r="J236" s="631"/>
      <c r="K236" s="594">
        <f t="shared" si="2"/>
        <v>22.200000000000003</v>
      </c>
      <c r="L236" s="594"/>
      <c r="M236" s="579"/>
      <c r="N236" s="585" t="s">
        <v>611</v>
      </c>
      <c r="O236" s="585">
        <v>2</v>
      </c>
      <c r="P236" s="585" t="s">
        <v>611</v>
      </c>
      <c r="Q236" s="580"/>
      <c r="R236" s="581"/>
      <c r="S236" s="582"/>
      <c r="T236" s="582"/>
      <c r="U236" s="582"/>
      <c r="V236" s="582"/>
      <c r="W236" s="582"/>
      <c r="X236" s="580"/>
      <c r="Y236" s="580"/>
      <c r="Z236" s="580"/>
      <c r="AB236" s="581" t="s">
        <v>670</v>
      </c>
    </row>
    <row r="237" spans="1:28" s="583" customFormat="1">
      <c r="A237" s="624"/>
      <c r="B237" s="584" t="s">
        <v>865</v>
      </c>
      <c r="C237" s="599"/>
      <c r="D237" s="625"/>
      <c r="E237" s="626">
        <v>13.8</v>
      </c>
      <c r="F237" s="627"/>
      <c r="G237" s="628">
        <v>3</v>
      </c>
      <c r="H237" s="629">
        <f t="shared" si="4"/>
        <v>41.400000000000006</v>
      </c>
      <c r="I237" s="630"/>
      <c r="J237" s="631"/>
      <c r="K237" s="594">
        <f t="shared" si="2"/>
        <v>41.400000000000006</v>
      </c>
      <c r="L237" s="594"/>
      <c r="M237" s="579"/>
      <c r="N237" s="585" t="s">
        <v>611</v>
      </c>
      <c r="O237" s="585">
        <v>1</v>
      </c>
      <c r="P237" s="585" t="s">
        <v>611</v>
      </c>
      <c r="Q237" s="580"/>
      <c r="R237" s="581"/>
      <c r="S237" s="582"/>
      <c r="T237" s="582"/>
      <c r="U237" s="582"/>
      <c r="V237" s="582"/>
      <c r="W237" s="582"/>
      <c r="X237" s="580"/>
      <c r="Y237" s="580"/>
      <c r="Z237" s="580"/>
      <c r="AB237" s="581" t="s">
        <v>670</v>
      </c>
    </row>
    <row r="238" spans="1:28" s="583" customFormat="1">
      <c r="A238" s="624"/>
      <c r="B238" s="584" t="s">
        <v>866</v>
      </c>
      <c r="C238" s="599"/>
      <c r="D238" s="625"/>
      <c r="E238" s="626">
        <v>13.8</v>
      </c>
      <c r="F238" s="627"/>
      <c r="G238" s="628">
        <v>3</v>
      </c>
      <c r="H238" s="629">
        <f t="shared" si="4"/>
        <v>41.400000000000006</v>
      </c>
      <c r="I238" s="630"/>
      <c r="J238" s="631"/>
      <c r="K238" s="594">
        <f t="shared" si="2"/>
        <v>41.400000000000006</v>
      </c>
      <c r="L238" s="594"/>
      <c r="M238" s="579"/>
      <c r="N238" s="585" t="s">
        <v>611</v>
      </c>
      <c r="O238" s="585">
        <v>1</v>
      </c>
      <c r="P238" s="585" t="s">
        <v>611</v>
      </c>
      <c r="Q238" s="580"/>
      <c r="R238" s="581"/>
      <c r="S238" s="582"/>
      <c r="T238" s="582"/>
      <c r="U238" s="582"/>
      <c r="V238" s="582"/>
      <c r="W238" s="582"/>
      <c r="X238" s="580"/>
      <c r="Y238" s="580"/>
      <c r="Z238" s="580"/>
      <c r="AB238" s="581" t="s">
        <v>670</v>
      </c>
    </row>
    <row r="239" spans="1:28" s="583" customFormat="1">
      <c r="A239" s="624"/>
      <c r="B239" s="584" t="s">
        <v>867</v>
      </c>
      <c r="C239" s="599"/>
      <c r="D239" s="625"/>
      <c r="E239" s="626">
        <v>14.2</v>
      </c>
      <c r="F239" s="627"/>
      <c r="G239" s="628">
        <v>3</v>
      </c>
      <c r="H239" s="629">
        <f t="shared" si="4"/>
        <v>42.599999999999994</v>
      </c>
      <c r="I239" s="630"/>
      <c r="J239" s="631"/>
      <c r="K239" s="594">
        <f t="shared" si="2"/>
        <v>42.599999999999994</v>
      </c>
      <c r="L239" s="594"/>
      <c r="M239" s="579"/>
      <c r="N239" s="585" t="s">
        <v>611</v>
      </c>
      <c r="O239" s="585">
        <v>1</v>
      </c>
      <c r="P239" s="585" t="s">
        <v>611</v>
      </c>
      <c r="Q239" s="580"/>
      <c r="R239" s="581"/>
      <c r="S239" s="582"/>
      <c r="T239" s="582"/>
      <c r="U239" s="582"/>
      <c r="V239" s="582"/>
      <c r="W239" s="582"/>
      <c r="X239" s="580"/>
      <c r="Y239" s="580"/>
      <c r="Z239" s="580"/>
      <c r="AB239" s="581" t="s">
        <v>670</v>
      </c>
    </row>
    <row r="240" spans="1:28" s="583" customFormat="1">
      <c r="A240" s="624"/>
      <c r="B240" s="584" t="s">
        <v>868</v>
      </c>
      <c r="C240" s="599"/>
      <c r="D240" s="625"/>
      <c r="E240" s="626">
        <v>7.4</v>
      </c>
      <c r="F240" s="627"/>
      <c r="G240" s="628">
        <v>3</v>
      </c>
      <c r="H240" s="629">
        <f t="shared" si="4"/>
        <v>22.200000000000003</v>
      </c>
      <c r="I240" s="630"/>
      <c r="J240" s="631"/>
      <c r="K240" s="594">
        <f t="shared" si="2"/>
        <v>22.200000000000003</v>
      </c>
      <c r="L240" s="594"/>
      <c r="M240" s="579"/>
      <c r="N240" s="585" t="s">
        <v>611</v>
      </c>
      <c r="O240" s="585">
        <v>2</v>
      </c>
      <c r="P240" s="585" t="s">
        <v>611</v>
      </c>
      <c r="Q240" s="580"/>
      <c r="R240" s="581"/>
      <c r="S240" s="582"/>
      <c r="T240" s="582"/>
      <c r="U240" s="582"/>
      <c r="V240" s="582"/>
      <c r="W240" s="582"/>
      <c r="X240" s="580"/>
      <c r="Y240" s="580"/>
      <c r="Z240" s="580"/>
      <c r="AB240" s="581" t="s">
        <v>670</v>
      </c>
    </row>
    <row r="241" spans="1:28" s="583" customFormat="1">
      <c r="A241" s="624"/>
      <c r="B241" s="584" t="s">
        <v>869</v>
      </c>
      <c r="C241" s="599"/>
      <c r="D241" s="625"/>
      <c r="E241" s="626">
        <v>16</v>
      </c>
      <c r="F241" s="627"/>
      <c r="G241" s="628">
        <v>3</v>
      </c>
      <c r="H241" s="629">
        <f t="shared" si="4"/>
        <v>48</v>
      </c>
      <c r="I241" s="630"/>
      <c r="J241" s="631"/>
      <c r="K241" s="594">
        <f t="shared" si="2"/>
        <v>48</v>
      </c>
      <c r="L241" s="594"/>
      <c r="M241" s="579"/>
      <c r="N241" s="585" t="s">
        <v>611</v>
      </c>
      <c r="O241" s="585">
        <v>1</v>
      </c>
      <c r="P241" s="585" t="s">
        <v>611</v>
      </c>
      <c r="Q241" s="580"/>
      <c r="R241" s="581"/>
      <c r="S241" s="582"/>
      <c r="T241" s="582"/>
      <c r="U241" s="582"/>
      <c r="V241" s="582"/>
      <c r="W241" s="582"/>
      <c r="X241" s="580"/>
      <c r="Y241" s="580"/>
      <c r="Z241" s="580"/>
      <c r="AB241" s="581" t="s">
        <v>670</v>
      </c>
    </row>
    <row r="242" spans="1:28" s="583" customFormat="1">
      <c r="A242" s="624"/>
      <c r="B242" s="584" t="s">
        <v>813</v>
      </c>
      <c r="C242" s="599"/>
      <c r="D242" s="625"/>
      <c r="E242" s="626">
        <v>25.2</v>
      </c>
      <c r="F242" s="627"/>
      <c r="G242" s="628">
        <v>3</v>
      </c>
      <c r="H242" s="629">
        <f t="shared" si="4"/>
        <v>75.599999999999994</v>
      </c>
      <c r="I242" s="630"/>
      <c r="J242" s="631"/>
      <c r="K242" s="594">
        <f t="shared" si="2"/>
        <v>75.599999999999994</v>
      </c>
      <c r="L242" s="594"/>
      <c r="M242" s="579"/>
      <c r="N242" s="585" t="s">
        <v>611</v>
      </c>
      <c r="O242" s="585">
        <v>1</v>
      </c>
      <c r="P242" s="585" t="s">
        <v>611</v>
      </c>
      <c r="Q242" s="580"/>
      <c r="R242" s="581"/>
      <c r="S242" s="582"/>
      <c r="T242" s="582"/>
      <c r="U242" s="582"/>
      <c r="V242" s="582"/>
      <c r="W242" s="582"/>
      <c r="X242" s="580"/>
      <c r="Y242" s="580"/>
      <c r="Z242" s="580"/>
      <c r="AB242" s="581" t="s">
        <v>670</v>
      </c>
    </row>
    <row r="243" spans="1:28" s="583" customFormat="1">
      <c r="A243" s="624"/>
      <c r="B243" s="584" t="s">
        <v>909</v>
      </c>
      <c r="C243" s="599"/>
      <c r="D243" s="625"/>
      <c r="E243" s="626">
        <v>1.9</v>
      </c>
      <c r="F243" s="627"/>
      <c r="G243" s="628">
        <f>0.5+0.15</f>
        <v>0.65</v>
      </c>
      <c r="H243" s="629">
        <f t="shared" si="4"/>
        <v>1.2349999999999999</v>
      </c>
      <c r="I243" s="630"/>
      <c r="J243" s="631"/>
      <c r="K243" s="594">
        <f t="shared" si="2"/>
        <v>1.2349999999999999</v>
      </c>
      <c r="L243" s="594"/>
      <c r="M243" s="579"/>
      <c r="N243" s="585" t="s">
        <v>611</v>
      </c>
      <c r="O243" s="585">
        <v>1</v>
      </c>
      <c r="P243" s="585" t="s">
        <v>611</v>
      </c>
      <c r="Q243" s="580"/>
      <c r="R243" s="581"/>
      <c r="S243" s="582"/>
      <c r="T243" s="582"/>
      <c r="U243" s="582"/>
      <c r="V243" s="582"/>
      <c r="W243" s="582"/>
      <c r="X243" s="580"/>
      <c r="Y243" s="580"/>
      <c r="Z243" s="580"/>
      <c r="AB243" s="581" t="s">
        <v>670</v>
      </c>
    </row>
    <row r="244" spans="1:28" s="583" customFormat="1">
      <c r="A244" s="624"/>
      <c r="B244" s="584" t="s">
        <v>870</v>
      </c>
      <c r="C244" s="599"/>
      <c r="D244" s="625"/>
      <c r="E244" s="626">
        <v>9.8000000000000007</v>
      </c>
      <c r="F244" s="627"/>
      <c r="G244" s="628">
        <v>3</v>
      </c>
      <c r="H244" s="629">
        <f t="shared" si="4"/>
        <v>29.400000000000002</v>
      </c>
      <c r="I244" s="630"/>
      <c r="J244" s="631"/>
      <c r="K244" s="594">
        <f t="shared" si="2"/>
        <v>29.400000000000002</v>
      </c>
      <c r="L244" s="594"/>
      <c r="M244" s="579"/>
      <c r="N244" s="585" t="s">
        <v>611</v>
      </c>
      <c r="O244" s="585">
        <v>1</v>
      </c>
      <c r="P244" s="585" t="s">
        <v>611</v>
      </c>
      <c r="Q244" s="580"/>
      <c r="R244" s="581"/>
      <c r="S244" s="582"/>
      <c r="T244" s="582"/>
      <c r="U244" s="582"/>
      <c r="V244" s="582"/>
      <c r="W244" s="582"/>
      <c r="X244" s="580"/>
      <c r="Y244" s="580"/>
      <c r="Z244" s="580"/>
      <c r="AB244" s="581"/>
    </row>
    <row r="245" spans="1:28" s="583" customFormat="1">
      <c r="A245" s="624"/>
      <c r="B245" s="584" t="s">
        <v>871</v>
      </c>
      <c r="C245" s="599"/>
      <c r="D245" s="625"/>
      <c r="E245" s="626">
        <v>7.5</v>
      </c>
      <c r="F245" s="627"/>
      <c r="G245" s="628">
        <v>3</v>
      </c>
      <c r="H245" s="629">
        <f t="shared" si="4"/>
        <v>22.5</v>
      </c>
      <c r="I245" s="630"/>
      <c r="J245" s="631"/>
      <c r="K245" s="594">
        <f t="shared" si="2"/>
        <v>22.5</v>
      </c>
      <c r="L245" s="594"/>
      <c r="M245" s="579"/>
      <c r="N245" s="585" t="s">
        <v>611</v>
      </c>
      <c r="O245" s="585">
        <v>2</v>
      </c>
      <c r="P245" s="585" t="s">
        <v>611</v>
      </c>
      <c r="Q245" s="580"/>
      <c r="R245" s="581"/>
      <c r="S245" s="582"/>
      <c r="T245" s="582"/>
      <c r="U245" s="582"/>
      <c r="V245" s="582"/>
      <c r="W245" s="582"/>
      <c r="X245" s="580"/>
      <c r="Y245" s="580"/>
      <c r="Z245" s="580"/>
      <c r="AB245" s="581"/>
    </row>
    <row r="246" spans="1:28" s="583" customFormat="1">
      <c r="A246" s="624"/>
      <c r="B246" s="584" t="s">
        <v>872</v>
      </c>
      <c r="C246" s="599"/>
      <c r="D246" s="625"/>
      <c r="E246" s="626">
        <v>22</v>
      </c>
      <c r="F246" s="627"/>
      <c r="G246" s="628">
        <v>3</v>
      </c>
      <c r="H246" s="629">
        <f t="shared" si="4"/>
        <v>66</v>
      </c>
      <c r="I246" s="630"/>
      <c r="J246" s="631"/>
      <c r="K246" s="594">
        <f t="shared" si="2"/>
        <v>66</v>
      </c>
      <c r="L246" s="594"/>
      <c r="M246" s="579"/>
      <c r="N246" s="585" t="s">
        <v>611</v>
      </c>
      <c r="O246" s="585">
        <v>1</v>
      </c>
      <c r="P246" s="585" t="s">
        <v>611</v>
      </c>
      <c r="Q246" s="580"/>
      <c r="R246" s="581"/>
      <c r="S246" s="582"/>
      <c r="T246" s="582"/>
      <c r="U246" s="582"/>
      <c r="V246" s="582"/>
      <c r="W246" s="582"/>
      <c r="X246" s="580"/>
      <c r="Y246" s="580"/>
      <c r="Z246" s="580"/>
      <c r="AB246" s="581" t="s">
        <v>670</v>
      </c>
    </row>
    <row r="247" spans="1:28" s="583" customFormat="1">
      <c r="A247" s="624"/>
      <c r="B247" s="584" t="s">
        <v>873</v>
      </c>
      <c r="C247" s="599"/>
      <c r="D247" s="625"/>
      <c r="E247" s="626">
        <v>17.399999999999999</v>
      </c>
      <c r="F247" s="627"/>
      <c r="G247" s="628">
        <v>3</v>
      </c>
      <c r="H247" s="629">
        <f t="shared" si="4"/>
        <v>52.199999999999996</v>
      </c>
      <c r="I247" s="630"/>
      <c r="J247" s="631"/>
      <c r="K247" s="594">
        <f t="shared" si="2"/>
        <v>52.199999999999996</v>
      </c>
      <c r="L247" s="594"/>
      <c r="M247" s="579"/>
      <c r="N247" s="585" t="s">
        <v>611</v>
      </c>
      <c r="O247" s="585">
        <v>1</v>
      </c>
      <c r="P247" s="585" t="s">
        <v>611</v>
      </c>
      <c r="Q247" s="580"/>
      <c r="R247" s="581"/>
      <c r="S247" s="582"/>
      <c r="T247" s="582"/>
      <c r="U247" s="582"/>
      <c r="V247" s="582"/>
      <c r="W247" s="582"/>
      <c r="X247" s="580"/>
      <c r="Y247" s="580"/>
      <c r="Z247" s="580"/>
      <c r="AB247" s="581" t="s">
        <v>670</v>
      </c>
    </row>
    <row r="248" spans="1:28" s="583" customFormat="1">
      <c r="A248" s="624"/>
      <c r="B248" s="584" t="s">
        <v>820</v>
      </c>
      <c r="C248" s="599"/>
      <c r="D248" s="625"/>
      <c r="E248" s="626">
        <v>7.6</v>
      </c>
      <c r="F248" s="627"/>
      <c r="G248" s="628">
        <v>2.6</v>
      </c>
      <c r="H248" s="629">
        <f t="shared" si="4"/>
        <v>19.759999999999998</v>
      </c>
      <c r="I248" s="630"/>
      <c r="J248" s="631"/>
      <c r="K248" s="594">
        <f t="shared" si="2"/>
        <v>19.759999999999998</v>
      </c>
      <c r="L248" s="594"/>
      <c r="M248" s="579"/>
      <c r="N248" s="585" t="s">
        <v>611</v>
      </c>
      <c r="O248" s="585">
        <v>1</v>
      </c>
      <c r="P248" s="585" t="s">
        <v>611</v>
      </c>
      <c r="Q248" s="580"/>
      <c r="R248" s="581"/>
      <c r="S248" s="582"/>
      <c r="T248" s="582"/>
      <c r="U248" s="582"/>
      <c r="V248" s="582"/>
      <c r="W248" s="582"/>
      <c r="X248" s="580"/>
      <c r="Y248" s="580"/>
      <c r="Z248" s="580"/>
      <c r="AB248" s="581" t="s">
        <v>670</v>
      </c>
    </row>
    <row r="249" spans="1:28" s="607" customFormat="1" ht="20.25">
      <c r="A249" s="632"/>
      <c r="B249" s="600" t="s">
        <v>698</v>
      </c>
      <c r="C249" s="633"/>
      <c r="D249" s="634">
        <v>-1</v>
      </c>
      <c r="E249" s="635">
        <f>VLOOKUP(B249,'[10]auxiliar memoria'!$B$155:$E$302,2,FALSE)</f>
        <v>4.9499999999999993</v>
      </c>
      <c r="F249" s="636"/>
      <c r="G249" s="637">
        <f>VLOOKUP(B249,'[10]auxiliar memoria'!$B$155:$E$302,3,FALSE)</f>
        <v>1</v>
      </c>
      <c r="H249" s="637">
        <f>IF(D249=0,"",IF(AND(D249&lt;0,E249*G249&gt;2),(ABS((2-(G249*E249)))*D249),IF(D249&gt;0,D249*E249*G249,0)))</f>
        <v>-2.9499999999999993</v>
      </c>
      <c r="I249" s="638"/>
      <c r="J249" s="639"/>
      <c r="K249" s="601">
        <f>H249</f>
        <v>-2.9499999999999993</v>
      </c>
      <c r="L249" s="601"/>
      <c r="M249" s="602"/>
      <c r="N249" s="603" t="s">
        <v>611</v>
      </c>
      <c r="O249" s="603">
        <f>O248</f>
        <v>1</v>
      </c>
      <c r="P249" s="603" t="s">
        <v>611</v>
      </c>
      <c r="Q249" s="604"/>
      <c r="R249" s="605"/>
      <c r="S249" s="606"/>
      <c r="T249" s="606"/>
      <c r="U249" s="606"/>
      <c r="V249" s="606"/>
      <c r="W249" s="606"/>
      <c r="X249" s="604"/>
      <c r="Y249" s="604"/>
      <c r="Z249" s="604"/>
      <c r="AB249" s="605" t="s">
        <v>670</v>
      </c>
    </row>
    <row r="250" spans="1:28" s="583" customFormat="1">
      <c r="A250" s="624"/>
      <c r="B250" s="584" t="s">
        <v>874</v>
      </c>
      <c r="C250" s="599"/>
      <c r="D250" s="625"/>
      <c r="E250" s="626">
        <v>6.21</v>
      </c>
      <c r="F250" s="627"/>
      <c r="G250" s="628">
        <v>2.6</v>
      </c>
      <c r="H250" s="629">
        <f t="shared" si="4"/>
        <v>16.146000000000001</v>
      </c>
      <c r="I250" s="630"/>
      <c r="J250" s="631"/>
      <c r="K250" s="594">
        <f t="shared" si="2"/>
        <v>16.146000000000001</v>
      </c>
      <c r="L250" s="594"/>
      <c r="M250" s="579"/>
      <c r="N250" s="585" t="s">
        <v>611</v>
      </c>
      <c r="O250" s="585">
        <v>2</v>
      </c>
      <c r="P250" s="585" t="s">
        <v>611</v>
      </c>
      <c r="Q250" s="580"/>
      <c r="R250" s="581"/>
      <c r="S250" s="582"/>
      <c r="T250" s="582"/>
      <c r="U250" s="582"/>
      <c r="V250" s="582"/>
      <c r="W250" s="582"/>
      <c r="X250" s="580"/>
      <c r="Y250" s="580"/>
      <c r="Z250" s="580"/>
      <c r="AB250" s="581" t="s">
        <v>670</v>
      </c>
    </row>
    <row r="251" spans="1:28" s="583" customFormat="1">
      <c r="A251" s="624"/>
      <c r="B251" s="584" t="s">
        <v>172</v>
      </c>
      <c r="C251" s="599"/>
      <c r="D251" s="625"/>
      <c r="E251" s="626">
        <v>8.1999999999999993</v>
      </c>
      <c r="F251" s="627"/>
      <c r="G251" s="628">
        <v>1.5</v>
      </c>
      <c r="H251" s="629">
        <f t="shared" si="4"/>
        <v>12.299999999999999</v>
      </c>
      <c r="I251" s="630"/>
      <c r="J251" s="631"/>
      <c r="K251" s="594">
        <f t="shared" si="2"/>
        <v>12.299999999999999</v>
      </c>
      <c r="L251" s="594"/>
      <c r="M251" s="579"/>
      <c r="N251" s="585" t="s">
        <v>611</v>
      </c>
      <c r="O251" s="551">
        <v>2</v>
      </c>
      <c r="P251" s="585" t="s">
        <v>611</v>
      </c>
      <c r="Q251" s="580"/>
      <c r="R251" s="581"/>
      <c r="S251" s="582"/>
      <c r="T251" s="582"/>
      <c r="U251" s="582"/>
      <c r="V251" s="582"/>
      <c r="W251" s="582"/>
      <c r="X251" s="580"/>
      <c r="Y251" s="580"/>
      <c r="Z251" s="580"/>
      <c r="AB251" s="581" t="s">
        <v>670</v>
      </c>
    </row>
    <row r="252" spans="1:28" s="583" customFormat="1">
      <c r="A252" s="624"/>
      <c r="B252" s="584" t="s">
        <v>754</v>
      </c>
      <c r="C252" s="599"/>
      <c r="D252" s="625"/>
      <c r="E252" s="626">
        <v>8.1999999999999993</v>
      </c>
      <c r="F252" s="627"/>
      <c r="G252" s="628">
        <v>1.5</v>
      </c>
      <c r="H252" s="629">
        <f t="shared" si="4"/>
        <v>12.299999999999999</v>
      </c>
      <c r="I252" s="630"/>
      <c r="J252" s="631"/>
      <c r="K252" s="594">
        <f t="shared" si="2"/>
        <v>12.299999999999999</v>
      </c>
      <c r="L252" s="594"/>
      <c r="M252" s="579"/>
      <c r="N252" s="585" t="s">
        <v>611</v>
      </c>
      <c r="O252" s="551">
        <v>2</v>
      </c>
      <c r="P252" s="585" t="s">
        <v>611</v>
      </c>
      <c r="Q252" s="580"/>
      <c r="R252" s="581"/>
      <c r="S252" s="582"/>
      <c r="T252" s="582"/>
      <c r="U252" s="582"/>
      <c r="V252" s="582"/>
      <c r="W252" s="582"/>
      <c r="X252" s="580"/>
      <c r="Y252" s="580"/>
      <c r="Z252" s="580"/>
      <c r="AB252" s="581" t="s">
        <v>670</v>
      </c>
    </row>
    <row r="253" spans="1:28" s="583" customFormat="1">
      <c r="A253" s="624"/>
      <c r="B253" s="599" t="s">
        <v>676</v>
      </c>
      <c r="C253" s="599"/>
      <c r="D253" s="625"/>
      <c r="E253" s="626"/>
      <c r="F253" s="627"/>
      <c r="G253" s="628"/>
      <c r="H253" s="630"/>
      <c r="I253" s="630"/>
      <c r="J253" s="631"/>
      <c r="K253" s="594"/>
      <c r="L253" s="594"/>
      <c r="M253" s="579"/>
      <c r="N253" s="585" t="s">
        <v>611</v>
      </c>
      <c r="O253" s="585" t="s">
        <v>611</v>
      </c>
      <c r="P253" s="585" t="s">
        <v>611</v>
      </c>
      <c r="Q253" s="580"/>
      <c r="R253" s="581"/>
      <c r="S253" s="582"/>
      <c r="T253" s="582"/>
      <c r="U253" s="582"/>
      <c r="V253" s="582"/>
      <c r="W253" s="582"/>
      <c r="X253" s="580"/>
      <c r="Y253" s="580"/>
      <c r="Z253" s="580"/>
      <c r="AB253" s="581" t="s">
        <v>670</v>
      </c>
    </row>
    <row r="254" spans="1:28" s="583" customFormat="1">
      <c r="A254" s="624"/>
      <c r="B254" s="599" t="s">
        <v>821</v>
      </c>
      <c r="C254" s="599"/>
      <c r="D254" s="625"/>
      <c r="E254" s="626"/>
      <c r="F254" s="627"/>
      <c r="G254" s="628"/>
      <c r="H254" s="630"/>
      <c r="I254" s="630"/>
      <c r="J254" s="631"/>
      <c r="K254" s="594">
        <f t="shared" ref="K254:K285" si="7">H254</f>
        <v>0</v>
      </c>
      <c r="L254" s="594"/>
      <c r="M254" s="579"/>
      <c r="N254" s="585" t="s">
        <v>611</v>
      </c>
      <c r="O254" s="585" t="s">
        <v>611</v>
      </c>
      <c r="P254" s="585" t="s">
        <v>611</v>
      </c>
      <c r="Q254" s="580"/>
      <c r="R254" s="581"/>
      <c r="S254" s="582"/>
      <c r="T254" s="582"/>
      <c r="U254" s="582"/>
      <c r="V254" s="582"/>
      <c r="W254" s="582"/>
      <c r="X254" s="580"/>
      <c r="Y254" s="580"/>
      <c r="Z254" s="580"/>
      <c r="AB254" s="581" t="s">
        <v>670</v>
      </c>
    </row>
    <row r="255" spans="1:28" s="583" customFormat="1">
      <c r="A255" s="624"/>
      <c r="B255" s="584" t="s">
        <v>675</v>
      </c>
      <c r="C255" s="599"/>
      <c r="D255" s="625"/>
      <c r="E255" s="626">
        <f>8.85+4.1</f>
        <v>12.95</v>
      </c>
      <c r="F255" s="627"/>
      <c r="G255" s="628">
        <v>4.75</v>
      </c>
      <c r="H255" s="629">
        <f t="shared" ref="H255:H285" si="8">G255*E255</f>
        <v>61.512499999999996</v>
      </c>
      <c r="I255" s="630"/>
      <c r="J255" s="631"/>
      <c r="K255" s="594">
        <f t="shared" si="7"/>
        <v>61.512499999999996</v>
      </c>
      <c r="L255" s="594"/>
      <c r="M255" s="579"/>
      <c r="N255" s="585" t="s">
        <v>611</v>
      </c>
      <c r="O255" s="585">
        <v>3</v>
      </c>
      <c r="P255" s="585" t="s">
        <v>611</v>
      </c>
      <c r="Q255" s="580"/>
      <c r="R255" s="581"/>
      <c r="S255" s="582"/>
      <c r="T255" s="582"/>
      <c r="U255" s="582"/>
      <c r="V255" s="582"/>
      <c r="W255" s="582"/>
      <c r="X255" s="580"/>
      <c r="Y255" s="580"/>
      <c r="Z255" s="580"/>
      <c r="AB255" s="581" t="s">
        <v>670</v>
      </c>
    </row>
    <row r="256" spans="1:28" s="583" customFormat="1">
      <c r="A256" s="624"/>
      <c r="B256" s="584" t="s">
        <v>824</v>
      </c>
      <c r="C256" s="599"/>
      <c r="D256" s="625"/>
      <c r="E256" s="626">
        <v>14.35</v>
      </c>
      <c r="F256" s="627"/>
      <c r="G256" s="628">
        <v>3.45</v>
      </c>
      <c r="H256" s="629">
        <f t="shared" si="8"/>
        <v>49.5075</v>
      </c>
      <c r="I256" s="630"/>
      <c r="J256" s="631"/>
      <c r="K256" s="594">
        <f t="shared" si="7"/>
        <v>49.5075</v>
      </c>
      <c r="L256" s="594"/>
      <c r="M256" s="579"/>
      <c r="N256" s="585" t="s">
        <v>611</v>
      </c>
      <c r="O256" s="585">
        <v>3</v>
      </c>
      <c r="P256" s="585" t="s">
        <v>611</v>
      </c>
      <c r="Q256" s="580"/>
      <c r="R256" s="581"/>
      <c r="S256" s="582"/>
      <c r="T256" s="582"/>
      <c r="U256" s="582"/>
      <c r="V256" s="582"/>
      <c r="W256" s="582"/>
      <c r="X256" s="580"/>
      <c r="Y256" s="580"/>
      <c r="Z256" s="580"/>
      <c r="AB256" s="581" t="s">
        <v>670</v>
      </c>
    </row>
    <row r="257" spans="1:28" s="607" customFormat="1" ht="20.25">
      <c r="A257" s="632"/>
      <c r="B257" s="600" t="s">
        <v>894</v>
      </c>
      <c r="C257" s="633"/>
      <c r="D257" s="634">
        <v>-1</v>
      </c>
      <c r="E257" s="635">
        <f>VLOOKUP(B257,'[10]auxiliar memoria'!$B$155:$E$302,2,FALSE)</f>
        <v>5.84</v>
      </c>
      <c r="F257" s="636"/>
      <c r="G257" s="637">
        <f>VLOOKUP(B257,'[10]auxiliar memoria'!$B$155:$E$302,3,FALSE)</f>
        <v>2.1</v>
      </c>
      <c r="H257" s="637">
        <f>IF(D257=0,"",IF(AND(D257&lt;0,E257*G257&gt;2),(ABS((2-(G257*E257)))*D257),IF(D257&gt;0,D257*E257*G257,0)))</f>
        <v>-10.263999999999999</v>
      </c>
      <c r="I257" s="638"/>
      <c r="J257" s="639"/>
      <c r="K257" s="601">
        <f>H257</f>
        <v>-10.263999999999999</v>
      </c>
      <c r="L257" s="601"/>
      <c r="M257" s="602"/>
      <c r="N257" s="603" t="s">
        <v>611</v>
      </c>
      <c r="O257" s="603">
        <v>5</v>
      </c>
      <c r="P257" s="603" t="s">
        <v>611</v>
      </c>
      <c r="Q257" s="604"/>
      <c r="R257" s="605"/>
      <c r="S257" s="606"/>
      <c r="T257" s="606"/>
      <c r="U257" s="606"/>
      <c r="V257" s="606"/>
      <c r="W257" s="606"/>
      <c r="X257" s="604"/>
      <c r="Y257" s="604"/>
      <c r="Z257" s="604"/>
      <c r="AB257" s="605" t="s">
        <v>670</v>
      </c>
    </row>
    <row r="258" spans="1:28" s="607" customFormat="1" ht="20.25">
      <c r="A258" s="632"/>
      <c r="B258" s="600" t="s">
        <v>895</v>
      </c>
      <c r="C258" s="633"/>
      <c r="D258" s="634">
        <v>-1</v>
      </c>
      <c r="E258" s="635">
        <f>VLOOKUP(B258,'[10]auxiliar memoria'!$B$155:$E$302,2,FALSE)</f>
        <v>1.8</v>
      </c>
      <c r="F258" s="636"/>
      <c r="G258" s="637">
        <f>VLOOKUP(B258,'[10]auxiliar memoria'!$B$155:$E$302,3,FALSE)</f>
        <v>2.1</v>
      </c>
      <c r="H258" s="637">
        <f>IF(D258=0,"",IF(AND(D258&lt;0,E258*G258&gt;2),(ABS((2-(G258*E258)))*D258),IF(D258&gt;0,D258*E258*G258,0)))</f>
        <v>-1.7800000000000002</v>
      </c>
      <c r="I258" s="638"/>
      <c r="J258" s="639"/>
      <c r="K258" s="601">
        <f>H258</f>
        <v>-1.7800000000000002</v>
      </c>
      <c r="L258" s="601"/>
      <c r="M258" s="602"/>
      <c r="N258" s="603" t="s">
        <v>611</v>
      </c>
      <c r="O258" s="603">
        <v>5</v>
      </c>
      <c r="P258" s="603" t="s">
        <v>611</v>
      </c>
      <c r="Q258" s="604"/>
      <c r="R258" s="605"/>
      <c r="S258" s="606"/>
      <c r="T258" s="606"/>
      <c r="U258" s="606"/>
      <c r="V258" s="606"/>
      <c r="W258" s="606"/>
      <c r="X258" s="604"/>
      <c r="Y258" s="604"/>
      <c r="Z258" s="604"/>
      <c r="AB258" s="605" t="s">
        <v>670</v>
      </c>
    </row>
    <row r="259" spans="1:28" s="583" customFormat="1">
      <c r="A259" s="624"/>
      <c r="B259" s="584" t="s">
        <v>896</v>
      </c>
      <c r="C259" s="599"/>
      <c r="D259" s="625"/>
      <c r="E259" s="626">
        <v>6.55</v>
      </c>
      <c r="F259" s="627"/>
      <c r="G259" s="628">
        <v>1.3</v>
      </c>
      <c r="H259" s="629">
        <f>G259*E259</f>
        <v>8.5150000000000006</v>
      </c>
      <c r="I259" s="630"/>
      <c r="J259" s="631"/>
      <c r="K259" s="594">
        <f>H259</f>
        <v>8.5150000000000006</v>
      </c>
      <c r="L259" s="594"/>
      <c r="M259" s="579"/>
      <c r="N259" s="585" t="s">
        <v>611</v>
      </c>
      <c r="O259" s="585">
        <v>3</v>
      </c>
      <c r="P259" s="585" t="s">
        <v>611</v>
      </c>
      <c r="Q259" s="580"/>
      <c r="R259" s="581"/>
      <c r="S259" s="582"/>
      <c r="T259" s="582"/>
      <c r="U259" s="582"/>
      <c r="V259" s="582"/>
      <c r="W259" s="582"/>
      <c r="X259" s="580"/>
      <c r="Y259" s="580"/>
      <c r="Z259" s="580"/>
      <c r="AB259" s="581" t="s">
        <v>670</v>
      </c>
    </row>
    <row r="260" spans="1:28" s="583" customFormat="1">
      <c r="A260" s="624"/>
      <c r="B260" s="584" t="s">
        <v>897</v>
      </c>
      <c r="C260" s="599"/>
      <c r="D260" s="625"/>
      <c r="E260" s="626">
        <v>7.75</v>
      </c>
      <c r="F260" s="627"/>
      <c r="G260" s="628">
        <v>4.3499999999999996</v>
      </c>
      <c r="H260" s="629">
        <f t="shared" si="8"/>
        <v>33.712499999999999</v>
      </c>
      <c r="I260" s="630"/>
      <c r="J260" s="631"/>
      <c r="K260" s="594">
        <f t="shared" si="7"/>
        <v>33.712499999999999</v>
      </c>
      <c r="L260" s="594"/>
      <c r="M260" s="579"/>
      <c r="N260" s="585" t="s">
        <v>611</v>
      </c>
      <c r="O260" s="585">
        <v>3</v>
      </c>
      <c r="P260" s="585" t="s">
        <v>611</v>
      </c>
      <c r="Q260" s="580"/>
      <c r="R260" s="581"/>
      <c r="S260" s="582"/>
      <c r="T260" s="582"/>
      <c r="U260" s="582"/>
      <c r="V260" s="582"/>
      <c r="W260" s="582"/>
      <c r="X260" s="580"/>
      <c r="Y260" s="580"/>
      <c r="Z260" s="580"/>
      <c r="AB260" s="581" t="s">
        <v>670</v>
      </c>
    </row>
    <row r="261" spans="1:28" s="583" customFormat="1">
      <c r="A261" s="624"/>
      <c r="B261" s="584" t="s">
        <v>898</v>
      </c>
      <c r="C261" s="599"/>
      <c r="D261" s="625"/>
      <c r="E261" s="626">
        <v>7.75</v>
      </c>
      <c r="F261" s="627"/>
      <c r="G261" s="628">
        <v>4.3499999999999996</v>
      </c>
      <c r="H261" s="629">
        <f>G261*E261</f>
        <v>33.712499999999999</v>
      </c>
      <c r="I261" s="630"/>
      <c r="J261" s="631"/>
      <c r="K261" s="594">
        <f>H261</f>
        <v>33.712499999999999</v>
      </c>
      <c r="L261" s="594"/>
      <c r="M261" s="579"/>
      <c r="N261" s="585" t="s">
        <v>611</v>
      </c>
      <c r="O261" s="585">
        <v>3</v>
      </c>
      <c r="P261" s="585" t="s">
        <v>611</v>
      </c>
      <c r="Q261" s="580"/>
      <c r="R261" s="581"/>
      <c r="S261" s="582"/>
      <c r="T261" s="582"/>
      <c r="U261" s="582"/>
      <c r="V261" s="582"/>
      <c r="W261" s="582"/>
      <c r="X261" s="580"/>
      <c r="Y261" s="580"/>
      <c r="Z261" s="580"/>
      <c r="AB261" s="581" t="s">
        <v>670</v>
      </c>
    </row>
    <row r="262" spans="1:28" s="583" customFormat="1">
      <c r="A262" s="624"/>
      <c r="B262" s="584" t="s">
        <v>899</v>
      </c>
      <c r="C262" s="599"/>
      <c r="D262" s="625"/>
      <c r="E262" s="626">
        <v>6.2</v>
      </c>
      <c r="F262" s="627"/>
      <c r="G262" s="628">
        <v>2.8</v>
      </c>
      <c r="H262" s="629">
        <f t="shared" si="8"/>
        <v>17.36</v>
      </c>
      <c r="I262" s="630"/>
      <c r="J262" s="631"/>
      <c r="K262" s="594">
        <f t="shared" si="7"/>
        <v>17.36</v>
      </c>
      <c r="L262" s="594"/>
      <c r="M262" s="579"/>
      <c r="N262" s="585" t="s">
        <v>611</v>
      </c>
      <c r="O262" s="585">
        <v>3</v>
      </c>
      <c r="P262" s="585" t="s">
        <v>611</v>
      </c>
      <c r="Q262" s="580"/>
      <c r="R262" s="581"/>
      <c r="S262" s="582"/>
      <c r="T262" s="582"/>
      <c r="U262" s="582"/>
      <c r="V262" s="582"/>
      <c r="W262" s="582"/>
      <c r="X262" s="580"/>
      <c r="Y262" s="580"/>
      <c r="Z262" s="580"/>
      <c r="AB262" s="581" t="s">
        <v>670</v>
      </c>
    </row>
    <row r="263" spans="1:28" s="607" customFormat="1" ht="20.25">
      <c r="A263" s="632"/>
      <c r="B263" s="600" t="s">
        <v>698</v>
      </c>
      <c r="C263" s="633"/>
      <c r="D263" s="634">
        <v>-1</v>
      </c>
      <c r="E263" s="635">
        <f>VLOOKUP(B263,'[10]auxiliar memoria'!$B$155:$E$302,2,FALSE)</f>
        <v>4.9499999999999993</v>
      </c>
      <c r="F263" s="636"/>
      <c r="G263" s="637">
        <f>VLOOKUP(B263,'[10]auxiliar memoria'!$B$155:$E$302,3,FALSE)</f>
        <v>1</v>
      </c>
      <c r="H263" s="637">
        <f>IF(D263=0,"",IF(AND(D263&lt;0,E263*G263&gt;2),(ABS((2-(G263*E263)))*D263),IF(D263&gt;0,D263*E263*G263,0)))</f>
        <v>-2.9499999999999993</v>
      </c>
      <c r="I263" s="638"/>
      <c r="J263" s="639"/>
      <c r="K263" s="601">
        <f>H263</f>
        <v>-2.9499999999999993</v>
      </c>
      <c r="L263" s="601"/>
      <c r="M263" s="602"/>
      <c r="N263" s="603" t="s">
        <v>611</v>
      </c>
      <c r="O263" s="603">
        <f>O262</f>
        <v>3</v>
      </c>
      <c r="P263" s="603" t="s">
        <v>611</v>
      </c>
      <c r="Q263" s="604"/>
      <c r="R263" s="605"/>
      <c r="S263" s="606"/>
      <c r="T263" s="606"/>
      <c r="U263" s="606"/>
      <c r="V263" s="606"/>
      <c r="W263" s="606"/>
      <c r="X263" s="604"/>
      <c r="Y263" s="604"/>
      <c r="Z263" s="604"/>
      <c r="AB263" s="605" t="s">
        <v>670</v>
      </c>
    </row>
    <row r="264" spans="1:28" s="583" customFormat="1" ht="29.25" customHeight="1">
      <c r="A264" s="624"/>
      <c r="B264" s="584" t="s">
        <v>900</v>
      </c>
      <c r="C264" s="599"/>
      <c r="D264" s="625"/>
      <c r="E264" s="626">
        <f>2.3+0.15</f>
        <v>2.4499999999999997</v>
      </c>
      <c r="F264" s="627"/>
      <c r="G264" s="628">
        <v>1.3</v>
      </c>
      <c r="H264" s="629">
        <f t="shared" si="8"/>
        <v>3.1849999999999996</v>
      </c>
      <c r="I264" s="630"/>
      <c r="J264" s="631"/>
      <c r="K264" s="594">
        <f t="shared" si="7"/>
        <v>3.1849999999999996</v>
      </c>
      <c r="L264" s="594"/>
      <c r="M264" s="579"/>
      <c r="N264" s="585" t="s">
        <v>611</v>
      </c>
      <c r="O264" s="585">
        <v>3</v>
      </c>
      <c r="P264" s="585" t="s">
        <v>611</v>
      </c>
      <c r="Q264" s="580"/>
      <c r="R264" s="581"/>
      <c r="S264" s="582"/>
      <c r="T264" s="582"/>
      <c r="U264" s="582"/>
      <c r="V264" s="582"/>
      <c r="W264" s="582"/>
      <c r="X264" s="580"/>
      <c r="Y264" s="580"/>
      <c r="Z264" s="580"/>
      <c r="AB264" s="581" t="s">
        <v>670</v>
      </c>
    </row>
    <row r="265" spans="1:28" s="583" customFormat="1" ht="29.25" customHeight="1">
      <c r="A265" s="624"/>
      <c r="B265" s="584" t="s">
        <v>901</v>
      </c>
      <c r="C265" s="599"/>
      <c r="D265" s="625"/>
      <c r="E265" s="626">
        <f>2.3+0.15</f>
        <v>2.4499999999999997</v>
      </c>
      <c r="F265" s="627"/>
      <c r="G265" s="628">
        <v>1.3</v>
      </c>
      <c r="H265" s="629">
        <f>G265*E265</f>
        <v>3.1849999999999996</v>
      </c>
      <c r="I265" s="630"/>
      <c r="J265" s="631"/>
      <c r="K265" s="594">
        <f>H265</f>
        <v>3.1849999999999996</v>
      </c>
      <c r="L265" s="594"/>
      <c r="M265" s="579"/>
      <c r="N265" s="585" t="s">
        <v>611</v>
      </c>
      <c r="O265" s="585">
        <v>3</v>
      </c>
      <c r="P265" s="585" t="s">
        <v>611</v>
      </c>
      <c r="Q265" s="580"/>
      <c r="R265" s="581"/>
      <c r="S265" s="582"/>
      <c r="T265" s="582"/>
      <c r="U265" s="582"/>
      <c r="V265" s="582"/>
      <c r="W265" s="582"/>
      <c r="X265" s="580"/>
      <c r="Y265" s="580"/>
      <c r="Z265" s="580"/>
      <c r="AB265" s="581" t="s">
        <v>670</v>
      </c>
    </row>
    <row r="266" spans="1:28" s="583" customFormat="1">
      <c r="A266" s="624"/>
      <c r="B266" s="584" t="s">
        <v>902</v>
      </c>
      <c r="C266" s="599"/>
      <c r="D266" s="625"/>
      <c r="E266" s="626">
        <v>52.7</v>
      </c>
      <c r="F266" s="627"/>
      <c r="G266" s="628">
        <v>4.75</v>
      </c>
      <c r="H266" s="629">
        <f t="shared" si="8"/>
        <v>250.32500000000002</v>
      </c>
      <c r="I266" s="630"/>
      <c r="J266" s="631"/>
      <c r="K266" s="594">
        <f t="shared" si="7"/>
        <v>250.32500000000002</v>
      </c>
      <c r="L266" s="594"/>
      <c r="M266" s="579"/>
      <c r="N266" s="585" t="s">
        <v>611</v>
      </c>
      <c r="O266" s="585">
        <v>3</v>
      </c>
      <c r="P266" s="585" t="s">
        <v>611</v>
      </c>
      <c r="Q266" s="580"/>
      <c r="R266" s="581"/>
      <c r="S266" s="582"/>
      <c r="T266" s="582"/>
      <c r="U266" s="582"/>
      <c r="V266" s="582"/>
      <c r="W266" s="582"/>
      <c r="X266" s="580"/>
      <c r="Y266" s="580"/>
      <c r="Z266" s="580"/>
      <c r="AB266" s="581" t="s">
        <v>670</v>
      </c>
    </row>
    <row r="267" spans="1:28" s="583" customFormat="1">
      <c r="A267" s="624"/>
      <c r="B267" s="584" t="s">
        <v>827</v>
      </c>
      <c r="C267" s="599"/>
      <c r="D267" s="625"/>
      <c r="E267" s="626">
        <v>1.4</v>
      </c>
      <c r="F267" s="627"/>
      <c r="G267" s="628">
        <v>1.95</v>
      </c>
      <c r="H267" s="629">
        <f t="shared" si="8"/>
        <v>2.73</v>
      </c>
      <c r="I267" s="630"/>
      <c r="J267" s="631"/>
      <c r="K267" s="594">
        <f t="shared" si="7"/>
        <v>2.73</v>
      </c>
      <c r="L267" s="594"/>
      <c r="M267" s="579"/>
      <c r="N267" s="585" t="s">
        <v>611</v>
      </c>
      <c r="O267" s="585">
        <v>3</v>
      </c>
      <c r="P267" s="585" t="s">
        <v>611</v>
      </c>
      <c r="Q267" s="580"/>
      <c r="R267" s="581"/>
      <c r="S267" s="582"/>
      <c r="T267" s="582"/>
      <c r="U267" s="582"/>
      <c r="V267" s="582"/>
      <c r="W267" s="582"/>
      <c r="X267" s="580"/>
      <c r="Y267" s="580"/>
      <c r="Z267" s="580"/>
      <c r="AB267" s="581" t="s">
        <v>670</v>
      </c>
    </row>
    <row r="268" spans="1:28" s="583" customFormat="1">
      <c r="A268" s="624"/>
      <c r="B268" s="584" t="s">
        <v>903</v>
      </c>
      <c r="C268" s="599"/>
      <c r="D268" s="625"/>
      <c r="E268" s="626">
        <v>3.4329999999999998</v>
      </c>
      <c r="F268" s="627"/>
      <c r="G268" s="628">
        <v>2.8</v>
      </c>
      <c r="H268" s="629">
        <f t="shared" si="8"/>
        <v>9.6123999999999992</v>
      </c>
      <c r="I268" s="630"/>
      <c r="J268" s="631"/>
      <c r="K268" s="594">
        <f t="shared" si="7"/>
        <v>9.6123999999999992</v>
      </c>
      <c r="L268" s="594"/>
      <c r="M268" s="579"/>
      <c r="N268" s="585" t="s">
        <v>611</v>
      </c>
      <c r="O268" s="585">
        <v>3</v>
      </c>
      <c r="P268" s="585" t="s">
        <v>611</v>
      </c>
      <c r="Q268" s="580"/>
      <c r="R268" s="581"/>
      <c r="S268" s="582"/>
      <c r="T268" s="582"/>
      <c r="U268" s="582"/>
      <c r="V268" s="582"/>
      <c r="W268" s="582"/>
      <c r="X268" s="580"/>
      <c r="Y268" s="580"/>
      <c r="Z268" s="580"/>
      <c r="AB268" s="581" t="s">
        <v>670</v>
      </c>
    </row>
    <row r="269" spans="1:28" s="583" customFormat="1">
      <c r="A269" s="624"/>
      <c r="B269" s="584" t="s">
        <v>828</v>
      </c>
      <c r="C269" s="599"/>
      <c r="D269" s="625"/>
      <c r="E269" s="626">
        <v>54.85</v>
      </c>
      <c r="F269" s="627"/>
      <c r="G269" s="628">
        <v>0.5</v>
      </c>
      <c r="H269" s="629">
        <f t="shared" si="8"/>
        <v>27.425000000000001</v>
      </c>
      <c r="I269" s="630"/>
      <c r="J269" s="631"/>
      <c r="K269" s="594">
        <f t="shared" si="7"/>
        <v>27.425000000000001</v>
      </c>
      <c r="L269" s="594"/>
      <c r="M269" s="579"/>
      <c r="N269" s="585" t="s">
        <v>611</v>
      </c>
      <c r="O269" s="585">
        <v>3</v>
      </c>
      <c r="P269" s="585" t="s">
        <v>611</v>
      </c>
      <c r="Q269" s="580"/>
      <c r="R269" s="581"/>
      <c r="S269" s="582"/>
      <c r="T269" s="582"/>
      <c r="U269" s="582"/>
      <c r="V269" s="582"/>
      <c r="W269" s="582"/>
      <c r="X269" s="580"/>
      <c r="Y269" s="580"/>
      <c r="Z269" s="580"/>
      <c r="AB269" s="581" t="s">
        <v>670</v>
      </c>
    </row>
    <row r="270" spans="1:28" s="583" customFormat="1">
      <c r="A270" s="624"/>
      <c r="B270" s="584" t="s">
        <v>904</v>
      </c>
      <c r="C270" s="599"/>
      <c r="D270" s="625"/>
      <c r="E270" s="626">
        <v>54.54</v>
      </c>
      <c r="F270" s="627"/>
      <c r="G270" s="628">
        <v>0.3</v>
      </c>
      <c r="H270" s="629">
        <f t="shared" si="8"/>
        <v>16.361999999999998</v>
      </c>
      <c r="I270" s="630"/>
      <c r="J270" s="631"/>
      <c r="K270" s="594">
        <f t="shared" si="7"/>
        <v>16.361999999999998</v>
      </c>
      <c r="L270" s="594"/>
      <c r="M270" s="579"/>
      <c r="N270" s="585" t="s">
        <v>611</v>
      </c>
      <c r="O270" s="585">
        <v>3</v>
      </c>
      <c r="P270" s="585" t="s">
        <v>611</v>
      </c>
      <c r="Q270" s="580"/>
      <c r="R270" s="581"/>
      <c r="S270" s="582"/>
      <c r="T270" s="582"/>
      <c r="U270" s="582"/>
      <c r="V270" s="582"/>
      <c r="W270" s="582"/>
      <c r="X270" s="580"/>
      <c r="Y270" s="580"/>
      <c r="Z270" s="580"/>
      <c r="AB270" s="581" t="s">
        <v>670</v>
      </c>
    </row>
    <row r="271" spans="1:28" s="583" customFormat="1">
      <c r="A271" s="624"/>
      <c r="B271" s="584" t="s">
        <v>829</v>
      </c>
      <c r="C271" s="599"/>
      <c r="D271" s="625"/>
      <c r="E271" s="626">
        <v>14.4</v>
      </c>
      <c r="F271" s="627"/>
      <c r="G271" s="628">
        <v>4.75</v>
      </c>
      <c r="H271" s="629">
        <f t="shared" si="8"/>
        <v>68.400000000000006</v>
      </c>
      <c r="I271" s="630"/>
      <c r="J271" s="631"/>
      <c r="K271" s="594">
        <f t="shared" si="7"/>
        <v>68.400000000000006</v>
      </c>
      <c r="L271" s="594"/>
      <c r="M271" s="579"/>
      <c r="N271" s="585" t="s">
        <v>611</v>
      </c>
      <c r="O271" s="585">
        <v>3</v>
      </c>
      <c r="P271" s="585" t="s">
        <v>611</v>
      </c>
      <c r="Q271" s="580"/>
      <c r="R271" s="581"/>
      <c r="S271" s="582"/>
      <c r="T271" s="582"/>
      <c r="U271" s="582"/>
      <c r="V271" s="582"/>
      <c r="W271" s="582"/>
      <c r="X271" s="580"/>
      <c r="Y271" s="580"/>
      <c r="Z271" s="580"/>
      <c r="AB271" s="581" t="s">
        <v>670</v>
      </c>
    </row>
    <row r="272" spans="1:28" s="607" customFormat="1" ht="20.25">
      <c r="A272" s="632"/>
      <c r="B272" s="600" t="s">
        <v>839</v>
      </c>
      <c r="C272" s="633"/>
      <c r="D272" s="634">
        <v>-1</v>
      </c>
      <c r="E272" s="635">
        <f>VLOOKUP(B272,'[10]auxiliar memoria'!$B$155:$E$302,2,FALSE)</f>
        <v>1</v>
      </c>
      <c r="F272" s="636"/>
      <c r="G272" s="637">
        <f>VLOOKUP(B272,'[10]auxiliar memoria'!$B$155:$E$302,3,FALSE)</f>
        <v>2.1</v>
      </c>
      <c r="H272" s="637">
        <f>IF(D272=0,"",IF(AND(D272&lt;0,E272*G272&gt;2),(ABS((2-(G272*E272)))*D272),IF(D272&gt;0,D272*E272*G272,0)))</f>
        <v>-0.10000000000000009</v>
      </c>
      <c r="I272" s="638"/>
      <c r="J272" s="639"/>
      <c r="K272" s="601">
        <f>H272</f>
        <v>-0.10000000000000009</v>
      </c>
      <c r="L272" s="601"/>
      <c r="M272" s="602"/>
      <c r="N272" s="603" t="s">
        <v>611</v>
      </c>
      <c r="O272" s="603">
        <f>O271</f>
        <v>3</v>
      </c>
      <c r="P272" s="603" t="s">
        <v>611</v>
      </c>
      <c r="Q272" s="604"/>
      <c r="R272" s="605"/>
      <c r="S272" s="606"/>
      <c r="T272" s="606"/>
      <c r="U272" s="606"/>
      <c r="V272" s="606"/>
      <c r="W272" s="606"/>
      <c r="X272" s="604"/>
      <c r="Y272" s="604"/>
      <c r="Z272" s="604"/>
      <c r="AB272" s="605" t="s">
        <v>670</v>
      </c>
    </row>
    <row r="273" spans="1:28" s="583" customFormat="1">
      <c r="A273" s="624"/>
      <c r="B273" s="584" t="s">
        <v>830</v>
      </c>
      <c r="C273" s="599"/>
      <c r="D273" s="625"/>
      <c r="E273" s="626">
        <v>25.4</v>
      </c>
      <c r="F273" s="627"/>
      <c r="G273" s="628">
        <v>4.75</v>
      </c>
      <c r="H273" s="629">
        <f t="shared" si="8"/>
        <v>120.64999999999999</v>
      </c>
      <c r="I273" s="630"/>
      <c r="J273" s="631"/>
      <c r="K273" s="594">
        <f t="shared" si="7"/>
        <v>120.64999999999999</v>
      </c>
      <c r="L273" s="594"/>
      <c r="M273" s="579"/>
      <c r="N273" s="585" t="s">
        <v>611</v>
      </c>
      <c r="O273" s="585">
        <v>3</v>
      </c>
      <c r="P273" s="585" t="s">
        <v>611</v>
      </c>
      <c r="Q273" s="580"/>
      <c r="R273" s="581"/>
      <c r="S273" s="582"/>
      <c r="T273" s="582"/>
      <c r="U273" s="582"/>
      <c r="V273" s="582"/>
      <c r="W273" s="582"/>
      <c r="X273" s="580"/>
      <c r="Y273" s="580"/>
      <c r="Z273" s="580"/>
      <c r="AB273" s="581" t="s">
        <v>670</v>
      </c>
    </row>
    <row r="274" spans="1:28" s="607" customFormat="1" ht="20.25">
      <c r="A274" s="632"/>
      <c r="B274" s="600" t="s">
        <v>839</v>
      </c>
      <c r="C274" s="633"/>
      <c r="D274" s="634">
        <v>-1</v>
      </c>
      <c r="E274" s="635">
        <f>VLOOKUP(B274,'[10]auxiliar memoria'!$B$155:$E$302,2,FALSE)</f>
        <v>1</v>
      </c>
      <c r="F274" s="636"/>
      <c r="G274" s="637">
        <f>VLOOKUP(B274,'[10]auxiliar memoria'!$B$155:$E$302,3,FALSE)</f>
        <v>2.1</v>
      </c>
      <c r="H274" s="637">
        <f>IF(D274=0,"",IF(AND(D274&lt;0,E274*G274&gt;2),(ABS((2-(G274*E274)))*D274),IF(D274&gt;0,D274*E274*G274,0)))</f>
        <v>-0.10000000000000009</v>
      </c>
      <c r="I274" s="638"/>
      <c r="J274" s="639"/>
      <c r="K274" s="601">
        <f>H274</f>
        <v>-0.10000000000000009</v>
      </c>
      <c r="L274" s="601"/>
      <c r="M274" s="602"/>
      <c r="N274" s="603" t="s">
        <v>611</v>
      </c>
      <c r="O274" s="603">
        <f>O273</f>
        <v>3</v>
      </c>
      <c r="P274" s="603" t="s">
        <v>611</v>
      </c>
      <c r="Q274" s="604"/>
      <c r="R274" s="605"/>
      <c r="S274" s="606"/>
      <c r="T274" s="606"/>
      <c r="U274" s="606"/>
      <c r="V274" s="606"/>
      <c r="W274" s="606"/>
      <c r="X274" s="604"/>
      <c r="Y274" s="604"/>
      <c r="Z274" s="604"/>
      <c r="AB274" s="605" t="s">
        <v>670</v>
      </c>
    </row>
    <row r="275" spans="1:28" s="583" customFormat="1">
      <c r="A275" s="624"/>
      <c r="B275" s="584" t="s">
        <v>831</v>
      </c>
      <c r="C275" s="599"/>
      <c r="D275" s="625"/>
      <c r="E275" s="626">
        <v>30.1</v>
      </c>
      <c r="F275" s="627"/>
      <c r="G275" s="628">
        <v>4.45</v>
      </c>
      <c r="H275" s="629">
        <f t="shared" si="8"/>
        <v>133.94500000000002</v>
      </c>
      <c r="I275" s="630"/>
      <c r="J275" s="631"/>
      <c r="K275" s="594">
        <f t="shared" si="7"/>
        <v>133.94500000000002</v>
      </c>
      <c r="L275" s="594"/>
      <c r="M275" s="579"/>
      <c r="N275" s="585" t="s">
        <v>611</v>
      </c>
      <c r="O275" s="585">
        <v>3</v>
      </c>
      <c r="P275" s="585" t="s">
        <v>611</v>
      </c>
      <c r="Q275" s="580"/>
      <c r="R275" s="581"/>
      <c r="S275" s="582"/>
      <c r="T275" s="582"/>
      <c r="U275" s="582"/>
      <c r="V275" s="582"/>
      <c r="W275" s="582"/>
      <c r="X275" s="580"/>
      <c r="Y275" s="580"/>
      <c r="Z275" s="580"/>
      <c r="AB275" s="581" t="s">
        <v>670</v>
      </c>
    </row>
    <row r="276" spans="1:28" s="583" customFormat="1">
      <c r="A276" s="624"/>
      <c r="B276" s="584" t="s">
        <v>836</v>
      </c>
      <c r="C276" s="599"/>
      <c r="D276" s="625"/>
      <c r="E276" s="626">
        <v>9.1</v>
      </c>
      <c r="F276" s="627"/>
      <c r="G276" s="628">
        <v>1.7</v>
      </c>
      <c r="H276" s="629">
        <f t="shared" si="8"/>
        <v>15.469999999999999</v>
      </c>
      <c r="I276" s="630"/>
      <c r="J276" s="631"/>
      <c r="K276" s="594">
        <f t="shared" si="7"/>
        <v>15.469999999999999</v>
      </c>
      <c r="L276" s="594"/>
      <c r="M276" s="579"/>
      <c r="N276" s="585" t="s">
        <v>611</v>
      </c>
      <c r="O276" s="585">
        <v>3</v>
      </c>
      <c r="P276" s="585" t="s">
        <v>611</v>
      </c>
      <c r="Q276" s="580"/>
      <c r="R276" s="581"/>
      <c r="S276" s="582"/>
      <c r="T276" s="582"/>
      <c r="U276" s="582"/>
      <c r="V276" s="582"/>
      <c r="W276" s="582"/>
      <c r="X276" s="580"/>
      <c r="Y276" s="580"/>
      <c r="Z276" s="580"/>
      <c r="AB276" s="581" t="s">
        <v>670</v>
      </c>
    </row>
    <row r="277" spans="1:28" s="583" customFormat="1">
      <c r="A277" s="624"/>
      <c r="B277" s="599" t="s">
        <v>832</v>
      </c>
      <c r="C277" s="599"/>
      <c r="D277" s="625"/>
      <c r="E277" s="626"/>
      <c r="F277" s="627"/>
      <c r="G277" s="628"/>
      <c r="H277" s="629"/>
      <c r="I277" s="630"/>
      <c r="J277" s="631"/>
      <c r="K277" s="594"/>
      <c r="L277" s="594"/>
      <c r="M277" s="579"/>
      <c r="N277" s="585" t="s">
        <v>611</v>
      </c>
      <c r="O277" s="585" t="s">
        <v>611</v>
      </c>
      <c r="P277" s="585" t="s">
        <v>611</v>
      </c>
      <c r="Q277" s="580"/>
      <c r="R277" s="581"/>
      <c r="S277" s="582"/>
      <c r="T277" s="582"/>
      <c r="U277" s="582"/>
      <c r="V277" s="582"/>
      <c r="W277" s="582"/>
      <c r="X277" s="580"/>
      <c r="Y277" s="580"/>
      <c r="Z277" s="580"/>
      <c r="AB277" s="581" t="s">
        <v>670</v>
      </c>
    </row>
    <row r="278" spans="1:28" s="583" customFormat="1">
      <c r="A278" s="624"/>
      <c r="B278" s="584" t="s">
        <v>675</v>
      </c>
      <c r="C278" s="599"/>
      <c r="D278" s="625"/>
      <c r="E278" s="626">
        <v>42.35</v>
      </c>
      <c r="F278" s="627"/>
      <c r="G278" s="628">
        <v>2.2000000000000002</v>
      </c>
      <c r="H278" s="629">
        <f>G278*E278</f>
        <v>93.170000000000016</v>
      </c>
      <c r="I278" s="630"/>
      <c r="J278" s="631"/>
      <c r="K278" s="594">
        <f t="shared" si="7"/>
        <v>93.170000000000016</v>
      </c>
      <c r="L278" s="594"/>
      <c r="M278" s="579"/>
      <c r="N278" s="585" t="s">
        <v>611</v>
      </c>
      <c r="O278" s="585">
        <v>3</v>
      </c>
      <c r="P278" s="585" t="s">
        <v>611</v>
      </c>
      <c r="Q278" s="580"/>
      <c r="R278" s="581"/>
      <c r="S278" s="582"/>
      <c r="T278" s="582"/>
      <c r="U278" s="582"/>
      <c r="V278" s="582"/>
      <c r="W278" s="582"/>
      <c r="X278" s="580"/>
      <c r="Y278" s="580"/>
      <c r="Z278" s="580"/>
      <c r="AB278" s="581" t="s">
        <v>670</v>
      </c>
    </row>
    <row r="279" spans="1:28" s="583" customFormat="1">
      <c r="A279" s="624"/>
      <c r="B279" s="584" t="s">
        <v>905</v>
      </c>
      <c r="C279" s="599"/>
      <c r="D279" s="625"/>
      <c r="E279" s="626">
        <v>40.69</v>
      </c>
      <c r="F279" s="627"/>
      <c r="G279" s="628">
        <v>2.2000000000000002</v>
      </c>
      <c r="H279" s="629">
        <f>G279*E279</f>
        <v>89.518000000000001</v>
      </c>
      <c r="I279" s="630"/>
      <c r="J279" s="631"/>
      <c r="K279" s="594">
        <f>H279</f>
        <v>89.518000000000001</v>
      </c>
      <c r="L279" s="594"/>
      <c r="M279" s="579"/>
      <c r="N279" s="585" t="s">
        <v>611</v>
      </c>
      <c r="O279" s="585">
        <v>3</v>
      </c>
      <c r="P279" s="585" t="s">
        <v>611</v>
      </c>
      <c r="Q279" s="580"/>
      <c r="R279" s="581"/>
      <c r="S279" s="582"/>
      <c r="T279" s="582"/>
      <c r="U279" s="582"/>
      <c r="V279" s="582"/>
      <c r="W279" s="582"/>
      <c r="X279" s="580"/>
      <c r="Y279" s="580"/>
      <c r="Z279" s="580"/>
      <c r="AB279" s="581" t="s">
        <v>670</v>
      </c>
    </row>
    <row r="280" spans="1:28" s="583" customFormat="1">
      <c r="A280" s="624"/>
      <c r="B280" s="584" t="s">
        <v>833</v>
      </c>
      <c r="C280" s="599"/>
      <c r="D280" s="625"/>
      <c r="E280" s="626">
        <v>92.83</v>
      </c>
      <c r="F280" s="627"/>
      <c r="G280" s="628">
        <v>2.2000000000000002</v>
      </c>
      <c r="H280" s="629">
        <f t="shared" si="8"/>
        <v>204.226</v>
      </c>
      <c r="I280" s="630"/>
      <c r="J280" s="631"/>
      <c r="K280" s="594">
        <f t="shared" si="7"/>
        <v>204.226</v>
      </c>
      <c r="L280" s="594"/>
      <c r="M280" s="579"/>
      <c r="N280" s="585" t="s">
        <v>611</v>
      </c>
      <c r="O280" s="585">
        <v>3</v>
      </c>
      <c r="P280" s="585" t="s">
        <v>611</v>
      </c>
      <c r="Q280" s="580"/>
      <c r="R280" s="581"/>
      <c r="S280" s="582"/>
      <c r="T280" s="582"/>
      <c r="U280" s="582"/>
      <c r="V280" s="582"/>
      <c r="W280" s="582"/>
      <c r="X280" s="580"/>
      <c r="Y280" s="580"/>
      <c r="Z280" s="580"/>
      <c r="AB280" s="581" t="s">
        <v>670</v>
      </c>
    </row>
    <row r="281" spans="1:28" s="583" customFormat="1">
      <c r="A281" s="624"/>
      <c r="B281" s="584" t="s">
        <v>834</v>
      </c>
      <c r="C281" s="599"/>
      <c r="D281" s="625"/>
      <c r="E281" s="626">
        <v>59.7</v>
      </c>
      <c r="F281" s="627"/>
      <c r="G281" s="628">
        <v>2.2000000000000002</v>
      </c>
      <c r="H281" s="629">
        <f t="shared" si="8"/>
        <v>131.34</v>
      </c>
      <c r="I281" s="630"/>
      <c r="J281" s="631"/>
      <c r="K281" s="594">
        <f t="shared" si="7"/>
        <v>131.34</v>
      </c>
      <c r="L281" s="594"/>
      <c r="M281" s="579"/>
      <c r="N281" s="585" t="s">
        <v>611</v>
      </c>
      <c r="O281" s="585">
        <v>3</v>
      </c>
      <c r="P281" s="585" t="s">
        <v>611</v>
      </c>
      <c r="Q281" s="580"/>
      <c r="R281" s="581"/>
      <c r="S281" s="582"/>
      <c r="T281" s="582"/>
      <c r="U281" s="582"/>
      <c r="V281" s="582"/>
      <c r="W281" s="582"/>
      <c r="X281" s="580"/>
      <c r="Y281" s="580"/>
      <c r="Z281" s="580"/>
      <c r="AB281" s="581" t="s">
        <v>670</v>
      </c>
    </row>
    <row r="282" spans="1:28" s="583" customFormat="1">
      <c r="A282" s="624"/>
      <c r="B282" s="584" t="s">
        <v>835</v>
      </c>
      <c r="C282" s="599"/>
      <c r="D282" s="625"/>
      <c r="E282" s="626">
        <v>88.13</v>
      </c>
      <c r="F282" s="627"/>
      <c r="G282" s="628">
        <v>1.8</v>
      </c>
      <c r="H282" s="629">
        <f t="shared" si="8"/>
        <v>158.63399999999999</v>
      </c>
      <c r="I282" s="630"/>
      <c r="J282" s="631"/>
      <c r="K282" s="594">
        <f t="shared" si="7"/>
        <v>158.63399999999999</v>
      </c>
      <c r="L282" s="594"/>
      <c r="M282" s="579"/>
      <c r="N282" s="585" t="s">
        <v>611</v>
      </c>
      <c r="O282" s="585">
        <v>3</v>
      </c>
      <c r="P282" s="585" t="s">
        <v>611</v>
      </c>
      <c r="Q282" s="580"/>
      <c r="R282" s="581"/>
      <c r="S282" s="582"/>
      <c r="T282" s="582"/>
      <c r="U282" s="582"/>
      <c r="V282" s="582"/>
      <c r="W282" s="582"/>
      <c r="X282" s="580"/>
      <c r="Y282" s="580"/>
      <c r="Z282" s="580"/>
      <c r="AB282" s="581" t="s">
        <v>670</v>
      </c>
    </row>
    <row r="283" spans="1:28" s="583" customFormat="1">
      <c r="A283" s="624"/>
      <c r="B283" s="584" t="s">
        <v>906</v>
      </c>
      <c r="C283" s="599"/>
      <c r="D283" s="625"/>
      <c r="E283" s="626">
        <v>88.43</v>
      </c>
      <c r="F283" s="627"/>
      <c r="G283" s="628">
        <v>2.2000000000000002</v>
      </c>
      <c r="H283" s="629">
        <f t="shared" si="8"/>
        <v>194.54600000000002</v>
      </c>
      <c r="I283" s="630"/>
      <c r="J283" s="631"/>
      <c r="K283" s="594">
        <f t="shared" si="7"/>
        <v>194.54600000000002</v>
      </c>
      <c r="L283" s="594"/>
      <c r="M283" s="579"/>
      <c r="N283" s="585" t="s">
        <v>611</v>
      </c>
      <c r="O283" s="585">
        <v>3</v>
      </c>
      <c r="P283" s="585" t="s">
        <v>611</v>
      </c>
      <c r="Q283" s="580"/>
      <c r="R283" s="581"/>
      <c r="S283" s="582"/>
      <c r="T283" s="582"/>
      <c r="U283" s="582"/>
      <c r="V283" s="582"/>
      <c r="W283" s="582"/>
      <c r="X283" s="580"/>
      <c r="Y283" s="580"/>
      <c r="Z283" s="580"/>
      <c r="AB283" s="581" t="s">
        <v>670</v>
      </c>
    </row>
    <row r="284" spans="1:28" s="583" customFormat="1">
      <c r="A284" s="624"/>
      <c r="B284" s="584" t="s">
        <v>907</v>
      </c>
      <c r="C284" s="599"/>
      <c r="D284" s="625"/>
      <c r="E284" s="626">
        <v>60</v>
      </c>
      <c r="F284" s="627"/>
      <c r="G284" s="628">
        <v>2.2000000000000002</v>
      </c>
      <c r="H284" s="629">
        <f t="shared" si="8"/>
        <v>132</v>
      </c>
      <c r="I284" s="630"/>
      <c r="J284" s="631"/>
      <c r="K284" s="594">
        <f t="shared" si="7"/>
        <v>132</v>
      </c>
      <c r="L284" s="594"/>
      <c r="M284" s="579"/>
      <c r="N284" s="585" t="s">
        <v>611</v>
      </c>
      <c r="O284" s="585">
        <v>3</v>
      </c>
      <c r="P284" s="585" t="s">
        <v>611</v>
      </c>
      <c r="Q284" s="580"/>
      <c r="R284" s="581"/>
      <c r="S284" s="582"/>
      <c r="T284" s="582"/>
      <c r="U284" s="582"/>
      <c r="V284" s="582"/>
      <c r="W284" s="582"/>
      <c r="X284" s="580"/>
      <c r="Y284" s="580"/>
      <c r="Z284" s="580"/>
      <c r="AB284" s="581" t="s">
        <v>670</v>
      </c>
    </row>
    <row r="285" spans="1:28" s="583" customFormat="1">
      <c r="A285" s="624"/>
      <c r="B285" s="584" t="s">
        <v>908</v>
      </c>
      <c r="C285" s="599"/>
      <c r="D285" s="625"/>
      <c r="E285" s="626">
        <v>99.93</v>
      </c>
      <c r="F285" s="627"/>
      <c r="G285" s="628">
        <v>1.8</v>
      </c>
      <c r="H285" s="629">
        <f t="shared" si="8"/>
        <v>179.87400000000002</v>
      </c>
      <c r="I285" s="630"/>
      <c r="J285" s="631"/>
      <c r="K285" s="594">
        <f t="shared" si="7"/>
        <v>179.87400000000002</v>
      </c>
      <c r="L285" s="594"/>
      <c r="M285" s="579"/>
      <c r="N285" s="585" t="s">
        <v>611</v>
      </c>
      <c r="O285" s="585">
        <v>3</v>
      </c>
      <c r="P285" s="585" t="s">
        <v>611</v>
      </c>
      <c r="Q285" s="580"/>
      <c r="R285" s="581"/>
      <c r="S285" s="582"/>
      <c r="T285" s="582"/>
      <c r="U285" s="582"/>
      <c r="V285" s="582"/>
      <c r="W285" s="582"/>
      <c r="X285" s="580"/>
      <c r="Y285" s="580"/>
      <c r="Z285" s="580"/>
      <c r="AB285" s="581" t="s">
        <v>670</v>
      </c>
    </row>
    <row r="286" spans="1:28" s="486" customFormat="1">
      <c r="A286" s="471"/>
      <c r="B286" s="472" t="s">
        <v>605</v>
      </c>
      <c r="C286" s="473" t="s">
        <v>195</v>
      </c>
      <c r="D286" s="474"/>
      <c r="E286" s="475"/>
      <c r="F286" s="476"/>
      <c r="G286" s="477"/>
      <c r="H286" s="478"/>
      <c r="I286" s="479"/>
      <c r="J286" s="480"/>
      <c r="K286" s="481"/>
      <c r="L286" s="481"/>
      <c r="M286" s="482"/>
      <c r="N286" s="465"/>
      <c r="O286" s="465"/>
      <c r="P286" s="489"/>
      <c r="Q286" s="483"/>
      <c r="R286" s="484"/>
      <c r="S286" s="485"/>
      <c r="T286" s="485"/>
      <c r="U286" s="485"/>
      <c r="V286" s="485"/>
      <c r="W286" s="485"/>
      <c r="X286" s="483"/>
      <c r="Y286" s="483"/>
      <c r="Z286" s="483"/>
      <c r="AB286" s="484"/>
    </row>
    <row r="287" spans="1:28" s="656" customFormat="1">
      <c r="A287" s="640"/>
      <c r="B287" s="641" t="s">
        <v>679</v>
      </c>
      <c r="C287" s="641"/>
      <c r="D287" s="642"/>
      <c r="E287" s="643"/>
      <c r="F287" s="644"/>
      <c r="G287" s="645"/>
      <c r="H287" s="646"/>
      <c r="I287" s="647"/>
      <c r="J287" s="648"/>
      <c r="K287" s="649"/>
      <c r="L287" s="618" t="s">
        <v>197</v>
      </c>
      <c r="M287" s="650"/>
      <c r="N287" s="651"/>
      <c r="O287" s="651"/>
      <c r="P287" s="652"/>
      <c r="Q287" s="653"/>
      <c r="R287" s="654"/>
      <c r="S287" s="655"/>
      <c r="T287" s="655"/>
      <c r="U287" s="655"/>
      <c r="V287" s="655"/>
      <c r="W287" s="655"/>
      <c r="X287" s="653"/>
      <c r="Y287" s="653"/>
      <c r="Z287" s="653"/>
      <c r="AB287" s="654" t="s">
        <v>670</v>
      </c>
    </row>
    <row r="288" spans="1:28" s="583" customFormat="1">
      <c r="A288" s="624"/>
      <c r="B288" s="578" t="s">
        <v>671</v>
      </c>
      <c r="C288" s="599"/>
      <c r="D288" s="625"/>
      <c r="E288" s="626"/>
      <c r="F288" s="627"/>
      <c r="G288" s="628"/>
      <c r="H288" s="629"/>
      <c r="I288" s="630"/>
      <c r="J288" s="631"/>
      <c r="K288" s="594"/>
      <c r="L288" s="594"/>
      <c r="M288" s="579"/>
      <c r="N288" s="585" t="s">
        <v>611</v>
      </c>
      <c r="O288" s="585" t="s">
        <v>611</v>
      </c>
      <c r="P288" s="597"/>
      <c r="Q288" s="580"/>
      <c r="R288" s="581"/>
      <c r="S288" s="582"/>
      <c r="T288" s="582"/>
      <c r="U288" s="582"/>
      <c r="V288" s="582"/>
      <c r="W288" s="582"/>
      <c r="X288" s="580"/>
      <c r="Y288" s="580"/>
      <c r="Z288" s="580"/>
      <c r="AB288" s="581" t="s">
        <v>670</v>
      </c>
    </row>
    <row r="289" spans="1:28" s="583" customFormat="1">
      <c r="A289" s="624"/>
      <c r="B289" s="584" t="s">
        <v>979</v>
      </c>
      <c r="C289" s="599"/>
      <c r="D289" s="625"/>
      <c r="E289" s="626"/>
      <c r="F289" s="627"/>
      <c r="G289" s="628"/>
      <c r="H289" s="629"/>
      <c r="I289" s="630"/>
      <c r="J289" s="631"/>
      <c r="K289" s="594"/>
      <c r="L289" s="594" t="str">
        <f>L290</f>
        <v>PV02</v>
      </c>
      <c r="M289" s="579"/>
      <c r="N289" s="585" t="s">
        <v>611</v>
      </c>
      <c r="O289" s="585" t="s">
        <v>611</v>
      </c>
      <c r="P289" s="585" t="s">
        <v>611</v>
      </c>
      <c r="Q289" s="580"/>
      <c r="R289" s="581"/>
      <c r="S289" s="582"/>
      <c r="T289" s="582"/>
      <c r="U289" s="582"/>
      <c r="V289" s="582"/>
      <c r="W289" s="582"/>
      <c r="X289" s="580"/>
      <c r="Y289" s="580"/>
      <c r="Z289" s="580"/>
      <c r="AB289" s="581" t="s">
        <v>670</v>
      </c>
    </row>
    <row r="290" spans="1:28" s="615" customFormat="1">
      <c r="A290" s="657"/>
      <c r="B290" s="610" t="s">
        <v>895</v>
      </c>
      <c r="C290" s="621"/>
      <c r="D290" s="658">
        <v>1</v>
      </c>
      <c r="E290" s="659">
        <f>VLOOKUP(B290,'[10]auxiliar memoria'!$B$155:$E$302,2,FALSE)</f>
        <v>1.8</v>
      </c>
      <c r="F290" s="660"/>
      <c r="G290" s="661">
        <f>VLOOKUP(B290,'[10]auxiliar memoria'!$B$155:$E$302,3,FALSE)</f>
        <v>2.1</v>
      </c>
      <c r="H290" s="662">
        <f>IF(D290=0,"",IF(AND(D290&lt;0,E290*G290&gt;2),(ABS((2-(G290*E290)))*D290),IF(D290&gt;0,D290*E290*G290,0)))</f>
        <v>3.7800000000000002</v>
      </c>
      <c r="I290" s="663"/>
      <c r="J290" s="664"/>
      <c r="K290" s="617">
        <f>H290</f>
        <v>3.7800000000000002</v>
      </c>
      <c r="L290" s="617" t="str">
        <f>B290</f>
        <v>PV02</v>
      </c>
      <c r="M290" s="611"/>
      <c r="N290" s="585" t="s">
        <v>611</v>
      </c>
      <c r="O290" s="585" t="s">
        <v>611</v>
      </c>
      <c r="P290" s="616" t="s">
        <v>611</v>
      </c>
      <c r="Q290" s="612"/>
      <c r="R290" s="613"/>
      <c r="S290" s="614"/>
      <c r="T290" s="614"/>
      <c r="U290" s="614"/>
      <c r="V290" s="614"/>
      <c r="W290" s="614"/>
      <c r="X290" s="612"/>
      <c r="Y290" s="612"/>
      <c r="Z290" s="612"/>
      <c r="AB290" s="613" t="s">
        <v>670</v>
      </c>
    </row>
    <row r="291" spans="1:28" s="583" customFormat="1">
      <c r="A291" s="624"/>
      <c r="B291" s="584" t="s">
        <v>778</v>
      </c>
      <c r="C291" s="599"/>
      <c r="D291" s="625"/>
      <c r="E291" s="626"/>
      <c r="F291" s="627"/>
      <c r="G291" s="628"/>
      <c r="H291" s="629"/>
      <c r="I291" s="630"/>
      <c r="J291" s="631"/>
      <c r="K291" s="594"/>
      <c r="L291" s="620" t="str">
        <f>L292</f>
        <v>PM02</v>
      </c>
      <c r="M291" s="579"/>
      <c r="N291" s="585" t="s">
        <v>611</v>
      </c>
      <c r="O291" s="585" t="s">
        <v>611</v>
      </c>
      <c r="P291" s="585" t="s">
        <v>611</v>
      </c>
      <c r="Q291" s="580"/>
      <c r="R291" s="581"/>
      <c r="S291" s="582"/>
      <c r="T291" s="582"/>
      <c r="U291" s="582"/>
      <c r="V291" s="582"/>
      <c r="W291" s="582"/>
      <c r="X291" s="580"/>
      <c r="Y291" s="580"/>
      <c r="Z291" s="580"/>
      <c r="AB291" s="581" t="s">
        <v>670</v>
      </c>
    </row>
    <row r="292" spans="1:28" s="615" customFormat="1">
      <c r="A292" s="657"/>
      <c r="B292" s="610" t="s">
        <v>839</v>
      </c>
      <c r="C292" s="621"/>
      <c r="D292" s="658">
        <v>1</v>
      </c>
      <c r="E292" s="659">
        <f>VLOOKUP(B292,'[10]auxiliar memoria'!$B$155:$E$302,2,FALSE)</f>
        <v>1</v>
      </c>
      <c r="F292" s="660"/>
      <c r="G292" s="661">
        <f>VLOOKUP(B292,'[10]auxiliar memoria'!$B$155:$E$302,3,FALSE)</f>
        <v>2.1</v>
      </c>
      <c r="H292" s="662">
        <f>IF(D292=0,"",IF(AND(D292&lt;0,E292*G292&gt;2),(ABS((2-(G292*E292)))*D292),IF(D292&gt;0,D292*E292*G292,0)))</f>
        <v>2.1</v>
      </c>
      <c r="I292" s="663"/>
      <c r="J292" s="664"/>
      <c r="K292" s="617">
        <f>H292</f>
        <v>2.1</v>
      </c>
      <c r="L292" s="619" t="str">
        <f>B292</f>
        <v>PM02</v>
      </c>
      <c r="M292" s="611"/>
      <c r="N292" s="585" t="s">
        <v>611</v>
      </c>
      <c r="O292" s="585" t="s">
        <v>611</v>
      </c>
      <c r="P292" s="616" t="s">
        <v>611</v>
      </c>
      <c r="Q292" s="612"/>
      <c r="R292" s="613"/>
      <c r="S292" s="614"/>
      <c r="T292" s="614"/>
      <c r="U292" s="614"/>
      <c r="V292" s="614"/>
      <c r="W292" s="614"/>
      <c r="X292" s="612"/>
      <c r="Y292" s="612"/>
      <c r="Z292" s="612"/>
      <c r="AB292" s="613" t="s">
        <v>670</v>
      </c>
    </row>
    <row r="293" spans="1:28" s="583" customFormat="1">
      <c r="A293" s="624"/>
      <c r="B293" s="584" t="s">
        <v>951</v>
      </c>
      <c r="C293" s="599"/>
      <c r="D293" s="625"/>
      <c r="E293" s="626"/>
      <c r="F293" s="627"/>
      <c r="G293" s="628"/>
      <c r="H293" s="629"/>
      <c r="I293" s="630"/>
      <c r="J293" s="631"/>
      <c r="K293" s="594"/>
      <c r="L293" s="594" t="str">
        <f>L294</f>
        <v>PM01</v>
      </c>
      <c r="M293" s="579"/>
      <c r="N293" s="585" t="s">
        <v>611</v>
      </c>
      <c r="O293" s="585" t="s">
        <v>611</v>
      </c>
      <c r="P293" s="585" t="s">
        <v>611</v>
      </c>
      <c r="Q293" s="580"/>
      <c r="R293" s="581"/>
      <c r="S293" s="582"/>
      <c r="T293" s="582"/>
      <c r="U293" s="582"/>
      <c r="V293" s="582"/>
      <c r="W293" s="582"/>
      <c r="X293" s="580"/>
      <c r="Y293" s="580"/>
      <c r="Z293" s="580"/>
      <c r="AB293" s="581" t="s">
        <v>670</v>
      </c>
    </row>
    <row r="294" spans="1:28" s="615" customFormat="1">
      <c r="A294" s="657"/>
      <c r="B294" s="610" t="s">
        <v>708</v>
      </c>
      <c r="C294" s="621"/>
      <c r="D294" s="658">
        <v>1</v>
      </c>
      <c r="E294" s="659">
        <f>VLOOKUP(B294,'[10]auxiliar memoria'!$B$155:$E$302,2,FALSE)</f>
        <v>0.8</v>
      </c>
      <c r="F294" s="660"/>
      <c r="G294" s="661">
        <f>VLOOKUP(B294,'[10]auxiliar memoria'!$B$155:$E$302,3,FALSE)</f>
        <v>2.1</v>
      </c>
      <c r="H294" s="662">
        <f>IF(D294=0,"",IF(AND(D294&lt;0,E294*G294&gt;2),(ABS((2-(G294*E294)))*D294),IF(D294&gt;0,D294*E294*G294,0)))</f>
        <v>1.6800000000000002</v>
      </c>
      <c r="I294" s="663"/>
      <c r="J294" s="664"/>
      <c r="K294" s="617">
        <f>H294</f>
        <v>1.6800000000000002</v>
      </c>
      <c r="L294" s="617" t="str">
        <f>B294</f>
        <v>PM01</v>
      </c>
      <c r="M294" s="611"/>
      <c r="N294" s="585" t="s">
        <v>611</v>
      </c>
      <c r="O294" s="585" t="s">
        <v>611</v>
      </c>
      <c r="P294" s="616" t="s">
        <v>611</v>
      </c>
      <c r="Q294" s="612"/>
      <c r="R294" s="613"/>
      <c r="S294" s="614"/>
      <c r="T294" s="614"/>
      <c r="U294" s="614"/>
      <c r="V294" s="614"/>
      <c r="W294" s="614"/>
      <c r="X294" s="612"/>
      <c r="Y294" s="612"/>
      <c r="Z294" s="612"/>
      <c r="AB294" s="613" t="s">
        <v>670</v>
      </c>
    </row>
    <row r="295" spans="1:28" s="583" customFormat="1">
      <c r="A295" s="624"/>
      <c r="B295" s="584" t="s">
        <v>952</v>
      </c>
      <c r="C295" s="599"/>
      <c r="D295" s="625"/>
      <c r="E295" s="626"/>
      <c r="F295" s="627"/>
      <c r="G295" s="628"/>
      <c r="H295" s="629"/>
      <c r="I295" s="630"/>
      <c r="J295" s="631"/>
      <c r="K295" s="594"/>
      <c r="L295" s="594" t="str">
        <f>L296</f>
        <v>PM01</v>
      </c>
      <c r="M295" s="579"/>
      <c r="N295" s="585" t="s">
        <v>611</v>
      </c>
      <c r="O295" s="585" t="s">
        <v>611</v>
      </c>
      <c r="P295" s="585" t="s">
        <v>611</v>
      </c>
      <c r="Q295" s="580"/>
      <c r="R295" s="581"/>
      <c r="S295" s="582"/>
      <c r="T295" s="582"/>
      <c r="U295" s="582"/>
      <c r="V295" s="582"/>
      <c r="W295" s="582"/>
      <c r="X295" s="580"/>
      <c r="Y295" s="580"/>
      <c r="Z295" s="580"/>
      <c r="AB295" s="581" t="s">
        <v>670</v>
      </c>
    </row>
    <row r="296" spans="1:28" s="615" customFormat="1">
      <c r="A296" s="657"/>
      <c r="B296" s="610" t="s">
        <v>708</v>
      </c>
      <c r="C296" s="621"/>
      <c r="D296" s="658">
        <v>1</v>
      </c>
      <c r="E296" s="659">
        <f>VLOOKUP(B296,'[10]auxiliar memoria'!$B$155:$E$302,2,FALSE)</f>
        <v>0.8</v>
      </c>
      <c r="F296" s="660"/>
      <c r="G296" s="661">
        <f>VLOOKUP(B296,'[10]auxiliar memoria'!$B$155:$E$302,3,FALSE)</f>
        <v>2.1</v>
      </c>
      <c r="H296" s="662">
        <f>IF(D296=0,"",IF(AND(D296&lt;0,E296*G296&gt;2),(ABS((2-(G296*E296)))*D296),IF(D296&gt;0,D296*E296*G296,0)))</f>
        <v>1.6800000000000002</v>
      </c>
      <c r="I296" s="663"/>
      <c r="J296" s="664"/>
      <c r="K296" s="617">
        <f>H296</f>
        <v>1.6800000000000002</v>
      </c>
      <c r="L296" s="617" t="str">
        <f>B296</f>
        <v>PM01</v>
      </c>
      <c r="M296" s="611"/>
      <c r="N296" s="585" t="s">
        <v>611</v>
      </c>
      <c r="O296" s="585" t="s">
        <v>611</v>
      </c>
      <c r="P296" s="616" t="s">
        <v>611</v>
      </c>
      <c r="Q296" s="612"/>
      <c r="R296" s="613"/>
      <c r="S296" s="614"/>
      <c r="T296" s="614"/>
      <c r="U296" s="614"/>
      <c r="V296" s="614"/>
      <c r="W296" s="614"/>
      <c r="X296" s="612"/>
      <c r="Y296" s="612"/>
      <c r="Z296" s="612"/>
      <c r="AB296" s="613" t="s">
        <v>670</v>
      </c>
    </row>
    <row r="297" spans="1:28" s="583" customFormat="1">
      <c r="A297" s="624"/>
      <c r="B297" s="584" t="s">
        <v>916</v>
      </c>
      <c r="C297" s="599"/>
      <c r="D297" s="625"/>
      <c r="E297" s="626"/>
      <c r="F297" s="627"/>
      <c r="G297" s="628"/>
      <c r="H297" s="629"/>
      <c r="I297" s="630"/>
      <c r="J297" s="631"/>
      <c r="K297" s="594"/>
      <c r="L297" s="594"/>
      <c r="M297" s="579"/>
      <c r="N297" s="585" t="s">
        <v>611</v>
      </c>
      <c r="O297" s="585" t="s">
        <v>611</v>
      </c>
      <c r="P297" s="585" t="s">
        <v>611</v>
      </c>
      <c r="Q297" s="580"/>
      <c r="R297" s="581"/>
      <c r="S297" s="582"/>
      <c r="T297" s="582"/>
      <c r="U297" s="582"/>
      <c r="V297" s="582"/>
      <c r="W297" s="582"/>
      <c r="X297" s="580"/>
      <c r="Y297" s="580"/>
      <c r="Z297" s="580"/>
      <c r="AB297" s="581" t="s">
        <v>670</v>
      </c>
    </row>
    <row r="298" spans="1:28" s="607" customFormat="1">
      <c r="A298" s="632"/>
      <c r="B298" s="610" t="s">
        <v>708</v>
      </c>
      <c r="C298" s="621"/>
      <c r="D298" s="658">
        <v>1</v>
      </c>
      <c r="E298" s="659">
        <f>VLOOKUP(B298,'[10]auxiliar memoria'!$B$155:$E$302,2,FALSE)</f>
        <v>0.8</v>
      </c>
      <c r="F298" s="660"/>
      <c r="G298" s="661">
        <f>VLOOKUP(B298,'[10]auxiliar memoria'!$B$155:$E$302,3,FALSE)</f>
        <v>2.1</v>
      </c>
      <c r="H298" s="662">
        <f>IF(D298=0,"",IF(AND(D298&lt;0,E298*G298&gt;2),(ABS((2-(G298*E298)))*D298),IF(D298&gt;0,D298*E298*G298,0)))</f>
        <v>1.6800000000000002</v>
      </c>
      <c r="I298" s="663"/>
      <c r="J298" s="664"/>
      <c r="K298" s="617">
        <f>H298</f>
        <v>1.6800000000000002</v>
      </c>
      <c r="L298" s="619" t="str">
        <f>B298</f>
        <v>PM01</v>
      </c>
      <c r="M298" s="602"/>
      <c r="N298" s="603" t="s">
        <v>611</v>
      </c>
      <c r="O298" s="585" t="s">
        <v>611</v>
      </c>
      <c r="P298" s="603" t="s">
        <v>611</v>
      </c>
      <c r="Q298" s="604"/>
      <c r="R298" s="605"/>
      <c r="S298" s="606"/>
      <c r="T298" s="606"/>
      <c r="U298" s="606"/>
      <c r="V298" s="606"/>
      <c r="W298" s="606"/>
      <c r="X298" s="604"/>
      <c r="Y298" s="604"/>
      <c r="Z298" s="604"/>
      <c r="AB298" s="605" t="s">
        <v>670</v>
      </c>
    </row>
    <row r="299" spans="1:28" s="583" customFormat="1">
      <c r="A299" s="624"/>
      <c r="B299" s="584" t="s">
        <v>917</v>
      </c>
      <c r="C299" s="599"/>
      <c r="D299" s="625"/>
      <c r="E299" s="626"/>
      <c r="F299" s="627"/>
      <c r="G299" s="628"/>
      <c r="H299" s="629"/>
      <c r="I299" s="630"/>
      <c r="J299" s="631"/>
      <c r="K299" s="594"/>
      <c r="L299" s="594" t="str">
        <f>L300</f>
        <v>PM01</v>
      </c>
      <c r="M299" s="579"/>
      <c r="N299" s="585" t="s">
        <v>611</v>
      </c>
      <c r="O299" s="585" t="s">
        <v>611</v>
      </c>
      <c r="P299" s="585" t="s">
        <v>611</v>
      </c>
      <c r="Q299" s="580"/>
      <c r="R299" s="581"/>
      <c r="S299" s="582"/>
      <c r="T299" s="582"/>
      <c r="U299" s="582"/>
      <c r="V299" s="582"/>
      <c r="W299" s="582"/>
      <c r="X299" s="580"/>
      <c r="Y299" s="580"/>
      <c r="Z299" s="580"/>
      <c r="AB299" s="581" t="s">
        <v>670</v>
      </c>
    </row>
    <row r="300" spans="1:28" s="615" customFormat="1">
      <c r="A300" s="657"/>
      <c r="B300" s="610" t="s">
        <v>708</v>
      </c>
      <c r="C300" s="621"/>
      <c r="D300" s="658">
        <v>1</v>
      </c>
      <c r="E300" s="659">
        <f>VLOOKUP(B300,'[10]auxiliar memoria'!$B$155:$E$302,2,FALSE)</f>
        <v>0.8</v>
      </c>
      <c r="F300" s="660"/>
      <c r="G300" s="661">
        <f>VLOOKUP(B300,'[10]auxiliar memoria'!$B$155:$E$302,3,FALSE)</f>
        <v>2.1</v>
      </c>
      <c r="H300" s="662">
        <f>IF(D300=0,"",IF(AND(D300&lt;0,E300*G300&gt;2),(ABS((2-(G300*E300)))*D300),IF(D300&gt;0,D300*E300*G300,0)))</f>
        <v>1.6800000000000002</v>
      </c>
      <c r="I300" s="663"/>
      <c r="J300" s="664"/>
      <c r="K300" s="617">
        <f>H300</f>
        <v>1.6800000000000002</v>
      </c>
      <c r="L300" s="617" t="str">
        <f>B300</f>
        <v>PM01</v>
      </c>
      <c r="M300" s="611"/>
      <c r="N300" s="585" t="s">
        <v>611</v>
      </c>
      <c r="O300" s="585" t="s">
        <v>611</v>
      </c>
      <c r="P300" s="616" t="s">
        <v>611</v>
      </c>
      <c r="Q300" s="612"/>
      <c r="R300" s="613"/>
      <c r="S300" s="614"/>
      <c r="T300" s="614"/>
      <c r="U300" s="614"/>
      <c r="V300" s="614"/>
      <c r="W300" s="614"/>
      <c r="X300" s="612"/>
      <c r="Y300" s="612"/>
      <c r="Z300" s="612"/>
      <c r="AB300" s="613" t="s">
        <v>670</v>
      </c>
    </row>
    <row r="301" spans="1:28" s="583" customFormat="1">
      <c r="A301" s="624"/>
      <c r="B301" s="584" t="s">
        <v>948</v>
      </c>
      <c r="C301" s="599"/>
      <c r="D301" s="625"/>
      <c r="E301" s="626"/>
      <c r="F301" s="627"/>
      <c r="G301" s="628"/>
      <c r="H301" s="629"/>
      <c r="I301" s="630"/>
      <c r="J301" s="631"/>
      <c r="K301" s="594"/>
      <c r="L301" s="594" t="str">
        <f t="shared" ref="L301:L311" si="9">L302</f>
        <v>PM02</v>
      </c>
      <c r="M301" s="579"/>
      <c r="N301" s="585" t="s">
        <v>611</v>
      </c>
      <c r="O301" s="585" t="s">
        <v>611</v>
      </c>
      <c r="P301" s="585" t="s">
        <v>611</v>
      </c>
      <c r="Q301" s="580"/>
      <c r="R301" s="581"/>
      <c r="S301" s="582"/>
      <c r="T301" s="582"/>
      <c r="U301" s="582"/>
      <c r="V301" s="582"/>
      <c r="W301" s="582"/>
      <c r="X301" s="580"/>
      <c r="Y301" s="580"/>
      <c r="Z301" s="580"/>
      <c r="AB301" s="581" t="s">
        <v>670</v>
      </c>
    </row>
    <row r="302" spans="1:28" s="615" customFormat="1">
      <c r="A302" s="657"/>
      <c r="B302" s="610" t="s">
        <v>839</v>
      </c>
      <c r="C302" s="621"/>
      <c r="D302" s="658">
        <v>1</v>
      </c>
      <c r="E302" s="659">
        <f>VLOOKUP(B302,'[10]auxiliar memoria'!$B$155:$E$302,2,FALSE)</f>
        <v>1</v>
      </c>
      <c r="F302" s="660"/>
      <c r="G302" s="661">
        <f>VLOOKUP(B302,'[10]auxiliar memoria'!$B$155:$E$302,3,FALSE)</f>
        <v>2.1</v>
      </c>
      <c r="H302" s="662">
        <f>IF(D302=0,"",IF(AND(D302&lt;0,E302*G302&gt;2),(ABS((2-(G302*E302)))*D302),IF(D302&gt;0,D302*E302*G302,0)))</f>
        <v>2.1</v>
      </c>
      <c r="I302" s="663"/>
      <c r="J302" s="664"/>
      <c r="K302" s="617">
        <f>H302</f>
        <v>2.1</v>
      </c>
      <c r="L302" s="617" t="str">
        <f>B302</f>
        <v>PM02</v>
      </c>
      <c r="M302" s="611"/>
      <c r="N302" s="585" t="s">
        <v>611</v>
      </c>
      <c r="O302" s="585" t="s">
        <v>611</v>
      </c>
      <c r="P302" s="616" t="s">
        <v>611</v>
      </c>
      <c r="Q302" s="612"/>
      <c r="R302" s="613"/>
      <c r="S302" s="614"/>
      <c r="T302" s="614"/>
      <c r="U302" s="614"/>
      <c r="V302" s="614"/>
      <c r="W302" s="614"/>
      <c r="X302" s="612"/>
      <c r="Y302" s="612"/>
      <c r="Z302" s="612"/>
      <c r="AB302" s="613" t="s">
        <v>670</v>
      </c>
    </row>
    <row r="303" spans="1:28" s="583" customFormat="1">
      <c r="A303" s="624"/>
      <c r="B303" s="584" t="s">
        <v>949</v>
      </c>
      <c r="C303" s="599"/>
      <c r="D303" s="625"/>
      <c r="E303" s="626"/>
      <c r="F303" s="627"/>
      <c r="G303" s="628"/>
      <c r="H303" s="629"/>
      <c r="I303" s="630"/>
      <c r="J303" s="631"/>
      <c r="K303" s="594"/>
      <c r="L303" s="594" t="str">
        <f t="shared" si="9"/>
        <v>PM02</v>
      </c>
      <c r="M303" s="579"/>
      <c r="N303" s="585" t="s">
        <v>611</v>
      </c>
      <c r="O303" s="585" t="s">
        <v>611</v>
      </c>
      <c r="P303" s="585" t="s">
        <v>611</v>
      </c>
      <c r="Q303" s="580"/>
      <c r="R303" s="581"/>
      <c r="S303" s="582"/>
      <c r="T303" s="582"/>
      <c r="U303" s="582"/>
      <c r="V303" s="582"/>
      <c r="W303" s="582"/>
      <c r="X303" s="580"/>
      <c r="Y303" s="580"/>
      <c r="Z303" s="580"/>
      <c r="AB303" s="581" t="s">
        <v>670</v>
      </c>
    </row>
    <row r="304" spans="1:28" s="615" customFormat="1">
      <c r="A304" s="657"/>
      <c r="B304" s="610" t="s">
        <v>839</v>
      </c>
      <c r="C304" s="621"/>
      <c r="D304" s="658">
        <v>1</v>
      </c>
      <c r="E304" s="659">
        <f>VLOOKUP(B304,'[10]auxiliar memoria'!$B$155:$E$302,2,FALSE)</f>
        <v>1</v>
      </c>
      <c r="F304" s="660"/>
      <c r="G304" s="661">
        <f>VLOOKUP(B304,'[10]auxiliar memoria'!$B$155:$E$302,3,FALSE)</f>
        <v>2.1</v>
      </c>
      <c r="H304" s="662">
        <f>IF(D304=0,"",IF(AND(D304&lt;0,E304*G304&gt;2),(ABS((2-(G304*E304)))*D304),IF(D304&gt;0,D304*E304*G304,0)))</f>
        <v>2.1</v>
      </c>
      <c r="I304" s="663"/>
      <c r="J304" s="664"/>
      <c r="K304" s="617">
        <f>H304</f>
        <v>2.1</v>
      </c>
      <c r="L304" s="617" t="str">
        <f>B304</f>
        <v>PM02</v>
      </c>
      <c r="M304" s="611"/>
      <c r="N304" s="585" t="s">
        <v>611</v>
      </c>
      <c r="O304" s="585" t="s">
        <v>611</v>
      </c>
      <c r="P304" s="616" t="s">
        <v>611</v>
      </c>
      <c r="Q304" s="612"/>
      <c r="R304" s="613"/>
      <c r="S304" s="614"/>
      <c r="T304" s="614"/>
      <c r="U304" s="614"/>
      <c r="V304" s="614"/>
      <c r="W304" s="614"/>
      <c r="X304" s="612"/>
      <c r="Y304" s="612"/>
      <c r="Z304" s="612"/>
      <c r="AB304" s="613" t="s">
        <v>670</v>
      </c>
    </row>
    <row r="305" spans="1:28" s="583" customFormat="1" ht="33.75" customHeight="1">
      <c r="A305" s="624"/>
      <c r="B305" s="584" t="s">
        <v>953</v>
      </c>
      <c r="C305" s="599"/>
      <c r="D305" s="625"/>
      <c r="E305" s="626"/>
      <c r="F305" s="627"/>
      <c r="G305" s="628"/>
      <c r="H305" s="629"/>
      <c r="I305" s="630"/>
      <c r="J305" s="631"/>
      <c r="K305" s="594"/>
      <c r="L305" s="594" t="str">
        <f t="shared" si="9"/>
        <v>PM01</v>
      </c>
      <c r="M305" s="579"/>
      <c r="N305" s="585" t="s">
        <v>611</v>
      </c>
      <c r="O305" s="585" t="s">
        <v>611</v>
      </c>
      <c r="P305" s="585" t="s">
        <v>611</v>
      </c>
      <c r="Q305" s="580"/>
      <c r="R305" s="581"/>
      <c r="S305" s="582"/>
      <c r="T305" s="582"/>
      <c r="U305" s="582"/>
      <c r="V305" s="582"/>
      <c r="W305" s="582"/>
      <c r="X305" s="580"/>
      <c r="Y305" s="580"/>
      <c r="Z305" s="580"/>
      <c r="AB305" s="581" t="s">
        <v>670</v>
      </c>
    </row>
    <row r="306" spans="1:28" s="615" customFormat="1">
      <c r="A306" s="657"/>
      <c r="B306" s="610" t="s">
        <v>708</v>
      </c>
      <c r="C306" s="621"/>
      <c r="D306" s="658">
        <v>1</v>
      </c>
      <c r="E306" s="659">
        <f>VLOOKUP(B306,'[10]auxiliar memoria'!$B$155:$E$302,2,FALSE)</f>
        <v>0.8</v>
      </c>
      <c r="F306" s="660"/>
      <c r="G306" s="661">
        <f>VLOOKUP(B306,'[10]auxiliar memoria'!$B$155:$E$302,3,FALSE)</f>
        <v>2.1</v>
      </c>
      <c r="H306" s="662">
        <f>IF(D306=0,"",IF(AND(D306&lt;0,E306*G306&gt;2),(ABS((2-(G306*E306)))*D306),IF(D306&gt;0,D306*E306*G306,0)))</f>
        <v>1.6800000000000002</v>
      </c>
      <c r="I306" s="663"/>
      <c r="J306" s="664"/>
      <c r="K306" s="617">
        <f>H306</f>
        <v>1.6800000000000002</v>
      </c>
      <c r="L306" s="617" t="str">
        <f>B306</f>
        <v>PM01</v>
      </c>
      <c r="M306" s="611"/>
      <c r="N306" s="585" t="s">
        <v>611</v>
      </c>
      <c r="O306" s="585" t="s">
        <v>611</v>
      </c>
      <c r="P306" s="616" t="s">
        <v>611</v>
      </c>
      <c r="Q306" s="612"/>
      <c r="R306" s="613"/>
      <c r="S306" s="614"/>
      <c r="T306" s="614"/>
      <c r="U306" s="614"/>
      <c r="V306" s="614"/>
      <c r="W306" s="614"/>
      <c r="X306" s="612"/>
      <c r="Y306" s="612"/>
      <c r="Z306" s="612"/>
      <c r="AB306" s="613" t="s">
        <v>670</v>
      </c>
    </row>
    <row r="307" spans="1:28" s="583" customFormat="1" ht="46.5">
      <c r="A307" s="624"/>
      <c r="B307" s="584" t="s">
        <v>954</v>
      </c>
      <c r="C307" s="599"/>
      <c r="D307" s="625"/>
      <c r="E307" s="626"/>
      <c r="F307" s="627"/>
      <c r="G307" s="628"/>
      <c r="H307" s="629"/>
      <c r="I307" s="630"/>
      <c r="J307" s="631"/>
      <c r="K307" s="594"/>
      <c r="L307" s="594" t="str">
        <f t="shared" si="9"/>
        <v>PM01</v>
      </c>
      <c r="M307" s="579"/>
      <c r="N307" s="585" t="s">
        <v>611</v>
      </c>
      <c r="O307" s="585" t="s">
        <v>611</v>
      </c>
      <c r="P307" s="585" t="s">
        <v>611</v>
      </c>
      <c r="Q307" s="580"/>
      <c r="R307" s="581"/>
      <c r="S307" s="582"/>
      <c r="T307" s="582"/>
      <c r="U307" s="582"/>
      <c r="V307" s="582"/>
      <c r="W307" s="582"/>
      <c r="X307" s="580"/>
      <c r="Y307" s="580"/>
      <c r="Z307" s="580"/>
      <c r="AB307" s="581" t="s">
        <v>670</v>
      </c>
    </row>
    <row r="308" spans="1:28" s="615" customFormat="1">
      <c r="A308" s="657"/>
      <c r="B308" s="610" t="s">
        <v>708</v>
      </c>
      <c r="C308" s="621"/>
      <c r="D308" s="658">
        <v>1</v>
      </c>
      <c r="E308" s="659">
        <f>VLOOKUP(B308,'[10]auxiliar memoria'!$B$155:$E$302,2,FALSE)</f>
        <v>0.8</v>
      </c>
      <c r="F308" s="660"/>
      <c r="G308" s="661">
        <f>VLOOKUP(B308,'[10]auxiliar memoria'!$B$155:$E$302,3,FALSE)</f>
        <v>2.1</v>
      </c>
      <c r="H308" s="662">
        <f>IF(D308=0,"",IF(AND(D308&lt;0,E308*G308&gt;2),(ABS((2-(G308*E308)))*D308),IF(D308&gt;0,D308*E308*G308,0)))</f>
        <v>1.6800000000000002</v>
      </c>
      <c r="I308" s="663"/>
      <c r="J308" s="664"/>
      <c r="K308" s="617">
        <f>H308</f>
        <v>1.6800000000000002</v>
      </c>
      <c r="L308" s="617" t="str">
        <f>B308</f>
        <v>PM01</v>
      </c>
      <c r="M308" s="611"/>
      <c r="N308" s="585" t="s">
        <v>611</v>
      </c>
      <c r="O308" s="585" t="s">
        <v>611</v>
      </c>
      <c r="P308" s="616" t="s">
        <v>611</v>
      </c>
      <c r="Q308" s="612"/>
      <c r="R308" s="613"/>
      <c r="S308" s="614"/>
      <c r="T308" s="614"/>
      <c r="U308" s="614"/>
      <c r="V308" s="614"/>
      <c r="W308" s="614"/>
      <c r="X308" s="612"/>
      <c r="Y308" s="612"/>
      <c r="Z308" s="612"/>
      <c r="AB308" s="613" t="s">
        <v>670</v>
      </c>
    </row>
    <row r="309" spans="1:28" s="583" customFormat="1" ht="46.5">
      <c r="A309" s="624"/>
      <c r="B309" s="584" t="s">
        <v>955</v>
      </c>
      <c r="C309" s="599"/>
      <c r="D309" s="625"/>
      <c r="E309" s="626"/>
      <c r="F309" s="627"/>
      <c r="G309" s="628"/>
      <c r="H309" s="629"/>
      <c r="I309" s="630"/>
      <c r="J309" s="631"/>
      <c r="K309" s="594"/>
      <c r="L309" s="594" t="str">
        <f t="shared" si="9"/>
        <v>PM01</v>
      </c>
      <c r="M309" s="579"/>
      <c r="N309" s="585" t="s">
        <v>611</v>
      </c>
      <c r="O309" s="585" t="s">
        <v>611</v>
      </c>
      <c r="P309" s="585" t="s">
        <v>611</v>
      </c>
      <c r="Q309" s="580"/>
      <c r="R309" s="581"/>
      <c r="S309" s="582"/>
      <c r="T309" s="582"/>
      <c r="U309" s="582"/>
      <c r="V309" s="582"/>
      <c r="W309" s="582"/>
      <c r="X309" s="580"/>
      <c r="Y309" s="580"/>
      <c r="Z309" s="580"/>
      <c r="AB309" s="581" t="s">
        <v>670</v>
      </c>
    </row>
    <row r="310" spans="1:28" s="615" customFormat="1">
      <c r="A310" s="657"/>
      <c r="B310" s="610" t="s">
        <v>708</v>
      </c>
      <c r="C310" s="621"/>
      <c r="D310" s="658">
        <v>1</v>
      </c>
      <c r="E310" s="659">
        <f>VLOOKUP(B310,'[10]auxiliar memoria'!$B$155:$E$302,2,FALSE)</f>
        <v>0.8</v>
      </c>
      <c r="F310" s="660"/>
      <c r="G310" s="661">
        <f>VLOOKUP(B310,'[10]auxiliar memoria'!$B$155:$E$302,3,FALSE)</f>
        <v>2.1</v>
      </c>
      <c r="H310" s="662">
        <f>IF(D310=0,"",IF(AND(D310&lt;0,E310*G310&gt;2),(ABS((2-(G310*E310)))*D310),IF(D310&gt;0,D310*E310*G310,0)))</f>
        <v>1.6800000000000002</v>
      </c>
      <c r="I310" s="663"/>
      <c r="J310" s="664"/>
      <c r="K310" s="617">
        <f>H310</f>
        <v>1.6800000000000002</v>
      </c>
      <c r="L310" s="617" t="str">
        <f>B310</f>
        <v>PM01</v>
      </c>
      <c r="M310" s="611"/>
      <c r="N310" s="585" t="s">
        <v>611</v>
      </c>
      <c r="O310" s="585" t="s">
        <v>611</v>
      </c>
      <c r="P310" s="616" t="s">
        <v>611</v>
      </c>
      <c r="Q310" s="612"/>
      <c r="R310" s="613"/>
      <c r="S310" s="614"/>
      <c r="T310" s="614"/>
      <c r="U310" s="614"/>
      <c r="V310" s="614"/>
      <c r="W310" s="614"/>
      <c r="X310" s="612"/>
      <c r="Y310" s="612"/>
      <c r="Z310" s="612"/>
      <c r="AB310" s="613" t="s">
        <v>670</v>
      </c>
    </row>
    <row r="311" spans="1:28" s="583" customFormat="1">
      <c r="A311" s="624"/>
      <c r="B311" s="584" t="s">
        <v>956</v>
      </c>
      <c r="C311" s="599"/>
      <c r="D311" s="625"/>
      <c r="E311" s="626"/>
      <c r="F311" s="627"/>
      <c r="G311" s="628"/>
      <c r="H311" s="629"/>
      <c r="I311" s="630"/>
      <c r="J311" s="631"/>
      <c r="K311" s="594"/>
      <c r="L311" s="594" t="str">
        <f t="shared" si="9"/>
        <v>PM01</v>
      </c>
      <c r="M311" s="579"/>
      <c r="N311" s="585" t="s">
        <v>611</v>
      </c>
      <c r="O311" s="585" t="s">
        <v>611</v>
      </c>
      <c r="P311" s="585" t="s">
        <v>611</v>
      </c>
      <c r="Q311" s="580"/>
      <c r="R311" s="581"/>
      <c r="S311" s="582"/>
      <c r="T311" s="582"/>
      <c r="U311" s="582"/>
      <c r="V311" s="582"/>
      <c r="W311" s="582"/>
      <c r="X311" s="580"/>
      <c r="Y311" s="580"/>
      <c r="Z311" s="580"/>
      <c r="AB311" s="581" t="s">
        <v>670</v>
      </c>
    </row>
    <row r="312" spans="1:28" s="615" customFormat="1">
      <c r="A312" s="657"/>
      <c r="B312" s="610" t="s">
        <v>708</v>
      </c>
      <c r="C312" s="621"/>
      <c r="D312" s="658">
        <v>1</v>
      </c>
      <c r="E312" s="659">
        <f>VLOOKUP(B312,'[10]auxiliar memoria'!$B$155:$E$302,2,FALSE)</f>
        <v>0.8</v>
      </c>
      <c r="F312" s="660"/>
      <c r="G312" s="661">
        <f>VLOOKUP(B312,'[10]auxiliar memoria'!$B$155:$E$302,3,FALSE)</f>
        <v>2.1</v>
      </c>
      <c r="H312" s="662">
        <f>IF(D312=0,"",IF(AND(D312&lt;0,E312*G312&gt;2),(ABS((2-(G312*E312)))*D312),IF(D312&gt;0,D312*E312*G312,0)))</f>
        <v>1.6800000000000002</v>
      </c>
      <c r="I312" s="663"/>
      <c r="J312" s="664"/>
      <c r="K312" s="617">
        <f>H312</f>
        <v>1.6800000000000002</v>
      </c>
      <c r="L312" s="617" t="str">
        <f>B312</f>
        <v>PM01</v>
      </c>
      <c r="M312" s="611"/>
      <c r="N312" s="585" t="s">
        <v>611</v>
      </c>
      <c r="O312" s="585" t="s">
        <v>611</v>
      </c>
      <c r="P312" s="616" t="s">
        <v>611</v>
      </c>
      <c r="Q312" s="612"/>
      <c r="R312" s="613"/>
      <c r="S312" s="614"/>
      <c r="T312" s="614"/>
      <c r="U312" s="614"/>
      <c r="V312" s="614"/>
      <c r="W312" s="614"/>
      <c r="X312" s="612"/>
      <c r="Y312" s="612"/>
      <c r="Z312" s="612"/>
      <c r="AB312" s="613" t="s">
        <v>670</v>
      </c>
    </row>
    <row r="313" spans="1:28" s="583" customFormat="1" ht="46.5">
      <c r="A313" s="624"/>
      <c r="B313" s="584" t="s">
        <v>791</v>
      </c>
      <c r="C313" s="599"/>
      <c r="D313" s="625"/>
      <c r="E313" s="626"/>
      <c r="F313" s="627"/>
      <c r="G313" s="628"/>
      <c r="H313" s="629"/>
      <c r="I313" s="630"/>
      <c r="J313" s="631"/>
      <c r="K313" s="594"/>
      <c r="L313" s="594" t="str">
        <f t="shared" ref="L313:L375" si="10">L314</f>
        <v>PM01</v>
      </c>
      <c r="M313" s="579"/>
      <c r="N313" s="585" t="s">
        <v>611</v>
      </c>
      <c r="O313" s="585" t="s">
        <v>611</v>
      </c>
      <c r="P313" s="585" t="s">
        <v>611</v>
      </c>
      <c r="Q313" s="580"/>
      <c r="R313" s="581"/>
      <c r="S313" s="582"/>
      <c r="T313" s="582"/>
      <c r="U313" s="582"/>
      <c r="V313" s="582"/>
      <c r="W313" s="582"/>
      <c r="X313" s="580"/>
      <c r="Y313" s="580"/>
      <c r="Z313" s="580"/>
      <c r="AB313" s="581" t="s">
        <v>670</v>
      </c>
    </row>
    <row r="314" spans="1:28" s="615" customFormat="1">
      <c r="A314" s="657"/>
      <c r="B314" s="610" t="s">
        <v>708</v>
      </c>
      <c r="C314" s="621"/>
      <c r="D314" s="658">
        <v>1</v>
      </c>
      <c r="E314" s="659">
        <f>VLOOKUP(B314,'[10]auxiliar memoria'!$B$155:$E$302,2,FALSE)</f>
        <v>0.8</v>
      </c>
      <c r="F314" s="660"/>
      <c r="G314" s="661">
        <f>VLOOKUP(B314,'[10]auxiliar memoria'!$B$155:$E$302,3,FALSE)</f>
        <v>2.1</v>
      </c>
      <c r="H314" s="662">
        <f>IF(D314=0,"",IF(AND(D314&lt;0,E314*G314&gt;2),(ABS((2-(G314*E314)))*D314),IF(D314&gt;0,D314*E314*G314,0)))</f>
        <v>1.6800000000000002</v>
      </c>
      <c r="I314" s="663"/>
      <c r="J314" s="664"/>
      <c r="K314" s="617">
        <f>H314</f>
        <v>1.6800000000000002</v>
      </c>
      <c r="L314" s="617" t="str">
        <f>B314</f>
        <v>PM01</v>
      </c>
      <c r="M314" s="611"/>
      <c r="N314" s="585" t="s">
        <v>611</v>
      </c>
      <c r="O314" s="585" t="s">
        <v>611</v>
      </c>
      <c r="P314" s="616" t="s">
        <v>611</v>
      </c>
      <c r="Q314" s="612"/>
      <c r="R314" s="613"/>
      <c r="S314" s="614"/>
      <c r="T314" s="614"/>
      <c r="U314" s="614"/>
      <c r="V314" s="614"/>
      <c r="W314" s="614"/>
      <c r="X314" s="612"/>
      <c r="Y314" s="612"/>
      <c r="Z314" s="612"/>
      <c r="AB314" s="613" t="s">
        <v>670</v>
      </c>
    </row>
    <row r="315" spans="1:28" s="583" customFormat="1" ht="46.5">
      <c r="A315" s="624"/>
      <c r="B315" s="584" t="s">
        <v>957</v>
      </c>
      <c r="C315" s="599"/>
      <c r="D315" s="625"/>
      <c r="E315" s="626"/>
      <c r="F315" s="627"/>
      <c r="G315" s="628"/>
      <c r="H315" s="629"/>
      <c r="I315" s="630"/>
      <c r="J315" s="631"/>
      <c r="K315" s="594"/>
      <c r="L315" s="594" t="str">
        <f t="shared" si="10"/>
        <v>PM01</v>
      </c>
      <c r="M315" s="579"/>
      <c r="N315" s="585" t="s">
        <v>611</v>
      </c>
      <c r="O315" s="585" t="s">
        <v>611</v>
      </c>
      <c r="P315" s="585" t="s">
        <v>611</v>
      </c>
      <c r="Q315" s="580"/>
      <c r="R315" s="581"/>
      <c r="S315" s="582"/>
      <c r="T315" s="582"/>
      <c r="U315" s="582"/>
      <c r="V315" s="582"/>
      <c r="W315" s="582"/>
      <c r="X315" s="580"/>
      <c r="Y315" s="580"/>
      <c r="Z315" s="580"/>
      <c r="AB315" s="581" t="s">
        <v>670</v>
      </c>
    </row>
    <row r="316" spans="1:28" s="615" customFormat="1">
      <c r="A316" s="657"/>
      <c r="B316" s="610" t="s">
        <v>708</v>
      </c>
      <c r="C316" s="621"/>
      <c r="D316" s="658">
        <v>1</v>
      </c>
      <c r="E316" s="659">
        <f>VLOOKUP(B316,'[10]auxiliar memoria'!$B$155:$E$302,2,FALSE)</f>
        <v>0.8</v>
      </c>
      <c r="F316" s="660"/>
      <c r="G316" s="661">
        <f>VLOOKUP(B316,'[10]auxiliar memoria'!$B$155:$E$302,3,FALSE)</f>
        <v>2.1</v>
      </c>
      <c r="H316" s="662">
        <f>IF(D316=0,"",IF(AND(D316&lt;0,E316*G316&gt;2),(ABS((2-(G316*E316)))*D316),IF(D316&gt;0,D316*E316*G316,0)))</f>
        <v>1.6800000000000002</v>
      </c>
      <c r="I316" s="663"/>
      <c r="J316" s="664"/>
      <c r="K316" s="617">
        <f>H316</f>
        <v>1.6800000000000002</v>
      </c>
      <c r="L316" s="617" t="str">
        <f>B316</f>
        <v>PM01</v>
      </c>
      <c r="M316" s="611"/>
      <c r="N316" s="585" t="s">
        <v>611</v>
      </c>
      <c r="O316" s="585" t="s">
        <v>611</v>
      </c>
      <c r="P316" s="616" t="s">
        <v>611</v>
      </c>
      <c r="Q316" s="612"/>
      <c r="R316" s="613"/>
      <c r="S316" s="614"/>
      <c r="T316" s="614"/>
      <c r="U316" s="614"/>
      <c r="V316" s="614"/>
      <c r="W316" s="614"/>
      <c r="X316" s="612"/>
      <c r="Y316" s="612"/>
      <c r="Z316" s="612"/>
      <c r="AB316" s="613" t="s">
        <v>670</v>
      </c>
    </row>
    <row r="317" spans="1:28" s="583" customFormat="1">
      <c r="A317" s="624"/>
      <c r="B317" s="584" t="s">
        <v>958</v>
      </c>
      <c r="C317" s="599"/>
      <c r="D317" s="625"/>
      <c r="E317" s="626"/>
      <c r="F317" s="627"/>
      <c r="G317" s="628"/>
      <c r="H317" s="629"/>
      <c r="I317" s="630"/>
      <c r="J317" s="631"/>
      <c r="K317" s="594"/>
      <c r="L317" s="594" t="str">
        <f t="shared" si="10"/>
        <v>PM01</v>
      </c>
      <c r="M317" s="579"/>
      <c r="N317" s="585" t="s">
        <v>611</v>
      </c>
      <c r="O317" s="585" t="s">
        <v>611</v>
      </c>
      <c r="P317" s="585" t="s">
        <v>611</v>
      </c>
      <c r="Q317" s="580"/>
      <c r="R317" s="581"/>
      <c r="S317" s="582"/>
      <c r="T317" s="582"/>
      <c r="U317" s="582"/>
      <c r="V317" s="582"/>
      <c r="W317" s="582"/>
      <c r="X317" s="580"/>
      <c r="Y317" s="580"/>
      <c r="Z317" s="580"/>
      <c r="AB317" s="581" t="s">
        <v>670</v>
      </c>
    </row>
    <row r="318" spans="1:28" s="615" customFormat="1">
      <c r="A318" s="657"/>
      <c r="B318" s="610" t="s">
        <v>708</v>
      </c>
      <c r="C318" s="621"/>
      <c r="D318" s="658">
        <v>1</v>
      </c>
      <c r="E318" s="659">
        <f>VLOOKUP(B318,'[10]auxiliar memoria'!$B$155:$E$302,2,FALSE)</f>
        <v>0.8</v>
      </c>
      <c r="F318" s="660"/>
      <c r="G318" s="661">
        <f>VLOOKUP(B318,'[10]auxiliar memoria'!$B$155:$E$302,3,FALSE)</f>
        <v>2.1</v>
      </c>
      <c r="H318" s="662">
        <f>IF(D318=0,"",IF(AND(D318&lt;0,E318*G318&gt;2),(ABS((2-(G318*E318)))*D318),IF(D318&gt;0,D318*E318*G318,0)))</f>
        <v>1.6800000000000002</v>
      </c>
      <c r="I318" s="663"/>
      <c r="J318" s="664"/>
      <c r="K318" s="617">
        <f>H318</f>
        <v>1.6800000000000002</v>
      </c>
      <c r="L318" s="617" t="str">
        <f>B318</f>
        <v>PM01</v>
      </c>
      <c r="M318" s="611"/>
      <c r="N318" s="585" t="s">
        <v>611</v>
      </c>
      <c r="O318" s="585" t="s">
        <v>611</v>
      </c>
      <c r="P318" s="616" t="s">
        <v>611</v>
      </c>
      <c r="Q318" s="612"/>
      <c r="R318" s="613"/>
      <c r="S318" s="614"/>
      <c r="T318" s="614"/>
      <c r="U318" s="614"/>
      <c r="V318" s="614"/>
      <c r="W318" s="614"/>
      <c r="X318" s="612"/>
      <c r="Y318" s="612"/>
      <c r="Z318" s="612"/>
      <c r="AB318" s="613" t="s">
        <v>670</v>
      </c>
    </row>
    <row r="319" spans="1:28" s="583" customFormat="1">
      <c r="A319" s="624"/>
      <c r="B319" s="584" t="s">
        <v>950</v>
      </c>
      <c r="C319" s="599"/>
      <c r="D319" s="625"/>
      <c r="E319" s="626"/>
      <c r="F319" s="627"/>
      <c r="G319" s="628"/>
      <c r="H319" s="629"/>
      <c r="I319" s="630"/>
      <c r="J319" s="631"/>
      <c r="K319" s="594"/>
      <c r="L319" s="594" t="str">
        <f t="shared" si="10"/>
        <v>PM02</v>
      </c>
      <c r="M319" s="579"/>
      <c r="N319" s="585" t="s">
        <v>611</v>
      </c>
      <c r="O319" s="585" t="s">
        <v>611</v>
      </c>
      <c r="P319" s="585" t="s">
        <v>611</v>
      </c>
      <c r="Q319" s="580"/>
      <c r="R319" s="581"/>
      <c r="S319" s="582"/>
      <c r="T319" s="582"/>
      <c r="U319" s="582"/>
      <c r="V319" s="582"/>
      <c r="W319" s="582"/>
      <c r="X319" s="580"/>
      <c r="Y319" s="580"/>
      <c r="Z319" s="580"/>
      <c r="AB319" s="581" t="s">
        <v>670</v>
      </c>
    </row>
    <row r="320" spans="1:28" s="615" customFormat="1">
      <c r="A320" s="657"/>
      <c r="B320" s="610" t="s">
        <v>839</v>
      </c>
      <c r="C320" s="621"/>
      <c r="D320" s="658">
        <v>1</v>
      </c>
      <c r="E320" s="659">
        <f>VLOOKUP(B320,'[10]auxiliar memoria'!$B$155:$E$302,2,FALSE)</f>
        <v>1</v>
      </c>
      <c r="F320" s="660"/>
      <c r="G320" s="661">
        <f>VLOOKUP(B320,'[10]auxiliar memoria'!$B$155:$E$302,3,FALSE)</f>
        <v>2.1</v>
      </c>
      <c r="H320" s="662">
        <f>IF(D320=0,"",IF(AND(D320&lt;0,E320*G320&gt;2),(ABS((2-(G320*E320)))*D320),IF(D320&gt;0,D320*E320*G320,0)))</f>
        <v>2.1</v>
      </c>
      <c r="I320" s="663"/>
      <c r="J320" s="664"/>
      <c r="K320" s="617">
        <f>H320</f>
        <v>2.1</v>
      </c>
      <c r="L320" s="617" t="str">
        <f>B320</f>
        <v>PM02</v>
      </c>
      <c r="M320" s="611"/>
      <c r="N320" s="585" t="s">
        <v>611</v>
      </c>
      <c r="O320" s="585" t="s">
        <v>611</v>
      </c>
      <c r="P320" s="616" t="s">
        <v>611</v>
      </c>
      <c r="Q320" s="612"/>
      <c r="R320" s="613"/>
      <c r="S320" s="614"/>
      <c r="T320" s="614"/>
      <c r="U320" s="614"/>
      <c r="V320" s="614"/>
      <c r="W320" s="614"/>
      <c r="X320" s="612"/>
      <c r="Y320" s="612"/>
      <c r="Z320" s="612"/>
      <c r="AB320" s="613" t="s">
        <v>670</v>
      </c>
    </row>
    <row r="321" spans="1:28" s="583" customFormat="1">
      <c r="A321" s="624"/>
      <c r="B321" s="584" t="s">
        <v>959</v>
      </c>
      <c r="C321" s="599"/>
      <c r="D321" s="625"/>
      <c r="E321" s="626"/>
      <c r="F321" s="627"/>
      <c r="G321" s="628"/>
      <c r="H321" s="629"/>
      <c r="I321" s="630"/>
      <c r="J321" s="631"/>
      <c r="K321" s="594"/>
      <c r="L321" s="594" t="str">
        <f t="shared" si="10"/>
        <v>PM01</v>
      </c>
      <c r="M321" s="579"/>
      <c r="N321" s="585" t="s">
        <v>611</v>
      </c>
      <c r="O321" s="585" t="s">
        <v>611</v>
      </c>
      <c r="P321" s="585" t="s">
        <v>611</v>
      </c>
      <c r="Q321" s="580"/>
      <c r="R321" s="581"/>
      <c r="S321" s="582"/>
      <c r="T321" s="582"/>
      <c r="U321" s="582"/>
      <c r="V321" s="582"/>
      <c r="W321" s="582"/>
      <c r="X321" s="580"/>
      <c r="Y321" s="580"/>
      <c r="Z321" s="580"/>
      <c r="AB321" s="581" t="s">
        <v>670</v>
      </c>
    </row>
    <row r="322" spans="1:28" s="615" customFormat="1">
      <c r="A322" s="657"/>
      <c r="B322" s="610" t="s">
        <v>708</v>
      </c>
      <c r="C322" s="621"/>
      <c r="D322" s="658">
        <v>1</v>
      </c>
      <c r="E322" s="659">
        <f>VLOOKUP(B322,'[10]auxiliar memoria'!$B$155:$E$302,2,FALSE)</f>
        <v>0.8</v>
      </c>
      <c r="F322" s="660"/>
      <c r="G322" s="661">
        <f>VLOOKUP(B322,'[10]auxiliar memoria'!$B$155:$E$302,3,FALSE)</f>
        <v>2.1</v>
      </c>
      <c r="H322" s="662">
        <f>IF(D322=0,"",IF(AND(D322&lt;0,E322*G322&gt;2),(ABS((2-(G322*E322)))*D322),IF(D322&gt;0,D322*E322*G322,0)))</f>
        <v>1.6800000000000002</v>
      </c>
      <c r="I322" s="663"/>
      <c r="J322" s="664"/>
      <c r="K322" s="617">
        <f>H322</f>
        <v>1.6800000000000002</v>
      </c>
      <c r="L322" s="617" t="str">
        <f>B322</f>
        <v>PM01</v>
      </c>
      <c r="M322" s="611"/>
      <c r="N322" s="585" t="s">
        <v>611</v>
      </c>
      <c r="O322" s="585" t="s">
        <v>611</v>
      </c>
      <c r="P322" s="616" t="s">
        <v>611</v>
      </c>
      <c r="Q322" s="612"/>
      <c r="R322" s="613"/>
      <c r="S322" s="614"/>
      <c r="T322" s="614"/>
      <c r="U322" s="614"/>
      <c r="V322" s="614"/>
      <c r="W322" s="614"/>
      <c r="X322" s="612"/>
      <c r="Y322" s="612"/>
      <c r="Z322" s="612"/>
      <c r="AB322" s="613" t="s">
        <v>670</v>
      </c>
    </row>
    <row r="323" spans="1:28" s="583" customFormat="1">
      <c r="A323" s="624"/>
      <c r="B323" s="584" t="s">
        <v>960</v>
      </c>
      <c r="C323" s="599"/>
      <c r="D323" s="625"/>
      <c r="E323" s="626"/>
      <c r="F323" s="627"/>
      <c r="G323" s="628"/>
      <c r="H323" s="629"/>
      <c r="I323" s="630"/>
      <c r="J323" s="631"/>
      <c r="K323" s="594"/>
      <c r="L323" s="594" t="str">
        <f t="shared" si="10"/>
        <v>PM01</v>
      </c>
      <c r="M323" s="579"/>
      <c r="N323" s="585" t="s">
        <v>611</v>
      </c>
      <c r="O323" s="585" t="s">
        <v>611</v>
      </c>
      <c r="P323" s="616" t="s">
        <v>611</v>
      </c>
      <c r="Q323" s="580"/>
      <c r="R323" s="581"/>
      <c r="S323" s="582"/>
      <c r="T323" s="582"/>
      <c r="U323" s="582"/>
      <c r="V323" s="582"/>
      <c r="W323" s="582"/>
      <c r="X323" s="580"/>
      <c r="Y323" s="580"/>
      <c r="Z323" s="580"/>
      <c r="AB323" s="581"/>
    </row>
    <row r="324" spans="1:28" s="615" customFormat="1">
      <c r="A324" s="657"/>
      <c r="B324" s="610" t="s">
        <v>708</v>
      </c>
      <c r="C324" s="621"/>
      <c r="D324" s="658">
        <v>1</v>
      </c>
      <c r="E324" s="659">
        <f>VLOOKUP(B324,'[10]auxiliar memoria'!$B$155:$E$302,2,FALSE)</f>
        <v>0.8</v>
      </c>
      <c r="F324" s="660"/>
      <c r="G324" s="661">
        <f>VLOOKUP(B324,'[10]auxiliar memoria'!$B$155:$E$302,3,FALSE)</f>
        <v>2.1</v>
      </c>
      <c r="H324" s="662">
        <f>IF(D324=0,"",IF(AND(D324&lt;0,E324*G324&gt;2),(ABS((2-(G324*E324)))*D324),IF(D324&gt;0,D324*E324*G324,0)))</f>
        <v>1.6800000000000002</v>
      </c>
      <c r="I324" s="663"/>
      <c r="J324" s="664"/>
      <c r="K324" s="617">
        <f>H324</f>
        <v>1.6800000000000002</v>
      </c>
      <c r="L324" s="617" t="str">
        <f>B324</f>
        <v>PM01</v>
      </c>
      <c r="M324" s="611"/>
      <c r="N324" s="585" t="s">
        <v>611</v>
      </c>
      <c r="O324" s="585" t="s">
        <v>611</v>
      </c>
      <c r="P324" s="616" t="s">
        <v>611</v>
      </c>
      <c r="Q324" s="612"/>
      <c r="R324" s="613"/>
      <c r="S324" s="614"/>
      <c r="T324" s="614"/>
      <c r="U324" s="614"/>
      <c r="V324" s="614"/>
      <c r="W324" s="614"/>
      <c r="X324" s="612"/>
      <c r="Y324" s="612"/>
      <c r="Z324" s="612"/>
      <c r="AB324" s="613" t="s">
        <v>670</v>
      </c>
    </row>
    <row r="325" spans="1:28" s="583" customFormat="1">
      <c r="A325" s="624"/>
      <c r="B325" s="584" t="s">
        <v>961</v>
      </c>
      <c r="C325" s="599"/>
      <c r="D325" s="625"/>
      <c r="E325" s="626"/>
      <c r="F325" s="627"/>
      <c r="G325" s="628"/>
      <c r="H325" s="629"/>
      <c r="I325" s="630"/>
      <c r="J325" s="631"/>
      <c r="K325" s="594"/>
      <c r="L325" s="594" t="str">
        <f t="shared" si="10"/>
        <v>PM01</v>
      </c>
      <c r="M325" s="579"/>
      <c r="N325" s="585" t="s">
        <v>611</v>
      </c>
      <c r="O325" s="585" t="s">
        <v>611</v>
      </c>
      <c r="P325" s="616" t="s">
        <v>611</v>
      </c>
      <c r="Q325" s="580"/>
      <c r="R325" s="581"/>
      <c r="S325" s="582"/>
      <c r="T325" s="582"/>
      <c r="U325" s="582"/>
      <c r="V325" s="582"/>
      <c r="W325" s="582"/>
      <c r="X325" s="580"/>
      <c r="Y325" s="580"/>
      <c r="Z325" s="580"/>
      <c r="AB325" s="581"/>
    </row>
    <row r="326" spans="1:28" s="615" customFormat="1">
      <c r="A326" s="657"/>
      <c r="B326" s="610" t="s">
        <v>708</v>
      </c>
      <c r="C326" s="621"/>
      <c r="D326" s="658">
        <v>1</v>
      </c>
      <c r="E326" s="659">
        <f>VLOOKUP(B326,'[10]auxiliar memoria'!$B$155:$E$302,2,FALSE)</f>
        <v>0.8</v>
      </c>
      <c r="F326" s="660"/>
      <c r="G326" s="661">
        <f>VLOOKUP(B326,'[10]auxiliar memoria'!$B$155:$E$302,3,FALSE)</f>
        <v>2.1</v>
      </c>
      <c r="H326" s="662">
        <f>IF(D326=0,"",IF(AND(D326&lt;0,E326*G326&gt;2),(ABS((2-(G326*E326)))*D326),IF(D326&gt;0,D326*E326*G326,0)))</f>
        <v>1.6800000000000002</v>
      </c>
      <c r="I326" s="663"/>
      <c r="J326" s="664"/>
      <c r="K326" s="617">
        <f>H326</f>
        <v>1.6800000000000002</v>
      </c>
      <c r="L326" s="617" t="str">
        <f>B326</f>
        <v>PM01</v>
      </c>
      <c r="M326" s="611"/>
      <c r="N326" s="585" t="s">
        <v>611</v>
      </c>
      <c r="O326" s="585" t="s">
        <v>611</v>
      </c>
      <c r="P326" s="616" t="s">
        <v>611</v>
      </c>
      <c r="Q326" s="612"/>
      <c r="R326" s="613"/>
      <c r="S326" s="614"/>
      <c r="T326" s="614"/>
      <c r="U326" s="614"/>
      <c r="V326" s="614"/>
      <c r="W326" s="614"/>
      <c r="X326" s="612"/>
      <c r="Y326" s="612"/>
      <c r="Z326" s="612"/>
      <c r="AB326" s="613" t="s">
        <v>670</v>
      </c>
    </row>
    <row r="327" spans="1:28" s="583" customFormat="1" ht="46.5">
      <c r="A327" s="624"/>
      <c r="B327" s="584" t="s">
        <v>962</v>
      </c>
      <c r="C327" s="599"/>
      <c r="D327" s="625"/>
      <c r="E327" s="626"/>
      <c r="F327" s="627"/>
      <c r="G327" s="628"/>
      <c r="H327" s="629"/>
      <c r="I327" s="630"/>
      <c r="J327" s="631"/>
      <c r="K327" s="594"/>
      <c r="L327" s="594" t="str">
        <f t="shared" si="10"/>
        <v>PM01</v>
      </c>
      <c r="M327" s="579"/>
      <c r="N327" s="585" t="s">
        <v>611</v>
      </c>
      <c r="O327" s="585" t="s">
        <v>611</v>
      </c>
      <c r="P327" s="616" t="s">
        <v>611</v>
      </c>
      <c r="Q327" s="580"/>
      <c r="R327" s="581"/>
      <c r="S327" s="582"/>
      <c r="T327" s="582"/>
      <c r="U327" s="582"/>
      <c r="V327" s="582"/>
      <c r="W327" s="582"/>
      <c r="X327" s="580"/>
      <c r="Y327" s="580"/>
      <c r="Z327" s="580"/>
      <c r="AB327" s="581"/>
    </row>
    <row r="328" spans="1:28" s="615" customFormat="1">
      <c r="A328" s="657"/>
      <c r="B328" s="610" t="s">
        <v>708</v>
      </c>
      <c r="C328" s="621"/>
      <c r="D328" s="658">
        <v>1</v>
      </c>
      <c r="E328" s="659">
        <f>VLOOKUP(B328,'[10]auxiliar memoria'!$B$155:$E$302,2,FALSE)</f>
        <v>0.8</v>
      </c>
      <c r="F328" s="660"/>
      <c r="G328" s="661">
        <f>VLOOKUP(B328,'[10]auxiliar memoria'!$B$155:$E$302,3,FALSE)</f>
        <v>2.1</v>
      </c>
      <c r="H328" s="662">
        <f>IF(D328=0,"",IF(AND(D328&lt;0,E328*G328&gt;2),(ABS((2-(G328*E328)))*D328),IF(D328&gt;0,D328*E328*G328,0)))</f>
        <v>1.6800000000000002</v>
      </c>
      <c r="I328" s="663"/>
      <c r="J328" s="664"/>
      <c r="K328" s="617">
        <f>H328</f>
        <v>1.6800000000000002</v>
      </c>
      <c r="L328" s="617" t="str">
        <f>B328</f>
        <v>PM01</v>
      </c>
      <c r="M328" s="611"/>
      <c r="N328" s="585" t="s">
        <v>611</v>
      </c>
      <c r="O328" s="585" t="s">
        <v>611</v>
      </c>
      <c r="P328" s="616" t="s">
        <v>611</v>
      </c>
      <c r="Q328" s="612"/>
      <c r="R328" s="613"/>
      <c r="S328" s="614"/>
      <c r="T328" s="614"/>
      <c r="U328" s="614"/>
      <c r="V328" s="614"/>
      <c r="W328" s="614"/>
      <c r="X328" s="612"/>
      <c r="Y328" s="612"/>
      <c r="Z328" s="612"/>
      <c r="AB328" s="613" t="s">
        <v>670</v>
      </c>
    </row>
    <row r="329" spans="1:28" s="583" customFormat="1" ht="46.5">
      <c r="A329" s="624"/>
      <c r="B329" s="584" t="s">
        <v>963</v>
      </c>
      <c r="C329" s="599"/>
      <c r="D329" s="625"/>
      <c r="E329" s="626"/>
      <c r="F329" s="627"/>
      <c r="G329" s="628"/>
      <c r="H329" s="629"/>
      <c r="I329" s="630"/>
      <c r="J329" s="631"/>
      <c r="K329" s="594"/>
      <c r="L329" s="594" t="str">
        <f t="shared" si="10"/>
        <v>PM03</v>
      </c>
      <c r="M329" s="579"/>
      <c r="N329" s="585" t="s">
        <v>611</v>
      </c>
      <c r="O329" s="585" t="s">
        <v>611</v>
      </c>
      <c r="P329" s="616" t="s">
        <v>611</v>
      </c>
      <c r="Q329" s="580"/>
      <c r="R329" s="581"/>
      <c r="S329" s="582"/>
      <c r="T329" s="582"/>
      <c r="U329" s="582"/>
      <c r="V329" s="582"/>
      <c r="W329" s="582"/>
      <c r="X329" s="580"/>
      <c r="Y329" s="580"/>
      <c r="Z329" s="580"/>
      <c r="AB329" s="581"/>
    </row>
    <row r="330" spans="1:28" s="615" customFormat="1">
      <c r="A330" s="657"/>
      <c r="B330" s="610" t="s">
        <v>838</v>
      </c>
      <c r="C330" s="621"/>
      <c r="D330" s="658">
        <v>1</v>
      </c>
      <c r="E330" s="659">
        <f>VLOOKUP(B330,'[10]auxiliar memoria'!$B$155:$E$302,2,FALSE)</f>
        <v>0.7</v>
      </c>
      <c r="F330" s="660"/>
      <c r="G330" s="661">
        <f>VLOOKUP(B330,'[10]auxiliar memoria'!$B$155:$E$302,3,FALSE)</f>
        <v>2.1</v>
      </c>
      <c r="H330" s="662">
        <f>IF(D330=0,"",IF(AND(D330&lt;0,E330*G330&gt;2),(ABS((2-(G330*E330)))*D330),IF(D330&gt;0,D330*E330*G330,0)))</f>
        <v>1.47</v>
      </c>
      <c r="I330" s="663"/>
      <c r="J330" s="664"/>
      <c r="K330" s="617">
        <f>H330</f>
        <v>1.47</v>
      </c>
      <c r="L330" s="617" t="str">
        <f>B330</f>
        <v>PM03</v>
      </c>
      <c r="M330" s="611"/>
      <c r="N330" s="585" t="s">
        <v>611</v>
      </c>
      <c r="O330" s="585" t="s">
        <v>611</v>
      </c>
      <c r="P330" s="616" t="s">
        <v>611</v>
      </c>
      <c r="Q330" s="612"/>
      <c r="R330" s="613"/>
      <c r="S330" s="614"/>
      <c r="T330" s="614"/>
      <c r="U330" s="614"/>
      <c r="V330" s="614"/>
      <c r="W330" s="614"/>
      <c r="X330" s="612"/>
      <c r="Y330" s="612"/>
      <c r="Z330" s="612"/>
      <c r="AB330" s="613" t="s">
        <v>670</v>
      </c>
    </row>
    <row r="331" spans="1:28" s="583" customFormat="1" ht="46.5">
      <c r="A331" s="624"/>
      <c r="B331" s="584" t="s">
        <v>964</v>
      </c>
      <c r="C331" s="599"/>
      <c r="D331" s="625"/>
      <c r="E331" s="626"/>
      <c r="F331" s="627"/>
      <c r="G331" s="628"/>
      <c r="H331" s="629"/>
      <c r="I331" s="630"/>
      <c r="J331" s="631"/>
      <c r="K331" s="594"/>
      <c r="L331" s="594" t="str">
        <f t="shared" si="10"/>
        <v>PM03</v>
      </c>
      <c r="M331" s="579"/>
      <c r="N331" s="585" t="s">
        <v>611</v>
      </c>
      <c r="O331" s="585" t="s">
        <v>611</v>
      </c>
      <c r="P331" s="616" t="s">
        <v>611</v>
      </c>
      <c r="Q331" s="580"/>
      <c r="R331" s="581"/>
      <c r="S331" s="582"/>
      <c r="T331" s="582"/>
      <c r="U331" s="582"/>
      <c r="V331" s="582"/>
      <c r="W331" s="582"/>
      <c r="X331" s="580"/>
      <c r="Y331" s="580"/>
      <c r="Z331" s="580"/>
      <c r="AB331" s="581"/>
    </row>
    <row r="332" spans="1:28" s="615" customFormat="1">
      <c r="A332" s="657"/>
      <c r="B332" s="610" t="s">
        <v>838</v>
      </c>
      <c r="C332" s="621"/>
      <c r="D332" s="658">
        <v>1</v>
      </c>
      <c r="E332" s="659">
        <f>VLOOKUP(B332,'[10]auxiliar memoria'!$B$155:$E$302,2,FALSE)</f>
        <v>0.7</v>
      </c>
      <c r="F332" s="660"/>
      <c r="G332" s="661">
        <f>VLOOKUP(B332,'[10]auxiliar memoria'!$B$155:$E$302,3,FALSE)</f>
        <v>2.1</v>
      </c>
      <c r="H332" s="662">
        <f>IF(D332=0,"",IF(AND(D332&lt;0,E332*G332&gt;2),(ABS((2-(G332*E332)))*D332),IF(D332&gt;0,D332*E332*G332,0)))</f>
        <v>1.47</v>
      </c>
      <c r="I332" s="663"/>
      <c r="J332" s="664"/>
      <c r="K332" s="617">
        <f>H332</f>
        <v>1.47</v>
      </c>
      <c r="L332" s="617" t="str">
        <f>B332</f>
        <v>PM03</v>
      </c>
      <c r="M332" s="611"/>
      <c r="N332" s="585" t="s">
        <v>611</v>
      </c>
      <c r="O332" s="585" t="s">
        <v>611</v>
      </c>
      <c r="P332" s="616" t="s">
        <v>611</v>
      </c>
      <c r="Q332" s="612"/>
      <c r="R332" s="613"/>
      <c r="S332" s="614"/>
      <c r="T332" s="614"/>
      <c r="U332" s="614"/>
      <c r="V332" s="614"/>
      <c r="W332" s="614"/>
      <c r="X332" s="612"/>
      <c r="Y332" s="612"/>
      <c r="Z332" s="612"/>
      <c r="AB332" s="613" t="s">
        <v>670</v>
      </c>
    </row>
    <row r="333" spans="1:28" s="583" customFormat="1">
      <c r="A333" s="624"/>
      <c r="B333" s="584" t="s">
        <v>965</v>
      </c>
      <c r="C333" s="599"/>
      <c r="D333" s="625"/>
      <c r="E333" s="626"/>
      <c r="F333" s="627"/>
      <c r="G333" s="628"/>
      <c r="H333" s="629"/>
      <c r="I333" s="630"/>
      <c r="J333" s="631"/>
      <c r="K333" s="594"/>
      <c r="L333" s="594" t="str">
        <f t="shared" si="10"/>
        <v>PM01</v>
      </c>
      <c r="M333" s="579"/>
      <c r="N333" s="585" t="s">
        <v>611</v>
      </c>
      <c r="O333" s="585" t="s">
        <v>611</v>
      </c>
      <c r="P333" s="616" t="s">
        <v>611</v>
      </c>
      <c r="Q333" s="580"/>
      <c r="R333" s="581"/>
      <c r="S333" s="582"/>
      <c r="T333" s="582"/>
      <c r="U333" s="582"/>
      <c r="V333" s="582"/>
      <c r="W333" s="582"/>
      <c r="X333" s="580"/>
      <c r="Y333" s="580"/>
      <c r="Z333" s="580"/>
      <c r="AB333" s="581"/>
    </row>
    <row r="334" spans="1:28" s="615" customFormat="1">
      <c r="A334" s="657"/>
      <c r="B334" s="610" t="s">
        <v>708</v>
      </c>
      <c r="C334" s="621"/>
      <c r="D334" s="658">
        <v>1</v>
      </c>
      <c r="E334" s="659">
        <f>VLOOKUP(B334,'[10]auxiliar memoria'!$B$155:$E$302,2,FALSE)</f>
        <v>0.8</v>
      </c>
      <c r="F334" s="660"/>
      <c r="G334" s="661">
        <f>VLOOKUP(B334,'[10]auxiliar memoria'!$B$155:$E$302,3,FALSE)</f>
        <v>2.1</v>
      </c>
      <c r="H334" s="662">
        <f>IF(D334=0,"",IF(AND(D334&lt;0,E334*G334&gt;2),(ABS((2-(G334*E334)))*D334),IF(D334&gt;0,D334*E334*G334,0)))</f>
        <v>1.6800000000000002</v>
      </c>
      <c r="I334" s="663"/>
      <c r="J334" s="664"/>
      <c r="K334" s="617">
        <f>H334</f>
        <v>1.6800000000000002</v>
      </c>
      <c r="L334" s="617" t="str">
        <f>B334</f>
        <v>PM01</v>
      </c>
      <c r="M334" s="611"/>
      <c r="N334" s="585" t="s">
        <v>611</v>
      </c>
      <c r="O334" s="585" t="s">
        <v>611</v>
      </c>
      <c r="P334" s="616" t="s">
        <v>611</v>
      </c>
      <c r="Q334" s="612"/>
      <c r="R334" s="613"/>
      <c r="S334" s="614"/>
      <c r="T334" s="614"/>
      <c r="U334" s="614"/>
      <c r="V334" s="614"/>
      <c r="W334" s="614"/>
      <c r="X334" s="612"/>
      <c r="Y334" s="612"/>
      <c r="Z334" s="612"/>
      <c r="AB334" s="613" t="s">
        <v>670</v>
      </c>
    </row>
    <row r="335" spans="1:28" s="583" customFormat="1">
      <c r="A335" s="624"/>
      <c r="B335" s="584" t="s">
        <v>966</v>
      </c>
      <c r="C335" s="599"/>
      <c r="D335" s="625"/>
      <c r="E335" s="626"/>
      <c r="F335" s="627"/>
      <c r="G335" s="628"/>
      <c r="H335" s="629"/>
      <c r="I335" s="630"/>
      <c r="J335" s="631"/>
      <c r="K335" s="594"/>
      <c r="L335" s="594" t="str">
        <f t="shared" si="10"/>
        <v>PM01</v>
      </c>
      <c r="M335" s="579"/>
      <c r="N335" s="585" t="s">
        <v>611</v>
      </c>
      <c r="O335" s="585" t="s">
        <v>611</v>
      </c>
      <c r="P335" s="616" t="s">
        <v>611</v>
      </c>
      <c r="Q335" s="580"/>
      <c r="R335" s="581"/>
      <c r="S335" s="582"/>
      <c r="T335" s="582"/>
      <c r="U335" s="582"/>
      <c r="V335" s="582"/>
      <c r="W335" s="582"/>
      <c r="X335" s="580"/>
      <c r="Y335" s="580"/>
      <c r="Z335" s="580"/>
      <c r="AB335" s="581"/>
    </row>
    <row r="336" spans="1:28" s="615" customFormat="1">
      <c r="A336" s="657"/>
      <c r="B336" s="610" t="s">
        <v>708</v>
      </c>
      <c r="C336" s="621"/>
      <c r="D336" s="658">
        <v>1</v>
      </c>
      <c r="E336" s="659">
        <f>VLOOKUP(B336,'[10]auxiliar memoria'!$B$155:$E$302,2,FALSE)</f>
        <v>0.8</v>
      </c>
      <c r="F336" s="660"/>
      <c r="G336" s="661">
        <f>VLOOKUP(B336,'[10]auxiliar memoria'!$B$155:$E$302,3,FALSE)</f>
        <v>2.1</v>
      </c>
      <c r="H336" s="662">
        <f>IF(D336=0,"",IF(AND(D336&lt;0,E336*G336&gt;2),(ABS((2-(G336*E336)))*D336),IF(D336&gt;0,D336*E336*G336,0)))</f>
        <v>1.6800000000000002</v>
      </c>
      <c r="I336" s="663"/>
      <c r="J336" s="664"/>
      <c r="K336" s="617">
        <f>H336</f>
        <v>1.6800000000000002</v>
      </c>
      <c r="L336" s="617" t="str">
        <f>B336</f>
        <v>PM01</v>
      </c>
      <c r="M336" s="611"/>
      <c r="N336" s="585" t="s">
        <v>611</v>
      </c>
      <c r="O336" s="585" t="s">
        <v>611</v>
      </c>
      <c r="P336" s="616" t="s">
        <v>611</v>
      </c>
      <c r="Q336" s="612"/>
      <c r="R336" s="613"/>
      <c r="S336" s="614"/>
      <c r="T336" s="614"/>
      <c r="U336" s="614"/>
      <c r="V336" s="614"/>
      <c r="W336" s="614"/>
      <c r="X336" s="612"/>
      <c r="Y336" s="612"/>
      <c r="Z336" s="612"/>
      <c r="AB336" s="613" t="s">
        <v>670</v>
      </c>
    </row>
    <row r="337" spans="1:28" s="583" customFormat="1" ht="46.5">
      <c r="A337" s="624"/>
      <c r="B337" s="584" t="s">
        <v>967</v>
      </c>
      <c r="C337" s="599"/>
      <c r="D337" s="625"/>
      <c r="E337" s="626"/>
      <c r="F337" s="627"/>
      <c r="G337" s="628"/>
      <c r="H337" s="629"/>
      <c r="I337" s="630"/>
      <c r="J337" s="631"/>
      <c r="K337" s="594"/>
      <c r="L337" s="594" t="str">
        <f t="shared" si="10"/>
        <v>PM03</v>
      </c>
      <c r="M337" s="579"/>
      <c r="N337" s="585" t="s">
        <v>611</v>
      </c>
      <c r="O337" s="585" t="s">
        <v>611</v>
      </c>
      <c r="P337" s="616" t="s">
        <v>611</v>
      </c>
      <c r="Q337" s="580"/>
      <c r="R337" s="581"/>
      <c r="S337" s="582"/>
      <c r="T337" s="582"/>
      <c r="U337" s="582"/>
      <c r="V337" s="582"/>
      <c r="W337" s="582"/>
      <c r="X337" s="580"/>
      <c r="Y337" s="580"/>
      <c r="Z337" s="580"/>
      <c r="AB337" s="581"/>
    </row>
    <row r="338" spans="1:28" s="615" customFormat="1">
      <c r="A338" s="657"/>
      <c r="B338" s="610" t="s">
        <v>838</v>
      </c>
      <c r="C338" s="621"/>
      <c r="D338" s="658">
        <v>1</v>
      </c>
      <c r="E338" s="659">
        <f>VLOOKUP(B338,'[10]auxiliar memoria'!$B$155:$E$302,2,FALSE)</f>
        <v>0.7</v>
      </c>
      <c r="F338" s="660"/>
      <c r="G338" s="661">
        <f>VLOOKUP(B338,'[10]auxiliar memoria'!$B$155:$E$302,3,FALSE)</f>
        <v>2.1</v>
      </c>
      <c r="H338" s="662">
        <f>IF(D338=0,"",IF(AND(D338&lt;0,E338*G338&gt;2),(ABS((2-(G338*E338)))*D338),IF(D338&gt;0,D338*E338*G338,0)))</f>
        <v>1.47</v>
      </c>
      <c r="I338" s="663"/>
      <c r="J338" s="664"/>
      <c r="K338" s="617">
        <f>H338</f>
        <v>1.47</v>
      </c>
      <c r="L338" s="617" t="str">
        <f>B338</f>
        <v>PM03</v>
      </c>
      <c r="M338" s="611"/>
      <c r="N338" s="585" t="s">
        <v>611</v>
      </c>
      <c r="O338" s="585" t="s">
        <v>611</v>
      </c>
      <c r="P338" s="616" t="s">
        <v>611</v>
      </c>
      <c r="Q338" s="612"/>
      <c r="R338" s="613"/>
      <c r="S338" s="614"/>
      <c r="T338" s="614"/>
      <c r="U338" s="614"/>
      <c r="V338" s="614"/>
      <c r="W338" s="614"/>
      <c r="X338" s="612"/>
      <c r="Y338" s="612"/>
      <c r="Z338" s="612"/>
      <c r="AB338" s="613" t="s">
        <v>670</v>
      </c>
    </row>
    <row r="339" spans="1:28" s="583" customFormat="1" ht="46.5">
      <c r="A339" s="624"/>
      <c r="B339" s="584" t="s">
        <v>968</v>
      </c>
      <c r="C339" s="599"/>
      <c r="D339" s="625"/>
      <c r="E339" s="626"/>
      <c r="F339" s="627"/>
      <c r="G339" s="628"/>
      <c r="H339" s="629"/>
      <c r="I339" s="630"/>
      <c r="J339" s="631"/>
      <c r="K339" s="594"/>
      <c r="L339" s="594" t="str">
        <f t="shared" si="10"/>
        <v>PM03</v>
      </c>
      <c r="M339" s="579"/>
      <c r="N339" s="585" t="s">
        <v>611</v>
      </c>
      <c r="O339" s="585" t="s">
        <v>611</v>
      </c>
      <c r="P339" s="616" t="s">
        <v>611</v>
      </c>
      <c r="Q339" s="580"/>
      <c r="R339" s="581"/>
      <c r="S339" s="582"/>
      <c r="T339" s="582"/>
      <c r="U339" s="582"/>
      <c r="V339" s="582"/>
      <c r="W339" s="582"/>
      <c r="X339" s="580"/>
      <c r="Y339" s="580"/>
      <c r="Z339" s="580"/>
      <c r="AB339" s="581"/>
    </row>
    <row r="340" spans="1:28" s="615" customFormat="1" ht="33.75" customHeight="1">
      <c r="A340" s="657"/>
      <c r="B340" s="610" t="s">
        <v>838</v>
      </c>
      <c r="C340" s="621"/>
      <c r="D340" s="658">
        <v>1</v>
      </c>
      <c r="E340" s="659">
        <f>VLOOKUP(B340,'[10]auxiliar memoria'!$B$155:$E$302,2,FALSE)</f>
        <v>0.7</v>
      </c>
      <c r="F340" s="660"/>
      <c r="G340" s="661">
        <f>VLOOKUP(B340,'[10]auxiliar memoria'!$B$155:$E$302,3,FALSE)</f>
        <v>2.1</v>
      </c>
      <c r="H340" s="662">
        <f>IF(D340=0,"",IF(AND(D340&lt;0,E340*G340&gt;2),(ABS((2-(G340*E340)))*D340),IF(D340&gt;0,D340*E340*G340,0)))</f>
        <v>1.47</v>
      </c>
      <c r="I340" s="663"/>
      <c r="J340" s="664"/>
      <c r="K340" s="617">
        <f>H340</f>
        <v>1.47</v>
      </c>
      <c r="L340" s="617" t="str">
        <f>B340</f>
        <v>PM03</v>
      </c>
      <c r="M340" s="611"/>
      <c r="N340" s="585" t="s">
        <v>611</v>
      </c>
      <c r="O340" s="585" t="s">
        <v>611</v>
      </c>
      <c r="P340" s="616" t="s">
        <v>611</v>
      </c>
      <c r="Q340" s="612"/>
      <c r="R340" s="613"/>
      <c r="S340" s="614"/>
      <c r="T340" s="614"/>
      <c r="U340" s="614"/>
      <c r="V340" s="614"/>
      <c r="W340" s="614"/>
      <c r="X340" s="612"/>
      <c r="Y340" s="612"/>
      <c r="Z340" s="612"/>
      <c r="AB340" s="613" t="s">
        <v>670</v>
      </c>
    </row>
    <row r="341" spans="1:28" s="583" customFormat="1">
      <c r="A341" s="624"/>
      <c r="B341" s="584" t="s">
        <v>969</v>
      </c>
      <c r="C341" s="599"/>
      <c r="D341" s="625"/>
      <c r="E341" s="626"/>
      <c r="F341" s="627"/>
      <c r="G341" s="628"/>
      <c r="H341" s="629"/>
      <c r="I341" s="630"/>
      <c r="J341" s="631"/>
      <c r="K341" s="594"/>
      <c r="L341" s="594" t="str">
        <f t="shared" si="10"/>
        <v>PM01</v>
      </c>
      <c r="M341" s="579"/>
      <c r="N341" s="585" t="s">
        <v>611</v>
      </c>
      <c r="O341" s="585" t="s">
        <v>611</v>
      </c>
      <c r="P341" s="616" t="s">
        <v>611</v>
      </c>
      <c r="Q341" s="580"/>
      <c r="R341" s="581"/>
      <c r="S341" s="582"/>
      <c r="T341" s="582"/>
      <c r="U341" s="582"/>
      <c r="V341" s="582"/>
      <c r="W341" s="582"/>
      <c r="X341" s="580"/>
      <c r="Y341" s="580"/>
      <c r="Z341" s="580"/>
      <c r="AB341" s="581"/>
    </row>
    <row r="342" spans="1:28" s="615" customFormat="1">
      <c r="A342" s="657"/>
      <c r="B342" s="610" t="s">
        <v>708</v>
      </c>
      <c r="C342" s="621"/>
      <c r="D342" s="658">
        <v>1</v>
      </c>
      <c r="E342" s="659">
        <f>VLOOKUP(B342,'[10]auxiliar memoria'!$B$155:$E$302,2,FALSE)</f>
        <v>0.8</v>
      </c>
      <c r="F342" s="660"/>
      <c r="G342" s="661">
        <f>VLOOKUP(B342,'[10]auxiliar memoria'!$B$155:$E$302,3,FALSE)</f>
        <v>2.1</v>
      </c>
      <c r="H342" s="662">
        <f>IF(D342=0,"",IF(AND(D342&lt;0,E342*G342&gt;2),(ABS((2-(G342*E342)))*D342),IF(D342&gt;0,D342*E342*G342,0)))</f>
        <v>1.6800000000000002</v>
      </c>
      <c r="I342" s="663"/>
      <c r="J342" s="664"/>
      <c r="K342" s="617">
        <f>H342</f>
        <v>1.6800000000000002</v>
      </c>
      <c r="L342" s="617" t="str">
        <f>B342</f>
        <v>PM01</v>
      </c>
      <c r="M342" s="611"/>
      <c r="N342" s="585" t="s">
        <v>611</v>
      </c>
      <c r="O342" s="585" t="s">
        <v>611</v>
      </c>
      <c r="P342" s="616" t="s">
        <v>611</v>
      </c>
      <c r="Q342" s="612"/>
      <c r="R342" s="613"/>
      <c r="S342" s="614"/>
      <c r="T342" s="614"/>
      <c r="U342" s="614"/>
      <c r="V342" s="614"/>
      <c r="W342" s="614"/>
      <c r="X342" s="612"/>
      <c r="Y342" s="612"/>
      <c r="Z342" s="612"/>
      <c r="AB342" s="613" t="s">
        <v>670</v>
      </c>
    </row>
    <row r="343" spans="1:28" s="583" customFormat="1">
      <c r="A343" s="624"/>
      <c r="B343" s="584" t="s">
        <v>926</v>
      </c>
      <c r="C343" s="599"/>
      <c r="D343" s="625"/>
      <c r="E343" s="626"/>
      <c r="F343" s="627"/>
      <c r="G343" s="628"/>
      <c r="H343" s="629"/>
      <c r="I343" s="630"/>
      <c r="J343" s="631"/>
      <c r="K343" s="594"/>
      <c r="L343" s="594" t="str">
        <f t="shared" si="10"/>
        <v>PM01</v>
      </c>
      <c r="M343" s="579"/>
      <c r="N343" s="585" t="s">
        <v>611</v>
      </c>
      <c r="O343" s="585" t="s">
        <v>611</v>
      </c>
      <c r="P343" s="616" t="s">
        <v>611</v>
      </c>
      <c r="Q343" s="580"/>
      <c r="R343" s="581"/>
      <c r="S343" s="582"/>
      <c r="T343" s="582"/>
      <c r="U343" s="582"/>
      <c r="V343" s="582"/>
      <c r="W343" s="582"/>
      <c r="X343" s="580"/>
      <c r="Y343" s="580"/>
      <c r="Z343" s="580"/>
      <c r="AB343" s="581"/>
    </row>
    <row r="344" spans="1:28" s="615" customFormat="1">
      <c r="A344" s="657"/>
      <c r="B344" s="610" t="s">
        <v>708</v>
      </c>
      <c r="C344" s="621"/>
      <c r="D344" s="658">
        <v>1</v>
      </c>
      <c r="E344" s="659">
        <f>VLOOKUP(B344,'[10]auxiliar memoria'!$B$155:$E$302,2,FALSE)</f>
        <v>0.8</v>
      </c>
      <c r="F344" s="660"/>
      <c r="G344" s="661">
        <f>VLOOKUP(B344,'[10]auxiliar memoria'!$B$155:$E$302,3,FALSE)</f>
        <v>2.1</v>
      </c>
      <c r="H344" s="662">
        <f>IF(D344=0,"",IF(AND(D344&lt;0,E344*G344&gt;2),(ABS((2-(G344*E344)))*D344),IF(D344&gt;0,D344*E344*G344,0)))</f>
        <v>1.6800000000000002</v>
      </c>
      <c r="I344" s="663"/>
      <c r="J344" s="664"/>
      <c r="K344" s="617">
        <f>H344</f>
        <v>1.6800000000000002</v>
      </c>
      <c r="L344" s="617" t="str">
        <f>B344</f>
        <v>PM01</v>
      </c>
      <c r="M344" s="611"/>
      <c r="N344" s="585" t="s">
        <v>611</v>
      </c>
      <c r="O344" s="585" t="s">
        <v>611</v>
      </c>
      <c r="P344" s="616" t="s">
        <v>611</v>
      </c>
      <c r="Q344" s="612"/>
      <c r="R344" s="613"/>
      <c r="S344" s="614"/>
      <c r="T344" s="614"/>
      <c r="U344" s="614"/>
      <c r="V344" s="614"/>
      <c r="W344" s="614"/>
      <c r="X344" s="612"/>
      <c r="Y344" s="612"/>
      <c r="Z344" s="612"/>
      <c r="AB344" s="613" t="s">
        <v>670</v>
      </c>
    </row>
    <row r="345" spans="1:28" s="583" customFormat="1">
      <c r="A345" s="624"/>
      <c r="B345" s="584" t="s">
        <v>806</v>
      </c>
      <c r="C345" s="599"/>
      <c r="D345" s="625"/>
      <c r="E345" s="626"/>
      <c r="F345" s="627"/>
      <c r="G345" s="628"/>
      <c r="H345" s="629"/>
      <c r="I345" s="630"/>
      <c r="J345" s="631"/>
      <c r="K345" s="594"/>
      <c r="L345" s="594" t="str">
        <f t="shared" si="10"/>
        <v>PM01</v>
      </c>
      <c r="M345" s="579"/>
      <c r="N345" s="585" t="s">
        <v>611</v>
      </c>
      <c r="O345" s="585" t="s">
        <v>611</v>
      </c>
      <c r="P345" s="616" t="s">
        <v>611</v>
      </c>
      <c r="Q345" s="580"/>
      <c r="R345" s="581"/>
      <c r="S345" s="582"/>
      <c r="T345" s="582"/>
      <c r="U345" s="582"/>
      <c r="V345" s="582"/>
      <c r="W345" s="582"/>
      <c r="X345" s="580"/>
      <c r="Y345" s="580"/>
      <c r="Z345" s="580"/>
      <c r="AB345" s="581"/>
    </row>
    <row r="346" spans="1:28" s="615" customFormat="1">
      <c r="A346" s="657"/>
      <c r="B346" s="610" t="s">
        <v>708</v>
      </c>
      <c r="C346" s="621"/>
      <c r="D346" s="658">
        <v>1</v>
      </c>
      <c r="E346" s="659">
        <f>VLOOKUP(B346,'[10]auxiliar memoria'!$B$155:$E$302,2,FALSE)</f>
        <v>0.8</v>
      </c>
      <c r="F346" s="660"/>
      <c r="G346" s="661">
        <f>VLOOKUP(B346,'[10]auxiliar memoria'!$B$155:$E$302,3,FALSE)</f>
        <v>2.1</v>
      </c>
      <c r="H346" s="662">
        <f>IF(D346=0,"",IF(AND(D346&lt;0,E346*G346&gt;2),(ABS((2-(G346*E346)))*D346),IF(D346&gt;0,D346*E346*G346,0)))</f>
        <v>1.6800000000000002</v>
      </c>
      <c r="I346" s="663"/>
      <c r="J346" s="664"/>
      <c r="K346" s="617">
        <f>H346</f>
        <v>1.6800000000000002</v>
      </c>
      <c r="L346" s="617" t="str">
        <f>B346</f>
        <v>PM01</v>
      </c>
      <c r="M346" s="611"/>
      <c r="N346" s="585" t="s">
        <v>611</v>
      </c>
      <c r="O346" s="585" t="s">
        <v>611</v>
      </c>
      <c r="P346" s="616" t="s">
        <v>611</v>
      </c>
      <c r="Q346" s="612"/>
      <c r="R346" s="613"/>
      <c r="S346" s="614"/>
      <c r="T346" s="614"/>
      <c r="U346" s="614"/>
      <c r="V346" s="614"/>
      <c r="W346" s="614"/>
      <c r="X346" s="612"/>
      <c r="Y346" s="612"/>
      <c r="Z346" s="612"/>
      <c r="AB346" s="613" t="s">
        <v>670</v>
      </c>
    </row>
    <row r="347" spans="1:28" s="583" customFormat="1">
      <c r="A347" s="624"/>
      <c r="B347" s="584" t="s">
        <v>970</v>
      </c>
      <c r="C347" s="599"/>
      <c r="D347" s="625"/>
      <c r="E347" s="626"/>
      <c r="F347" s="627"/>
      <c r="G347" s="628"/>
      <c r="H347" s="629"/>
      <c r="I347" s="630"/>
      <c r="J347" s="631"/>
      <c r="K347" s="594"/>
      <c r="L347" s="594" t="str">
        <f t="shared" si="10"/>
        <v>PM03</v>
      </c>
      <c r="M347" s="579"/>
      <c r="N347" s="585" t="s">
        <v>611</v>
      </c>
      <c r="O347" s="585" t="s">
        <v>611</v>
      </c>
      <c r="P347" s="616" t="s">
        <v>611</v>
      </c>
      <c r="Q347" s="580"/>
      <c r="R347" s="581"/>
      <c r="S347" s="582"/>
      <c r="T347" s="582"/>
      <c r="U347" s="582"/>
      <c r="V347" s="582"/>
      <c r="W347" s="582"/>
      <c r="X347" s="580"/>
      <c r="Y347" s="580"/>
      <c r="Z347" s="580"/>
      <c r="AB347" s="581"/>
    </row>
    <row r="348" spans="1:28" s="615" customFormat="1">
      <c r="A348" s="657"/>
      <c r="B348" s="610" t="s">
        <v>838</v>
      </c>
      <c r="C348" s="621"/>
      <c r="D348" s="658">
        <v>1</v>
      </c>
      <c r="E348" s="659">
        <f>VLOOKUP(B348,'[10]auxiliar memoria'!$B$155:$E$302,2,FALSE)</f>
        <v>0.7</v>
      </c>
      <c r="F348" s="660"/>
      <c r="G348" s="661">
        <f>VLOOKUP(B348,'[10]auxiliar memoria'!$B$155:$E$302,3,FALSE)</f>
        <v>2.1</v>
      </c>
      <c r="H348" s="662">
        <f>IF(D348=0,"",IF(AND(D348&lt;0,E348*G348&gt;2),(ABS((2-(G348*E348)))*D348),IF(D348&gt;0,D348*E348*G348,0)))</f>
        <v>1.47</v>
      </c>
      <c r="I348" s="663"/>
      <c r="J348" s="664"/>
      <c r="K348" s="617">
        <f>H348</f>
        <v>1.47</v>
      </c>
      <c r="L348" s="617" t="str">
        <f>B348</f>
        <v>PM03</v>
      </c>
      <c r="M348" s="611"/>
      <c r="N348" s="585" t="s">
        <v>611</v>
      </c>
      <c r="O348" s="585" t="s">
        <v>611</v>
      </c>
      <c r="P348" s="616" t="s">
        <v>611</v>
      </c>
      <c r="Q348" s="612"/>
      <c r="R348" s="613"/>
      <c r="S348" s="614"/>
      <c r="T348" s="614"/>
      <c r="U348" s="614"/>
      <c r="V348" s="614"/>
      <c r="W348" s="614"/>
      <c r="X348" s="612"/>
      <c r="Y348" s="612"/>
      <c r="Z348" s="612"/>
      <c r="AB348" s="613" t="s">
        <v>670</v>
      </c>
    </row>
    <row r="349" spans="1:28" s="583" customFormat="1">
      <c r="A349" s="624"/>
      <c r="B349" s="584" t="s">
        <v>971</v>
      </c>
      <c r="C349" s="599"/>
      <c r="D349" s="625"/>
      <c r="E349" s="626"/>
      <c r="F349" s="627"/>
      <c r="G349" s="628"/>
      <c r="H349" s="629"/>
      <c r="I349" s="630"/>
      <c r="J349" s="631"/>
      <c r="K349" s="594"/>
      <c r="L349" s="594" t="str">
        <f t="shared" si="10"/>
        <v>PM01</v>
      </c>
      <c r="M349" s="579"/>
      <c r="N349" s="585" t="s">
        <v>611</v>
      </c>
      <c r="O349" s="585" t="s">
        <v>611</v>
      </c>
      <c r="P349" s="616" t="s">
        <v>611</v>
      </c>
      <c r="Q349" s="580"/>
      <c r="R349" s="581"/>
      <c r="S349" s="582"/>
      <c r="T349" s="582"/>
      <c r="U349" s="582"/>
      <c r="V349" s="582"/>
      <c r="W349" s="582"/>
      <c r="X349" s="580"/>
      <c r="Y349" s="580"/>
      <c r="Z349" s="580"/>
      <c r="AB349" s="581"/>
    </row>
    <row r="350" spans="1:28" s="615" customFormat="1">
      <c r="A350" s="657"/>
      <c r="B350" s="610" t="s">
        <v>708</v>
      </c>
      <c r="C350" s="621"/>
      <c r="D350" s="658">
        <v>1</v>
      </c>
      <c r="E350" s="659">
        <f>VLOOKUP(B350,'[10]auxiliar memoria'!$B$155:$E$302,2,FALSE)</f>
        <v>0.8</v>
      </c>
      <c r="F350" s="660"/>
      <c r="G350" s="661">
        <f>VLOOKUP(B350,'[10]auxiliar memoria'!$B$155:$E$302,3,FALSE)</f>
        <v>2.1</v>
      </c>
      <c r="H350" s="662">
        <f>IF(D350=0,"",IF(AND(D350&lt;0,E350*G350&gt;2),(ABS((2-(G350*E350)))*D350),IF(D350&gt;0,D350*E350*G350,0)))</f>
        <v>1.6800000000000002</v>
      </c>
      <c r="I350" s="663"/>
      <c r="J350" s="664"/>
      <c r="K350" s="617">
        <f>H350</f>
        <v>1.6800000000000002</v>
      </c>
      <c r="L350" s="617" t="str">
        <f>B350</f>
        <v>PM01</v>
      </c>
      <c r="M350" s="611"/>
      <c r="N350" s="585" t="s">
        <v>611</v>
      </c>
      <c r="O350" s="585" t="s">
        <v>611</v>
      </c>
      <c r="P350" s="616" t="s">
        <v>611</v>
      </c>
      <c r="Q350" s="612"/>
      <c r="R350" s="613"/>
      <c r="S350" s="614"/>
      <c r="T350" s="614"/>
      <c r="U350" s="614"/>
      <c r="V350" s="614"/>
      <c r="W350" s="614"/>
      <c r="X350" s="612"/>
      <c r="Y350" s="612"/>
      <c r="Z350" s="612"/>
      <c r="AB350" s="613" t="s">
        <v>670</v>
      </c>
    </row>
    <row r="351" spans="1:28" s="583" customFormat="1">
      <c r="A351" s="624"/>
      <c r="B351" s="584" t="s">
        <v>972</v>
      </c>
      <c r="C351" s="599"/>
      <c r="D351" s="625"/>
      <c r="E351" s="626"/>
      <c r="F351" s="627"/>
      <c r="G351" s="628"/>
      <c r="H351" s="629"/>
      <c r="I351" s="630"/>
      <c r="J351" s="631"/>
      <c r="K351" s="594"/>
      <c r="L351" s="594" t="str">
        <f t="shared" si="10"/>
        <v>PM01</v>
      </c>
      <c r="M351" s="579"/>
      <c r="N351" s="585" t="s">
        <v>611</v>
      </c>
      <c r="O351" s="585" t="s">
        <v>611</v>
      </c>
      <c r="P351" s="616" t="s">
        <v>611</v>
      </c>
      <c r="Q351" s="580"/>
      <c r="R351" s="581"/>
      <c r="S351" s="582"/>
      <c r="T351" s="582"/>
      <c r="U351" s="582"/>
      <c r="V351" s="582"/>
      <c r="W351" s="582"/>
      <c r="X351" s="580"/>
      <c r="Y351" s="580"/>
      <c r="Z351" s="580"/>
      <c r="AB351" s="581"/>
    </row>
    <row r="352" spans="1:28" s="615" customFormat="1">
      <c r="A352" s="657"/>
      <c r="B352" s="610" t="s">
        <v>708</v>
      </c>
      <c r="C352" s="621"/>
      <c r="D352" s="658">
        <v>1</v>
      </c>
      <c r="E352" s="659">
        <f>VLOOKUP(B352,'[10]auxiliar memoria'!$B$155:$E$302,2,FALSE)</f>
        <v>0.8</v>
      </c>
      <c r="F352" s="660"/>
      <c r="G352" s="661">
        <f>VLOOKUP(B352,'[10]auxiliar memoria'!$B$155:$E$302,3,FALSE)</f>
        <v>2.1</v>
      </c>
      <c r="H352" s="662">
        <f>IF(D352=0,"",IF(AND(D352&lt;0,E352*G352&gt;2),(ABS((2-(G352*E352)))*D352),IF(D352&gt;0,D352*E352*G352,0)))</f>
        <v>1.6800000000000002</v>
      </c>
      <c r="I352" s="663"/>
      <c r="J352" s="664"/>
      <c r="K352" s="617">
        <f>H352</f>
        <v>1.6800000000000002</v>
      </c>
      <c r="L352" s="617" t="str">
        <f>B352</f>
        <v>PM01</v>
      </c>
      <c r="M352" s="611"/>
      <c r="N352" s="585" t="s">
        <v>611</v>
      </c>
      <c r="O352" s="585" t="s">
        <v>611</v>
      </c>
      <c r="P352" s="616" t="s">
        <v>611</v>
      </c>
      <c r="Q352" s="612"/>
      <c r="R352" s="613"/>
      <c r="S352" s="614"/>
      <c r="T352" s="614"/>
      <c r="U352" s="614"/>
      <c r="V352" s="614"/>
      <c r="W352" s="614"/>
      <c r="X352" s="612"/>
      <c r="Y352" s="612"/>
      <c r="Z352" s="612"/>
      <c r="AB352" s="613" t="s">
        <v>670</v>
      </c>
    </row>
    <row r="353" spans="1:28" s="583" customFormat="1">
      <c r="A353" s="624"/>
      <c r="B353" s="584" t="s">
        <v>973</v>
      </c>
      <c r="C353" s="599"/>
      <c r="D353" s="625"/>
      <c r="E353" s="626"/>
      <c r="F353" s="627"/>
      <c r="G353" s="628"/>
      <c r="H353" s="629"/>
      <c r="I353" s="630"/>
      <c r="J353" s="631"/>
      <c r="K353" s="594"/>
      <c r="L353" s="594" t="str">
        <f t="shared" si="10"/>
        <v>PM01</v>
      </c>
      <c r="M353" s="579"/>
      <c r="N353" s="585" t="s">
        <v>611</v>
      </c>
      <c r="O353" s="585" t="s">
        <v>611</v>
      </c>
      <c r="P353" s="616" t="s">
        <v>611</v>
      </c>
      <c r="Q353" s="580"/>
      <c r="R353" s="581"/>
      <c r="S353" s="582"/>
      <c r="T353" s="582"/>
      <c r="U353" s="582"/>
      <c r="V353" s="582"/>
      <c r="W353" s="582"/>
      <c r="X353" s="580"/>
      <c r="Y353" s="580"/>
      <c r="Z353" s="580"/>
      <c r="AB353" s="581"/>
    </row>
    <row r="354" spans="1:28" s="615" customFormat="1">
      <c r="A354" s="657"/>
      <c r="B354" s="610" t="s">
        <v>708</v>
      </c>
      <c r="C354" s="621"/>
      <c r="D354" s="658">
        <v>1</v>
      </c>
      <c r="E354" s="659">
        <f>VLOOKUP(B354,'[10]auxiliar memoria'!$B$155:$E$302,2,FALSE)</f>
        <v>0.8</v>
      </c>
      <c r="F354" s="660"/>
      <c r="G354" s="661">
        <f>VLOOKUP(B354,'[10]auxiliar memoria'!$B$155:$E$302,3,FALSE)</f>
        <v>2.1</v>
      </c>
      <c r="H354" s="662">
        <f>IF(D354=0,"",IF(AND(D354&lt;0,E354*G354&gt;2),(ABS((2-(G354*E354)))*D354),IF(D354&gt;0,D354*E354*G354,0)))</f>
        <v>1.6800000000000002</v>
      </c>
      <c r="I354" s="663"/>
      <c r="J354" s="664"/>
      <c r="K354" s="617">
        <f>H354</f>
        <v>1.6800000000000002</v>
      </c>
      <c r="L354" s="617" t="str">
        <f>B354</f>
        <v>PM01</v>
      </c>
      <c r="M354" s="611"/>
      <c r="N354" s="585" t="s">
        <v>611</v>
      </c>
      <c r="O354" s="585" t="s">
        <v>611</v>
      </c>
      <c r="P354" s="616" t="s">
        <v>611</v>
      </c>
      <c r="Q354" s="612"/>
      <c r="R354" s="613"/>
      <c r="S354" s="614"/>
      <c r="T354" s="614"/>
      <c r="U354" s="614"/>
      <c r="V354" s="614"/>
      <c r="W354" s="614"/>
      <c r="X354" s="612"/>
      <c r="Y354" s="612"/>
      <c r="Z354" s="612"/>
      <c r="AB354" s="613" t="s">
        <v>670</v>
      </c>
    </row>
    <row r="355" spans="1:28" s="583" customFormat="1">
      <c r="A355" s="624"/>
      <c r="B355" s="584" t="s">
        <v>930</v>
      </c>
      <c r="C355" s="599"/>
      <c r="D355" s="625"/>
      <c r="E355" s="626"/>
      <c r="F355" s="627"/>
      <c r="G355" s="628"/>
      <c r="H355" s="629"/>
      <c r="I355" s="630"/>
      <c r="J355" s="631"/>
      <c r="K355" s="594"/>
      <c r="L355" s="594" t="str">
        <f t="shared" si="10"/>
        <v>PM01</v>
      </c>
      <c r="M355" s="579"/>
      <c r="N355" s="585" t="s">
        <v>611</v>
      </c>
      <c r="O355" s="585" t="s">
        <v>611</v>
      </c>
      <c r="P355" s="616" t="s">
        <v>611</v>
      </c>
      <c r="Q355" s="580"/>
      <c r="R355" s="581"/>
      <c r="S355" s="582"/>
      <c r="T355" s="582"/>
      <c r="U355" s="582"/>
      <c r="V355" s="582"/>
      <c r="W355" s="582"/>
      <c r="X355" s="580"/>
      <c r="Y355" s="580"/>
      <c r="Z355" s="580"/>
      <c r="AB355" s="581"/>
    </row>
    <row r="356" spans="1:28" s="615" customFormat="1">
      <c r="A356" s="657"/>
      <c r="B356" s="610" t="s">
        <v>708</v>
      </c>
      <c r="C356" s="621"/>
      <c r="D356" s="658">
        <v>1</v>
      </c>
      <c r="E356" s="659">
        <f>VLOOKUP(B356,'[10]auxiliar memoria'!$B$155:$E$302,2,FALSE)</f>
        <v>0.8</v>
      </c>
      <c r="F356" s="660"/>
      <c r="G356" s="661">
        <f>VLOOKUP(B356,'[10]auxiliar memoria'!$B$155:$E$302,3,FALSE)</f>
        <v>2.1</v>
      </c>
      <c r="H356" s="662">
        <f>IF(D356=0,"",IF(AND(D356&lt;0,E356*G356&gt;2),(ABS((2-(G356*E356)))*D356),IF(D356&gt;0,D356*E356*G356,0)))</f>
        <v>1.6800000000000002</v>
      </c>
      <c r="I356" s="663"/>
      <c r="J356" s="664"/>
      <c r="K356" s="617">
        <f>H356</f>
        <v>1.6800000000000002</v>
      </c>
      <c r="L356" s="617" t="str">
        <f>B356</f>
        <v>PM01</v>
      </c>
      <c r="M356" s="611"/>
      <c r="N356" s="585" t="s">
        <v>611</v>
      </c>
      <c r="O356" s="585" t="s">
        <v>611</v>
      </c>
      <c r="P356" s="616" t="s">
        <v>611</v>
      </c>
      <c r="Q356" s="612"/>
      <c r="R356" s="613"/>
      <c r="S356" s="614"/>
      <c r="T356" s="614"/>
      <c r="U356" s="614"/>
      <c r="V356" s="614"/>
      <c r="W356" s="614"/>
      <c r="X356" s="612"/>
      <c r="Y356" s="612"/>
      <c r="Z356" s="612"/>
      <c r="AB356" s="613" t="s">
        <v>670</v>
      </c>
    </row>
    <row r="357" spans="1:28" s="583" customFormat="1">
      <c r="A357" s="624"/>
      <c r="B357" s="584" t="s">
        <v>974</v>
      </c>
      <c r="C357" s="599"/>
      <c r="D357" s="625"/>
      <c r="E357" s="626"/>
      <c r="F357" s="627"/>
      <c r="G357" s="628"/>
      <c r="H357" s="629"/>
      <c r="I357" s="630"/>
      <c r="J357" s="631"/>
      <c r="K357" s="594"/>
      <c r="L357" s="594" t="str">
        <f t="shared" si="10"/>
        <v>PM01</v>
      </c>
      <c r="M357" s="579"/>
      <c r="N357" s="585" t="s">
        <v>611</v>
      </c>
      <c r="O357" s="585" t="s">
        <v>611</v>
      </c>
      <c r="P357" s="616" t="s">
        <v>611</v>
      </c>
      <c r="Q357" s="580"/>
      <c r="R357" s="581"/>
      <c r="S357" s="582"/>
      <c r="T357" s="582"/>
      <c r="U357" s="582"/>
      <c r="V357" s="582"/>
      <c r="W357" s="582"/>
      <c r="X357" s="580"/>
      <c r="Y357" s="580"/>
      <c r="Z357" s="580"/>
      <c r="AB357" s="581"/>
    </row>
    <row r="358" spans="1:28" s="615" customFormat="1">
      <c r="A358" s="657"/>
      <c r="B358" s="610" t="s">
        <v>708</v>
      </c>
      <c r="C358" s="621"/>
      <c r="D358" s="658">
        <v>1</v>
      </c>
      <c r="E358" s="659">
        <f>VLOOKUP(B358,'[10]auxiliar memoria'!$B$155:$E$302,2,FALSE)</f>
        <v>0.8</v>
      </c>
      <c r="F358" s="660"/>
      <c r="G358" s="661">
        <f>VLOOKUP(B358,'[10]auxiliar memoria'!$B$155:$E$302,3,FALSE)</f>
        <v>2.1</v>
      </c>
      <c r="H358" s="662">
        <f>IF(D358=0,"",IF(AND(D358&lt;0,E358*G358&gt;2),(ABS((2-(G358*E358)))*D358),IF(D358&gt;0,D358*E358*G358,0)))</f>
        <v>1.6800000000000002</v>
      </c>
      <c r="I358" s="663"/>
      <c r="J358" s="664"/>
      <c r="K358" s="617">
        <f>H358</f>
        <v>1.6800000000000002</v>
      </c>
      <c r="L358" s="617" t="str">
        <f>B358</f>
        <v>PM01</v>
      </c>
      <c r="M358" s="611"/>
      <c r="N358" s="585" t="s">
        <v>611</v>
      </c>
      <c r="O358" s="585" t="s">
        <v>611</v>
      </c>
      <c r="P358" s="616" t="s">
        <v>611</v>
      </c>
      <c r="Q358" s="612"/>
      <c r="R358" s="613"/>
      <c r="S358" s="614"/>
      <c r="T358" s="614"/>
      <c r="U358" s="614"/>
      <c r="V358" s="614"/>
      <c r="W358" s="614"/>
      <c r="X358" s="612"/>
      <c r="Y358" s="612"/>
      <c r="Z358" s="612"/>
      <c r="AB358" s="613" t="s">
        <v>670</v>
      </c>
    </row>
    <row r="359" spans="1:28" s="583" customFormat="1">
      <c r="A359" s="624"/>
      <c r="B359" s="584" t="s">
        <v>946</v>
      </c>
      <c r="C359" s="599"/>
      <c r="D359" s="625"/>
      <c r="E359" s="626"/>
      <c r="F359" s="627"/>
      <c r="G359" s="628"/>
      <c r="H359" s="629"/>
      <c r="I359" s="630"/>
      <c r="J359" s="631"/>
      <c r="K359" s="594"/>
      <c r="L359" s="594" t="str">
        <f t="shared" si="10"/>
        <v>PM01</v>
      </c>
      <c r="M359" s="579"/>
      <c r="N359" s="585" t="s">
        <v>611</v>
      </c>
      <c r="O359" s="585" t="s">
        <v>611</v>
      </c>
      <c r="P359" s="616" t="s">
        <v>611</v>
      </c>
      <c r="Q359" s="580"/>
      <c r="R359" s="581"/>
      <c r="S359" s="582"/>
      <c r="T359" s="582"/>
      <c r="U359" s="582"/>
      <c r="V359" s="582"/>
      <c r="W359" s="582"/>
      <c r="X359" s="580"/>
      <c r="Y359" s="580"/>
      <c r="Z359" s="580"/>
      <c r="AB359" s="581"/>
    </row>
    <row r="360" spans="1:28" s="615" customFormat="1">
      <c r="A360" s="657"/>
      <c r="B360" s="610" t="s">
        <v>708</v>
      </c>
      <c r="C360" s="621"/>
      <c r="D360" s="658">
        <v>1</v>
      </c>
      <c r="E360" s="659">
        <f>VLOOKUP(B360,'[10]auxiliar memoria'!$B$155:$E$302,2,FALSE)</f>
        <v>0.8</v>
      </c>
      <c r="F360" s="660"/>
      <c r="G360" s="661">
        <f>VLOOKUP(B360,'[10]auxiliar memoria'!$B$155:$E$302,3,FALSE)</f>
        <v>2.1</v>
      </c>
      <c r="H360" s="662">
        <f>IF(D360=0,"",IF(AND(D360&lt;0,E360*G360&gt;2),(ABS((2-(G360*E360)))*D360),IF(D360&gt;0,D360*E360*G360,0)))</f>
        <v>1.6800000000000002</v>
      </c>
      <c r="I360" s="663"/>
      <c r="J360" s="664"/>
      <c r="K360" s="617">
        <f>H360</f>
        <v>1.6800000000000002</v>
      </c>
      <c r="L360" s="617" t="str">
        <f>B360</f>
        <v>PM01</v>
      </c>
      <c r="M360" s="611"/>
      <c r="N360" s="585" t="s">
        <v>611</v>
      </c>
      <c r="O360" s="585" t="s">
        <v>611</v>
      </c>
      <c r="P360" s="616" t="s">
        <v>611</v>
      </c>
      <c r="Q360" s="612"/>
      <c r="R360" s="613"/>
      <c r="S360" s="614"/>
      <c r="T360" s="614"/>
      <c r="U360" s="614"/>
      <c r="V360" s="614"/>
      <c r="W360" s="614"/>
      <c r="X360" s="612"/>
      <c r="Y360" s="612"/>
      <c r="Z360" s="612"/>
      <c r="AB360" s="613" t="s">
        <v>670</v>
      </c>
    </row>
    <row r="361" spans="1:28" s="583" customFormat="1">
      <c r="A361" s="624"/>
      <c r="B361" s="584" t="s">
        <v>975</v>
      </c>
      <c r="C361" s="599"/>
      <c r="D361" s="625"/>
      <c r="E361" s="626"/>
      <c r="F361" s="627"/>
      <c r="G361" s="628"/>
      <c r="H361" s="629"/>
      <c r="I361" s="630"/>
      <c r="J361" s="631"/>
      <c r="K361" s="594"/>
      <c r="L361" s="594" t="str">
        <f t="shared" si="10"/>
        <v>PM01</v>
      </c>
      <c r="M361" s="579"/>
      <c r="N361" s="585" t="s">
        <v>611</v>
      </c>
      <c r="O361" s="585" t="s">
        <v>611</v>
      </c>
      <c r="P361" s="616" t="s">
        <v>611</v>
      </c>
      <c r="Q361" s="580"/>
      <c r="R361" s="581"/>
      <c r="S361" s="582"/>
      <c r="T361" s="582"/>
      <c r="U361" s="582"/>
      <c r="V361" s="582"/>
      <c r="W361" s="582"/>
      <c r="X361" s="580"/>
      <c r="Y361" s="580"/>
      <c r="Z361" s="580"/>
      <c r="AB361" s="581"/>
    </row>
    <row r="362" spans="1:28" s="615" customFormat="1">
      <c r="A362" s="657"/>
      <c r="B362" s="610" t="s">
        <v>708</v>
      </c>
      <c r="C362" s="621"/>
      <c r="D362" s="658">
        <v>1</v>
      </c>
      <c r="E362" s="659">
        <f>VLOOKUP(B362,'[10]auxiliar memoria'!$B$155:$E$302,2,FALSE)</f>
        <v>0.8</v>
      </c>
      <c r="F362" s="660"/>
      <c r="G362" s="661">
        <f>VLOOKUP(B362,'[10]auxiliar memoria'!$B$155:$E$302,3,FALSE)</f>
        <v>2.1</v>
      </c>
      <c r="H362" s="662">
        <f>IF(D362=0,"",IF(AND(D362&lt;0,E362*G362&gt;2),(ABS((2-(G362*E362)))*D362),IF(D362&gt;0,D362*E362*G362,0)))</f>
        <v>1.6800000000000002</v>
      </c>
      <c r="I362" s="663"/>
      <c r="J362" s="664"/>
      <c r="K362" s="617">
        <f>H362</f>
        <v>1.6800000000000002</v>
      </c>
      <c r="L362" s="617" t="str">
        <f>B362</f>
        <v>PM01</v>
      </c>
      <c r="M362" s="611"/>
      <c r="N362" s="585" t="s">
        <v>611</v>
      </c>
      <c r="O362" s="585" t="s">
        <v>611</v>
      </c>
      <c r="P362" s="616" t="s">
        <v>611</v>
      </c>
      <c r="Q362" s="612"/>
      <c r="R362" s="613"/>
      <c r="S362" s="614"/>
      <c r="T362" s="614"/>
      <c r="U362" s="614"/>
      <c r="V362" s="614"/>
      <c r="W362" s="614"/>
      <c r="X362" s="612"/>
      <c r="Y362" s="612"/>
      <c r="Z362" s="612"/>
      <c r="AB362" s="613" t="s">
        <v>670</v>
      </c>
    </row>
    <row r="363" spans="1:28" s="583" customFormat="1">
      <c r="A363" s="624"/>
      <c r="B363" s="584" t="s">
        <v>976</v>
      </c>
      <c r="C363" s="599"/>
      <c r="D363" s="625"/>
      <c r="E363" s="626"/>
      <c r="F363" s="627"/>
      <c r="G363" s="628"/>
      <c r="H363" s="629"/>
      <c r="I363" s="630"/>
      <c r="J363" s="631"/>
      <c r="K363" s="594"/>
      <c r="L363" s="594" t="str">
        <f t="shared" si="10"/>
        <v>PM03</v>
      </c>
      <c r="M363" s="579"/>
      <c r="N363" s="585" t="s">
        <v>611</v>
      </c>
      <c r="O363" s="585" t="s">
        <v>611</v>
      </c>
      <c r="P363" s="616" t="s">
        <v>611</v>
      </c>
      <c r="Q363" s="580"/>
      <c r="R363" s="581"/>
      <c r="S363" s="582"/>
      <c r="T363" s="582"/>
      <c r="U363" s="582"/>
      <c r="V363" s="582"/>
      <c r="W363" s="582"/>
      <c r="X363" s="580"/>
      <c r="Y363" s="580"/>
      <c r="Z363" s="580"/>
      <c r="AB363" s="581"/>
    </row>
    <row r="364" spans="1:28" s="615" customFormat="1">
      <c r="A364" s="657"/>
      <c r="B364" s="610" t="s">
        <v>838</v>
      </c>
      <c r="C364" s="621"/>
      <c r="D364" s="658">
        <v>1</v>
      </c>
      <c r="E364" s="659">
        <f>VLOOKUP(B364,'[10]auxiliar memoria'!$B$155:$E$302,2,FALSE)</f>
        <v>0.7</v>
      </c>
      <c r="F364" s="660"/>
      <c r="G364" s="661">
        <f>VLOOKUP(B364,'[10]auxiliar memoria'!$B$155:$E$302,3,FALSE)</f>
        <v>2.1</v>
      </c>
      <c r="H364" s="662">
        <f>IF(D364=0,"",IF(AND(D364&lt;0,E364*G364&gt;2),(ABS((2-(G364*E364)))*D364),IF(D364&gt;0,D364*E364*G364,0)))</f>
        <v>1.47</v>
      </c>
      <c r="I364" s="663"/>
      <c r="J364" s="664"/>
      <c r="K364" s="617">
        <f>H364</f>
        <v>1.47</v>
      </c>
      <c r="L364" s="617" t="str">
        <f>B364</f>
        <v>PM03</v>
      </c>
      <c r="M364" s="611"/>
      <c r="N364" s="585" t="s">
        <v>611</v>
      </c>
      <c r="O364" s="585" t="s">
        <v>611</v>
      </c>
      <c r="P364" s="616" t="s">
        <v>611</v>
      </c>
      <c r="Q364" s="612"/>
      <c r="R364" s="613"/>
      <c r="S364" s="614"/>
      <c r="T364" s="614"/>
      <c r="U364" s="614"/>
      <c r="V364" s="614"/>
      <c r="W364" s="614"/>
      <c r="X364" s="612"/>
      <c r="Y364" s="612"/>
      <c r="Z364" s="612"/>
      <c r="AB364" s="613" t="s">
        <v>670</v>
      </c>
    </row>
    <row r="365" spans="1:28" s="583" customFormat="1">
      <c r="A365" s="624"/>
      <c r="B365" s="584" t="s">
        <v>977</v>
      </c>
      <c r="C365" s="599"/>
      <c r="D365" s="625"/>
      <c r="E365" s="626"/>
      <c r="F365" s="627"/>
      <c r="G365" s="628"/>
      <c r="H365" s="629"/>
      <c r="I365" s="630"/>
      <c r="J365" s="631"/>
      <c r="K365" s="594"/>
      <c r="L365" s="594" t="str">
        <f t="shared" si="10"/>
        <v>PM01</v>
      </c>
      <c r="M365" s="579"/>
      <c r="N365" s="585" t="s">
        <v>611</v>
      </c>
      <c r="O365" s="585" t="s">
        <v>611</v>
      </c>
      <c r="P365" s="616" t="s">
        <v>611</v>
      </c>
      <c r="Q365" s="580"/>
      <c r="R365" s="581"/>
      <c r="S365" s="582"/>
      <c r="T365" s="582"/>
      <c r="U365" s="582"/>
      <c r="V365" s="582"/>
      <c r="W365" s="582"/>
      <c r="X365" s="580"/>
      <c r="Y365" s="580"/>
      <c r="Z365" s="580"/>
      <c r="AB365" s="581"/>
    </row>
    <row r="366" spans="1:28" s="615" customFormat="1">
      <c r="A366" s="657"/>
      <c r="B366" s="610" t="s">
        <v>708</v>
      </c>
      <c r="C366" s="621"/>
      <c r="D366" s="658">
        <v>1</v>
      </c>
      <c r="E366" s="659">
        <f>VLOOKUP(B366,'[10]auxiliar memoria'!$B$155:$E$302,2,FALSE)</f>
        <v>0.8</v>
      </c>
      <c r="F366" s="660"/>
      <c r="G366" s="661">
        <f>VLOOKUP(B366,'[10]auxiliar memoria'!$B$155:$E$302,3,FALSE)</f>
        <v>2.1</v>
      </c>
      <c r="H366" s="662">
        <f>IF(D366=0,"",IF(AND(D366&lt;0,E366*G366&gt;2),(ABS((2-(G366*E366)))*D366),IF(D366&gt;0,D366*E366*G366,0)))</f>
        <v>1.6800000000000002</v>
      </c>
      <c r="I366" s="663"/>
      <c r="J366" s="664"/>
      <c r="K366" s="617">
        <f>H366</f>
        <v>1.6800000000000002</v>
      </c>
      <c r="L366" s="617" t="str">
        <f>B366</f>
        <v>PM01</v>
      </c>
      <c r="M366" s="611"/>
      <c r="N366" s="585" t="s">
        <v>611</v>
      </c>
      <c r="O366" s="585" t="s">
        <v>611</v>
      </c>
      <c r="P366" s="616" t="s">
        <v>611</v>
      </c>
      <c r="Q366" s="612"/>
      <c r="R366" s="613"/>
      <c r="S366" s="614"/>
      <c r="T366" s="614"/>
      <c r="U366" s="614"/>
      <c r="V366" s="614"/>
      <c r="W366" s="614"/>
      <c r="X366" s="612"/>
      <c r="Y366" s="612"/>
      <c r="Z366" s="612"/>
      <c r="AB366" s="613" t="s">
        <v>670</v>
      </c>
    </row>
    <row r="367" spans="1:28" s="583" customFormat="1">
      <c r="A367" s="624"/>
      <c r="B367" s="584" t="s">
        <v>978</v>
      </c>
      <c r="C367" s="599"/>
      <c r="D367" s="625"/>
      <c r="E367" s="626"/>
      <c r="F367" s="627"/>
      <c r="G367" s="628"/>
      <c r="H367" s="629"/>
      <c r="I367" s="630"/>
      <c r="J367" s="631"/>
      <c r="K367" s="594"/>
      <c r="L367" s="594" t="str">
        <f t="shared" si="10"/>
        <v>PM01</v>
      </c>
      <c r="M367" s="579"/>
      <c r="N367" s="585" t="s">
        <v>611</v>
      </c>
      <c r="O367" s="585" t="s">
        <v>611</v>
      </c>
      <c r="P367" s="616" t="s">
        <v>611</v>
      </c>
      <c r="Q367" s="580"/>
      <c r="R367" s="581"/>
      <c r="S367" s="582"/>
      <c r="T367" s="582"/>
      <c r="U367" s="582"/>
      <c r="V367" s="582"/>
      <c r="W367" s="582"/>
      <c r="X367" s="580"/>
      <c r="Y367" s="580"/>
      <c r="Z367" s="580"/>
      <c r="AB367" s="581"/>
    </row>
    <row r="368" spans="1:28" s="615" customFormat="1">
      <c r="A368" s="657"/>
      <c r="B368" s="610" t="s">
        <v>708</v>
      </c>
      <c r="C368" s="621"/>
      <c r="D368" s="658">
        <v>1</v>
      </c>
      <c r="E368" s="659">
        <f>VLOOKUP(B368,'[10]auxiliar memoria'!$B$155:$E$302,2,FALSE)</f>
        <v>0.8</v>
      </c>
      <c r="F368" s="660"/>
      <c r="G368" s="661">
        <f>VLOOKUP(B368,'[10]auxiliar memoria'!$B$155:$E$302,3,FALSE)</f>
        <v>2.1</v>
      </c>
      <c r="H368" s="662">
        <f>IF(D368=0,"",IF(AND(D368&lt;0,E368*G368&gt;2),(ABS((2-(G368*E368)))*D368),IF(D368&gt;0,D368*E368*G368,0)))</f>
        <v>1.6800000000000002</v>
      </c>
      <c r="I368" s="663"/>
      <c r="J368" s="664"/>
      <c r="K368" s="617">
        <f>H368</f>
        <v>1.6800000000000002</v>
      </c>
      <c r="L368" s="617" t="str">
        <f>B368</f>
        <v>PM01</v>
      </c>
      <c r="M368" s="611"/>
      <c r="N368" s="585" t="s">
        <v>611</v>
      </c>
      <c r="O368" s="585" t="s">
        <v>611</v>
      </c>
      <c r="P368" s="616" t="s">
        <v>611</v>
      </c>
      <c r="Q368" s="612"/>
      <c r="R368" s="613"/>
      <c r="S368" s="614"/>
      <c r="T368" s="614"/>
      <c r="U368" s="614"/>
      <c r="V368" s="614"/>
      <c r="W368" s="614"/>
      <c r="X368" s="612"/>
      <c r="Y368" s="612"/>
      <c r="Z368" s="612"/>
      <c r="AB368" s="613" t="s">
        <v>670</v>
      </c>
    </row>
    <row r="369" spans="1:28" s="583" customFormat="1">
      <c r="A369" s="624"/>
      <c r="B369" s="584" t="s">
        <v>947</v>
      </c>
      <c r="C369" s="599"/>
      <c r="D369" s="625"/>
      <c r="E369" s="626"/>
      <c r="F369" s="627"/>
      <c r="G369" s="628"/>
      <c r="H369" s="629"/>
      <c r="I369" s="630"/>
      <c r="J369" s="631"/>
      <c r="K369" s="594"/>
      <c r="L369" s="594" t="str">
        <f t="shared" si="10"/>
        <v>PV01</v>
      </c>
      <c r="M369" s="579"/>
      <c r="N369" s="585" t="s">
        <v>611</v>
      </c>
      <c r="O369" s="585" t="s">
        <v>611</v>
      </c>
      <c r="P369" s="616" t="s">
        <v>611</v>
      </c>
      <c r="Q369" s="580"/>
      <c r="R369" s="581"/>
      <c r="S369" s="582"/>
      <c r="T369" s="582"/>
      <c r="U369" s="582"/>
      <c r="V369" s="582"/>
      <c r="W369" s="582"/>
      <c r="X369" s="580"/>
      <c r="Y369" s="580"/>
      <c r="Z369" s="580"/>
      <c r="AB369" s="581"/>
    </row>
    <row r="370" spans="1:28" s="615" customFormat="1">
      <c r="A370" s="657"/>
      <c r="B370" s="610" t="s">
        <v>837</v>
      </c>
      <c r="C370" s="621"/>
      <c r="D370" s="658">
        <v>1</v>
      </c>
      <c r="E370" s="659">
        <f>VLOOKUP(B370,'[10]auxiliar memoria'!$B$155:$E$302,2,FALSE)</f>
        <v>0.8</v>
      </c>
      <c r="F370" s="660"/>
      <c r="G370" s="661">
        <f>VLOOKUP(B370,'[10]auxiliar memoria'!$B$155:$E$302,3,FALSE)</f>
        <v>2.1</v>
      </c>
      <c r="H370" s="662">
        <f>IF(D370=0,"",IF(AND(D370&lt;0,E370*G370&gt;2),(ABS((2-(G370*E370)))*D370),IF(D370&gt;0,D370*E370*G370,0)))</f>
        <v>1.6800000000000002</v>
      </c>
      <c r="I370" s="663"/>
      <c r="J370" s="664"/>
      <c r="K370" s="617">
        <f>H370</f>
        <v>1.6800000000000002</v>
      </c>
      <c r="L370" s="617" t="str">
        <f>B370</f>
        <v>PV01</v>
      </c>
      <c r="M370" s="611"/>
      <c r="N370" s="585" t="s">
        <v>611</v>
      </c>
      <c r="O370" s="585" t="s">
        <v>611</v>
      </c>
      <c r="P370" s="616" t="s">
        <v>611</v>
      </c>
      <c r="Q370" s="612"/>
      <c r="R370" s="613"/>
      <c r="S370" s="614"/>
      <c r="T370" s="614"/>
      <c r="U370" s="614"/>
      <c r="V370" s="614"/>
      <c r="W370" s="614"/>
      <c r="X370" s="612"/>
      <c r="Y370" s="612"/>
      <c r="Z370" s="612"/>
      <c r="AB370" s="613" t="s">
        <v>670</v>
      </c>
    </row>
    <row r="371" spans="1:28" s="583" customFormat="1">
      <c r="A371" s="624"/>
      <c r="B371" s="584" t="s">
        <v>172</v>
      </c>
      <c r="C371" s="599"/>
      <c r="D371" s="625"/>
      <c r="E371" s="626"/>
      <c r="F371" s="627"/>
      <c r="G371" s="628"/>
      <c r="H371" s="629"/>
      <c r="I371" s="630"/>
      <c r="J371" s="631"/>
      <c r="K371" s="594"/>
      <c r="L371" s="594" t="str">
        <f t="shared" si="10"/>
        <v>PA01</v>
      </c>
      <c r="M371" s="579"/>
      <c r="N371" s="585" t="s">
        <v>611</v>
      </c>
      <c r="O371" s="585" t="s">
        <v>611</v>
      </c>
      <c r="P371" s="616" t="s">
        <v>611</v>
      </c>
      <c r="Q371" s="580"/>
      <c r="R371" s="581"/>
      <c r="S371" s="582"/>
      <c r="T371" s="582"/>
      <c r="U371" s="582"/>
      <c r="V371" s="582"/>
      <c r="W371" s="582"/>
      <c r="X371" s="580"/>
      <c r="Y371" s="580"/>
      <c r="Z371" s="580"/>
      <c r="AB371" s="581"/>
    </row>
    <row r="372" spans="1:28" s="615" customFormat="1">
      <c r="A372" s="657"/>
      <c r="B372" s="610" t="s">
        <v>722</v>
      </c>
      <c r="C372" s="621"/>
      <c r="D372" s="658">
        <v>1</v>
      </c>
      <c r="E372" s="659">
        <f>VLOOKUP(B372,'[10]auxiliar memoria'!$B$155:$E$302,2,FALSE)</f>
        <v>1.2</v>
      </c>
      <c r="F372" s="660"/>
      <c r="G372" s="661">
        <f>VLOOKUP(B372,'[10]auxiliar memoria'!$B$155:$E$302,3,FALSE)</f>
        <v>1.5</v>
      </c>
      <c r="H372" s="662">
        <f>IF(D372=0,"",IF(AND(D372&lt;0,E372*G372&gt;2),(ABS((2-(G372*E372)))*D372),IF(D372&gt;0,D372*E372*G372,0)))</f>
        <v>1.7999999999999998</v>
      </c>
      <c r="I372" s="663"/>
      <c r="J372" s="664"/>
      <c r="K372" s="617">
        <f>H372</f>
        <v>1.7999999999999998</v>
      </c>
      <c r="L372" s="617" t="str">
        <f>B372</f>
        <v>PA01</v>
      </c>
      <c r="M372" s="611"/>
      <c r="N372" s="585" t="s">
        <v>611</v>
      </c>
      <c r="O372" s="585" t="s">
        <v>611</v>
      </c>
      <c r="P372" s="616" t="s">
        <v>611</v>
      </c>
      <c r="Q372" s="612"/>
      <c r="R372" s="613"/>
      <c r="S372" s="614"/>
      <c r="T372" s="614"/>
      <c r="U372" s="614"/>
      <c r="V372" s="614"/>
      <c r="W372" s="614"/>
      <c r="X372" s="612"/>
      <c r="Y372" s="612"/>
      <c r="Z372" s="612"/>
      <c r="AB372" s="613" t="s">
        <v>670</v>
      </c>
    </row>
    <row r="373" spans="1:28" s="583" customFormat="1">
      <c r="A373" s="624"/>
      <c r="B373" s="584" t="s">
        <v>754</v>
      </c>
      <c r="C373" s="599"/>
      <c r="D373" s="625"/>
      <c r="E373" s="626"/>
      <c r="F373" s="627"/>
      <c r="G373" s="628"/>
      <c r="H373" s="629"/>
      <c r="I373" s="630"/>
      <c r="J373" s="631"/>
      <c r="K373" s="594"/>
      <c r="L373" s="594" t="str">
        <f t="shared" si="10"/>
        <v>PA01</v>
      </c>
      <c r="M373" s="579"/>
      <c r="N373" s="585" t="s">
        <v>611</v>
      </c>
      <c r="O373" s="585" t="s">
        <v>611</v>
      </c>
      <c r="P373" s="616" t="s">
        <v>611</v>
      </c>
      <c r="Q373" s="580"/>
      <c r="R373" s="581"/>
      <c r="S373" s="582"/>
      <c r="T373" s="582"/>
      <c r="U373" s="582"/>
      <c r="V373" s="582"/>
      <c r="W373" s="582"/>
      <c r="X373" s="580"/>
      <c r="Y373" s="580"/>
      <c r="Z373" s="580"/>
      <c r="AB373" s="581"/>
    </row>
    <row r="374" spans="1:28" s="615" customFormat="1">
      <c r="A374" s="657"/>
      <c r="B374" s="610" t="s">
        <v>722</v>
      </c>
      <c r="C374" s="621"/>
      <c r="D374" s="658">
        <v>1</v>
      </c>
      <c r="E374" s="659">
        <f>VLOOKUP(B374,'[10]auxiliar memoria'!$B$155:$E$302,2,FALSE)</f>
        <v>1.2</v>
      </c>
      <c r="F374" s="660"/>
      <c r="G374" s="661">
        <f>VLOOKUP(B374,'[10]auxiliar memoria'!$B$155:$E$302,3,FALSE)</f>
        <v>1.5</v>
      </c>
      <c r="H374" s="662">
        <f>IF(D374=0,"",IF(AND(D374&lt;0,E374*G374&gt;2),(ABS((2-(G374*E374)))*D374),IF(D374&gt;0,D374*E374*G374,0)))</f>
        <v>1.7999999999999998</v>
      </c>
      <c r="I374" s="663"/>
      <c r="J374" s="664"/>
      <c r="K374" s="617">
        <f>H374</f>
        <v>1.7999999999999998</v>
      </c>
      <c r="L374" s="617" t="str">
        <f>B374</f>
        <v>PA01</v>
      </c>
      <c r="M374" s="611"/>
      <c r="N374" s="585" t="s">
        <v>611</v>
      </c>
      <c r="O374" s="585" t="s">
        <v>611</v>
      </c>
      <c r="P374" s="616" t="s">
        <v>611</v>
      </c>
      <c r="Q374" s="612"/>
      <c r="R374" s="613"/>
      <c r="S374" s="614"/>
      <c r="T374" s="614"/>
      <c r="U374" s="614"/>
      <c r="V374" s="614"/>
      <c r="W374" s="614"/>
      <c r="X374" s="612"/>
      <c r="Y374" s="612"/>
      <c r="Z374" s="612"/>
      <c r="AB374" s="613" t="s">
        <v>670</v>
      </c>
    </row>
    <row r="375" spans="1:28" s="583" customFormat="1">
      <c r="A375" s="624"/>
      <c r="B375" s="584" t="s">
        <v>910</v>
      </c>
      <c r="C375" s="599"/>
      <c r="D375" s="625"/>
      <c r="E375" s="626"/>
      <c r="F375" s="627"/>
      <c r="G375" s="628"/>
      <c r="H375" s="629"/>
      <c r="I375" s="630"/>
      <c r="J375" s="631"/>
      <c r="K375" s="594"/>
      <c r="L375" s="594" t="str">
        <f t="shared" si="10"/>
        <v>PF01</v>
      </c>
      <c r="M375" s="579"/>
      <c r="N375" s="585" t="s">
        <v>611</v>
      </c>
      <c r="O375" s="585" t="s">
        <v>611</v>
      </c>
      <c r="P375" s="616" t="s">
        <v>611</v>
      </c>
      <c r="Q375" s="580"/>
      <c r="R375" s="581"/>
      <c r="S375" s="582"/>
      <c r="T375" s="582"/>
      <c r="U375" s="582"/>
      <c r="V375" s="582"/>
      <c r="W375" s="582"/>
      <c r="X375" s="580"/>
      <c r="Y375" s="580"/>
      <c r="Z375" s="580"/>
      <c r="AB375" s="581"/>
    </row>
    <row r="376" spans="1:28" s="615" customFormat="1">
      <c r="A376" s="657"/>
      <c r="B376" s="610" t="s">
        <v>716</v>
      </c>
      <c r="C376" s="621"/>
      <c r="D376" s="658">
        <v>1</v>
      </c>
      <c r="E376" s="659">
        <f>VLOOKUP(B376,'[10]auxiliar memoria'!$B$155:$E$302,2,FALSE)</f>
        <v>4.8</v>
      </c>
      <c r="F376" s="660"/>
      <c r="G376" s="661">
        <f>VLOOKUP(B376,'[10]auxiliar memoria'!$B$155:$E$302,3,FALSE)</f>
        <v>2.1</v>
      </c>
      <c r="H376" s="662">
        <f>IF(D376=0,"",IF(AND(D376&lt;0,E376*G376&gt;2),(ABS((2-(G376*E376)))*D376),IF(D376&gt;0,D376*E376*G376,0)))</f>
        <v>10.08</v>
      </c>
      <c r="I376" s="663"/>
      <c r="J376" s="664"/>
      <c r="K376" s="617">
        <f>H376</f>
        <v>10.08</v>
      </c>
      <c r="L376" s="617" t="str">
        <f>B376</f>
        <v>PF01</v>
      </c>
      <c r="M376" s="611"/>
      <c r="N376" s="585" t="s">
        <v>611</v>
      </c>
      <c r="O376" s="585" t="s">
        <v>611</v>
      </c>
      <c r="P376" s="616" t="s">
        <v>611</v>
      </c>
      <c r="Q376" s="612"/>
      <c r="R376" s="613"/>
      <c r="S376" s="614"/>
      <c r="T376" s="614"/>
      <c r="U376" s="614"/>
      <c r="V376" s="614"/>
      <c r="W376" s="614"/>
      <c r="X376" s="612"/>
      <c r="Y376" s="612"/>
      <c r="Z376" s="612"/>
      <c r="AB376" s="613" t="s">
        <v>670</v>
      </c>
    </row>
    <row r="377" spans="1:28" s="656" customFormat="1">
      <c r="A377" s="640"/>
      <c r="B377" s="641" t="s">
        <v>610</v>
      </c>
      <c r="C377" s="641"/>
      <c r="D377" s="642"/>
      <c r="E377" s="643"/>
      <c r="F377" s="644"/>
      <c r="G377" s="645"/>
      <c r="H377" s="646"/>
      <c r="I377" s="647"/>
      <c r="J377" s="648"/>
      <c r="K377" s="649"/>
      <c r="L377" s="618" t="s">
        <v>197</v>
      </c>
      <c r="M377" s="650"/>
      <c r="N377" s="665"/>
      <c r="O377" s="666" t="s">
        <v>611</v>
      </c>
      <c r="P377" s="667"/>
      <c r="Q377" s="653"/>
      <c r="R377" s="654"/>
      <c r="S377" s="655"/>
      <c r="T377" s="655"/>
      <c r="U377" s="655"/>
      <c r="V377" s="655"/>
      <c r="W377" s="655"/>
      <c r="X377" s="653"/>
      <c r="Y377" s="653"/>
      <c r="Z377" s="653"/>
      <c r="AB377" s="654" t="s">
        <v>670</v>
      </c>
    </row>
    <row r="378" spans="1:28" s="583" customFormat="1">
      <c r="A378" s="624"/>
      <c r="B378" s="578" t="s">
        <v>671</v>
      </c>
      <c r="C378" s="599"/>
      <c r="D378" s="625"/>
      <c r="E378" s="626"/>
      <c r="F378" s="627"/>
      <c r="G378" s="628"/>
      <c r="H378" s="629"/>
      <c r="I378" s="630"/>
      <c r="J378" s="631"/>
      <c r="K378" s="594"/>
      <c r="L378" s="594"/>
      <c r="M378" s="579"/>
      <c r="N378" s="585" t="s">
        <v>611</v>
      </c>
      <c r="O378" s="585" t="s">
        <v>611</v>
      </c>
      <c r="P378" s="597"/>
      <c r="Q378" s="580"/>
      <c r="R378" s="581"/>
      <c r="S378" s="582"/>
      <c r="T378" s="582"/>
      <c r="U378" s="582"/>
      <c r="V378" s="582"/>
      <c r="W378" s="582"/>
      <c r="X378" s="580"/>
      <c r="Y378" s="580"/>
      <c r="Z378" s="580"/>
      <c r="AB378" s="581" t="s">
        <v>670</v>
      </c>
    </row>
    <row r="379" spans="1:28" s="583" customFormat="1">
      <c r="A379" s="624"/>
      <c r="B379" s="584" t="s">
        <v>979</v>
      </c>
      <c r="C379" s="599"/>
      <c r="D379" s="625"/>
      <c r="E379" s="626"/>
      <c r="F379" s="627"/>
      <c r="G379" s="628"/>
      <c r="H379" s="629"/>
      <c r="I379" s="630"/>
      <c r="J379" s="631"/>
      <c r="K379" s="594"/>
      <c r="L379" s="620" t="str">
        <f>L380</f>
        <v>JANELA DA RECEPÇÃO</v>
      </c>
      <c r="M379" s="579"/>
      <c r="N379" s="585" t="s">
        <v>611</v>
      </c>
      <c r="O379" s="585" t="s">
        <v>611</v>
      </c>
      <c r="P379" s="585" t="s">
        <v>611</v>
      </c>
      <c r="Q379" s="580"/>
      <c r="R379" s="581"/>
      <c r="S379" s="582"/>
      <c r="T379" s="582"/>
      <c r="U379" s="582"/>
      <c r="V379" s="582"/>
      <c r="W379" s="582"/>
      <c r="X379" s="580"/>
      <c r="Y379" s="580"/>
      <c r="Z379" s="580"/>
      <c r="AB379" s="581" t="s">
        <v>670</v>
      </c>
    </row>
    <row r="380" spans="1:28" s="615" customFormat="1">
      <c r="A380" s="657"/>
      <c r="B380" s="610" t="s">
        <v>894</v>
      </c>
      <c r="C380" s="621"/>
      <c r="D380" s="658">
        <v>1</v>
      </c>
      <c r="E380" s="659">
        <f>VLOOKUP(B380,'[10]auxiliar memoria'!$B$155:$E$302,2,FALSE)</f>
        <v>5.84</v>
      </c>
      <c r="F380" s="660"/>
      <c r="G380" s="661">
        <f>VLOOKUP(B380,'[10]auxiliar memoria'!$B$155:$E$302,3,FALSE)</f>
        <v>2.1</v>
      </c>
      <c r="H380" s="662">
        <f>IF(D380=0,"",IF(AND(D380&lt;0,E380*G380&gt;2),(ABS((2-(G380*E380)))*D380),IF(D380&gt;0,D380*E380*G380,0)))</f>
        <v>12.263999999999999</v>
      </c>
      <c r="I380" s="663"/>
      <c r="J380" s="664"/>
      <c r="K380" s="617">
        <f>H380</f>
        <v>12.263999999999999</v>
      </c>
      <c r="L380" s="619" t="str">
        <f>B380</f>
        <v>JANELA DA RECEPÇÃO</v>
      </c>
      <c r="M380" s="611"/>
      <c r="N380" s="585" t="s">
        <v>611</v>
      </c>
      <c r="O380" s="585" t="s">
        <v>611</v>
      </c>
      <c r="P380" s="616" t="s">
        <v>611</v>
      </c>
      <c r="Q380" s="612"/>
      <c r="R380" s="613"/>
      <c r="S380" s="614"/>
      <c r="T380" s="614"/>
      <c r="U380" s="614"/>
      <c r="V380" s="614"/>
      <c r="W380" s="614"/>
      <c r="X380" s="612"/>
      <c r="Y380" s="612"/>
      <c r="Z380" s="612"/>
      <c r="AB380" s="613" t="s">
        <v>670</v>
      </c>
    </row>
    <row r="381" spans="1:28" s="583" customFormat="1">
      <c r="A381" s="624"/>
      <c r="B381" s="584" t="s">
        <v>776</v>
      </c>
      <c r="C381" s="599"/>
      <c r="D381" s="625"/>
      <c r="E381" s="626"/>
      <c r="F381" s="627"/>
      <c r="G381" s="628"/>
      <c r="H381" s="629"/>
      <c r="I381" s="630"/>
      <c r="J381" s="631"/>
      <c r="K381" s="594"/>
      <c r="L381" s="620" t="str">
        <f>L382</f>
        <v>JA04</v>
      </c>
      <c r="M381" s="579"/>
      <c r="N381" s="585" t="s">
        <v>611</v>
      </c>
      <c r="O381" s="585" t="s">
        <v>611</v>
      </c>
      <c r="P381" s="585" t="s">
        <v>611</v>
      </c>
      <c r="Q381" s="580"/>
      <c r="R381" s="581"/>
      <c r="S381" s="582"/>
      <c r="T381" s="582"/>
      <c r="U381" s="582"/>
      <c r="V381" s="582"/>
      <c r="W381" s="582"/>
      <c r="X381" s="580"/>
      <c r="Y381" s="580"/>
      <c r="Z381" s="580"/>
      <c r="AB381" s="581" t="s">
        <v>670</v>
      </c>
    </row>
    <row r="382" spans="1:28" s="615" customFormat="1">
      <c r="A382" s="657"/>
      <c r="B382" s="610" t="s">
        <v>692</v>
      </c>
      <c r="C382" s="621"/>
      <c r="D382" s="658">
        <v>1</v>
      </c>
      <c r="E382" s="659">
        <f>VLOOKUP(B382,'[10]auxiliar memoria'!$B$155:$E$302,2,FALSE)</f>
        <v>3.55</v>
      </c>
      <c r="F382" s="660"/>
      <c r="G382" s="661">
        <f>VLOOKUP(B382,'[10]auxiliar memoria'!$B$155:$E$302,3,FALSE)</f>
        <v>1</v>
      </c>
      <c r="H382" s="662">
        <f>IF(D382=0,"",IF(AND(D382&lt;0,E382*G382&gt;2),(ABS((2-(G382*E382)))*D382),IF(D382&gt;0,D382*E382*G382,0)))</f>
        <v>3.55</v>
      </c>
      <c r="I382" s="663"/>
      <c r="J382" s="664"/>
      <c r="K382" s="617">
        <f>H382</f>
        <v>3.55</v>
      </c>
      <c r="L382" s="619" t="str">
        <f>B382</f>
        <v>JA04</v>
      </c>
      <c r="M382" s="611"/>
      <c r="N382" s="585" t="s">
        <v>611</v>
      </c>
      <c r="O382" s="585" t="s">
        <v>611</v>
      </c>
      <c r="P382" s="616" t="s">
        <v>611</v>
      </c>
      <c r="Q382" s="612"/>
      <c r="R382" s="613"/>
      <c r="S382" s="614"/>
      <c r="T382" s="614"/>
      <c r="U382" s="614"/>
      <c r="V382" s="614"/>
      <c r="W382" s="614"/>
      <c r="X382" s="612"/>
      <c r="Y382" s="612"/>
      <c r="Z382" s="612"/>
      <c r="AB382" s="613" t="s">
        <v>670</v>
      </c>
    </row>
    <row r="383" spans="1:28" s="583" customFormat="1">
      <c r="A383" s="624"/>
      <c r="B383" s="584" t="s">
        <v>933</v>
      </c>
      <c r="C383" s="599"/>
      <c r="D383" s="625"/>
      <c r="E383" s="626"/>
      <c r="F383" s="627"/>
      <c r="G383" s="628"/>
      <c r="H383" s="629"/>
      <c r="I383" s="630"/>
      <c r="J383" s="631"/>
      <c r="K383" s="594"/>
      <c r="L383" s="594" t="str">
        <f>L384</f>
        <v>JA01</v>
      </c>
      <c r="M383" s="579"/>
      <c r="N383" s="585" t="s">
        <v>611</v>
      </c>
      <c r="O383" s="585" t="s">
        <v>611</v>
      </c>
      <c r="P383" s="585" t="s">
        <v>611</v>
      </c>
      <c r="Q383" s="580"/>
      <c r="R383" s="581"/>
      <c r="S383" s="582"/>
      <c r="T383" s="582"/>
      <c r="U383" s="582"/>
      <c r="V383" s="582"/>
      <c r="W383" s="582"/>
      <c r="X383" s="580"/>
      <c r="Y383" s="580"/>
      <c r="Z383" s="580"/>
      <c r="AB383" s="581" t="s">
        <v>670</v>
      </c>
    </row>
    <row r="384" spans="1:28" s="615" customFormat="1">
      <c r="A384" s="657"/>
      <c r="B384" s="610" t="s">
        <v>689</v>
      </c>
      <c r="C384" s="621"/>
      <c r="D384" s="658">
        <v>4</v>
      </c>
      <c r="E384" s="659">
        <f>VLOOKUP(B384,'[10]auxiliar memoria'!$B$155:$E$302,2,FALSE)</f>
        <v>1.5</v>
      </c>
      <c r="F384" s="660"/>
      <c r="G384" s="661">
        <f>VLOOKUP(B384,'[10]auxiliar memoria'!$B$155:$E$302,3,FALSE)</f>
        <v>1</v>
      </c>
      <c r="H384" s="662">
        <f>IF(D384=0,"",IF(AND(D384&lt;0,E384*G384&gt;2),(ABS((2-(G384*E384)))*D384),IF(D384&gt;0,D384*E384*G384,0)))</f>
        <v>6</v>
      </c>
      <c r="I384" s="663"/>
      <c r="J384" s="664"/>
      <c r="K384" s="617">
        <f>H384</f>
        <v>6</v>
      </c>
      <c r="L384" s="617" t="str">
        <f>B384</f>
        <v>JA01</v>
      </c>
      <c r="M384" s="611"/>
      <c r="N384" s="585" t="s">
        <v>611</v>
      </c>
      <c r="O384" s="585" t="s">
        <v>611</v>
      </c>
      <c r="P384" s="616" t="s">
        <v>611</v>
      </c>
      <c r="Q384" s="612"/>
      <c r="R384" s="613"/>
      <c r="S384" s="614"/>
      <c r="T384" s="614"/>
      <c r="U384" s="614"/>
      <c r="V384" s="614"/>
      <c r="W384" s="614"/>
      <c r="X384" s="612"/>
      <c r="Y384" s="612"/>
      <c r="Z384" s="612"/>
      <c r="AB384" s="613" t="s">
        <v>670</v>
      </c>
    </row>
    <row r="385" spans="1:28" s="583" customFormat="1">
      <c r="A385" s="624"/>
      <c r="B385" s="584" t="s">
        <v>916</v>
      </c>
      <c r="C385" s="599"/>
      <c r="D385" s="625"/>
      <c r="E385" s="626"/>
      <c r="F385" s="627"/>
      <c r="G385" s="628"/>
      <c r="H385" s="629"/>
      <c r="I385" s="630"/>
      <c r="J385" s="631"/>
      <c r="K385" s="594"/>
      <c r="L385" s="594"/>
      <c r="M385" s="579"/>
      <c r="N385" s="585" t="s">
        <v>611</v>
      </c>
      <c r="O385" s="585" t="s">
        <v>611</v>
      </c>
      <c r="P385" s="585" t="s">
        <v>611</v>
      </c>
      <c r="Q385" s="580"/>
      <c r="R385" s="581"/>
      <c r="S385" s="582"/>
      <c r="T385" s="582"/>
      <c r="U385" s="582"/>
      <c r="V385" s="582"/>
      <c r="W385" s="582"/>
      <c r="X385" s="580"/>
      <c r="Y385" s="580"/>
      <c r="Z385" s="580"/>
      <c r="AB385" s="581" t="s">
        <v>670</v>
      </c>
    </row>
    <row r="386" spans="1:28" s="607" customFormat="1">
      <c r="A386" s="632"/>
      <c r="B386" s="610" t="s">
        <v>695</v>
      </c>
      <c r="C386" s="621"/>
      <c r="D386" s="658">
        <v>1</v>
      </c>
      <c r="E386" s="659">
        <f>VLOOKUP(B386,'[10]auxiliar memoria'!$B$155:$E$302,2,FALSE)</f>
        <v>1</v>
      </c>
      <c r="F386" s="660"/>
      <c r="G386" s="661">
        <f>VLOOKUP(B386,'[10]auxiliar memoria'!$B$155:$E$302,3,FALSE)</f>
        <v>0.5</v>
      </c>
      <c r="H386" s="662">
        <f>IF(D386=0,"",IF(AND(D386&lt;0,E386*G386&gt;2),(ABS((2-(G386*E386)))*D386),IF(D386&gt;0,D386*E386*G386,0)))</f>
        <v>0.5</v>
      </c>
      <c r="I386" s="663"/>
      <c r="J386" s="664"/>
      <c r="K386" s="617">
        <f>H386</f>
        <v>0.5</v>
      </c>
      <c r="L386" s="619" t="str">
        <f>B386</f>
        <v>JA07</v>
      </c>
      <c r="M386" s="602"/>
      <c r="N386" s="603" t="s">
        <v>611</v>
      </c>
      <c r="O386" s="585" t="s">
        <v>611</v>
      </c>
      <c r="P386" s="603" t="s">
        <v>611</v>
      </c>
      <c r="Q386" s="604"/>
      <c r="R386" s="605"/>
      <c r="S386" s="606"/>
      <c r="T386" s="606"/>
      <c r="U386" s="606"/>
      <c r="V386" s="606"/>
      <c r="W386" s="606"/>
      <c r="X386" s="604"/>
      <c r="Y386" s="604"/>
      <c r="Z386" s="604"/>
      <c r="AB386" s="605" t="s">
        <v>670</v>
      </c>
    </row>
    <row r="387" spans="1:28" s="583" customFormat="1">
      <c r="A387" s="624"/>
      <c r="B387" s="584" t="s">
        <v>917</v>
      </c>
      <c r="C387" s="599"/>
      <c r="D387" s="625"/>
      <c r="E387" s="626"/>
      <c r="F387" s="627"/>
      <c r="G387" s="628"/>
      <c r="H387" s="629"/>
      <c r="I387" s="630"/>
      <c r="J387" s="631"/>
      <c r="K387" s="594"/>
      <c r="L387" s="594" t="str">
        <f>L388</f>
        <v>JA07</v>
      </c>
      <c r="M387" s="579"/>
      <c r="N387" s="585" t="s">
        <v>611</v>
      </c>
      <c r="O387" s="585" t="s">
        <v>611</v>
      </c>
      <c r="P387" s="585" t="s">
        <v>611</v>
      </c>
      <c r="Q387" s="580"/>
      <c r="R387" s="581"/>
      <c r="S387" s="582"/>
      <c r="T387" s="582"/>
      <c r="U387" s="582"/>
      <c r="V387" s="582"/>
      <c r="W387" s="582"/>
      <c r="X387" s="580"/>
      <c r="Y387" s="580"/>
      <c r="Z387" s="580"/>
      <c r="AB387" s="581" t="s">
        <v>670</v>
      </c>
    </row>
    <row r="388" spans="1:28" s="615" customFormat="1">
      <c r="A388" s="657"/>
      <c r="B388" s="610" t="s">
        <v>695</v>
      </c>
      <c r="C388" s="621"/>
      <c r="D388" s="658">
        <v>1</v>
      </c>
      <c r="E388" s="659">
        <f>VLOOKUP(B388,'[10]auxiliar memoria'!$B$155:$E$302,2,FALSE)</f>
        <v>1</v>
      </c>
      <c r="F388" s="660"/>
      <c r="G388" s="661">
        <f>VLOOKUP(B388,'[10]auxiliar memoria'!$B$155:$E$302,3,FALSE)</f>
        <v>0.5</v>
      </c>
      <c r="H388" s="662">
        <f>IF(D388=0,"",IF(AND(D388&lt;0,E388*G388&gt;2),(ABS((2-(G388*E388)))*D388),IF(D388&gt;0,D388*E388*G388,0)))</f>
        <v>0.5</v>
      </c>
      <c r="I388" s="663"/>
      <c r="J388" s="664"/>
      <c r="K388" s="617">
        <f>H388</f>
        <v>0.5</v>
      </c>
      <c r="L388" s="617" t="str">
        <f>B388</f>
        <v>JA07</v>
      </c>
      <c r="M388" s="611"/>
      <c r="N388" s="585" t="s">
        <v>611</v>
      </c>
      <c r="O388" s="585" t="s">
        <v>611</v>
      </c>
      <c r="P388" s="616" t="s">
        <v>611</v>
      </c>
      <c r="Q388" s="612"/>
      <c r="R388" s="613"/>
      <c r="S388" s="614"/>
      <c r="T388" s="614"/>
      <c r="U388" s="614"/>
      <c r="V388" s="614"/>
      <c r="W388" s="614"/>
      <c r="X388" s="612"/>
      <c r="Y388" s="612"/>
      <c r="Z388" s="612"/>
      <c r="AB388" s="613" t="s">
        <v>670</v>
      </c>
    </row>
    <row r="389" spans="1:28" s="583" customFormat="1">
      <c r="A389" s="624"/>
      <c r="B389" s="584" t="s">
        <v>934</v>
      </c>
      <c r="C389" s="599"/>
      <c r="D389" s="625"/>
      <c r="E389" s="626"/>
      <c r="F389" s="627"/>
      <c r="G389" s="628"/>
      <c r="H389" s="629"/>
      <c r="I389" s="630"/>
      <c r="J389" s="631"/>
      <c r="K389" s="594"/>
      <c r="L389" s="594" t="str">
        <f t="shared" ref="L389:L393" si="11">L390</f>
        <v>JA01</v>
      </c>
      <c r="M389" s="579"/>
      <c r="N389" s="585" t="s">
        <v>611</v>
      </c>
      <c r="O389" s="585" t="s">
        <v>611</v>
      </c>
      <c r="P389" s="585" t="s">
        <v>611</v>
      </c>
      <c r="Q389" s="580"/>
      <c r="R389" s="581"/>
      <c r="S389" s="582"/>
      <c r="T389" s="582"/>
      <c r="U389" s="582"/>
      <c r="V389" s="582"/>
      <c r="W389" s="582"/>
      <c r="X389" s="580"/>
      <c r="Y389" s="580"/>
      <c r="Z389" s="580"/>
      <c r="AB389" s="581" t="s">
        <v>670</v>
      </c>
    </row>
    <row r="390" spans="1:28" s="615" customFormat="1">
      <c r="A390" s="657"/>
      <c r="B390" s="610" t="s">
        <v>689</v>
      </c>
      <c r="C390" s="621"/>
      <c r="D390" s="658">
        <v>2</v>
      </c>
      <c r="E390" s="659">
        <f>VLOOKUP(B390,'[10]auxiliar memoria'!$B$155:$E$302,2,FALSE)</f>
        <v>1.5</v>
      </c>
      <c r="F390" s="660"/>
      <c r="G390" s="661">
        <f>VLOOKUP(B390,'[10]auxiliar memoria'!$B$155:$E$302,3,FALSE)</f>
        <v>1</v>
      </c>
      <c r="H390" s="662">
        <f>IF(D390=0,"",IF(AND(D390&lt;0,E390*G390&gt;2),(ABS((2-(G390*E390)))*D390),IF(D390&gt;0,D390*E390*G390,0)))</f>
        <v>3</v>
      </c>
      <c r="I390" s="663"/>
      <c r="J390" s="664"/>
      <c r="K390" s="617">
        <f>H390</f>
        <v>3</v>
      </c>
      <c r="L390" s="617" t="str">
        <f>B390</f>
        <v>JA01</v>
      </c>
      <c r="M390" s="611"/>
      <c r="N390" s="585" t="s">
        <v>611</v>
      </c>
      <c r="O390" s="585" t="s">
        <v>611</v>
      </c>
      <c r="P390" s="616" t="s">
        <v>611</v>
      </c>
      <c r="Q390" s="612"/>
      <c r="R390" s="613"/>
      <c r="S390" s="614"/>
      <c r="T390" s="614"/>
      <c r="U390" s="614"/>
      <c r="V390" s="614"/>
      <c r="W390" s="614"/>
      <c r="X390" s="612"/>
      <c r="Y390" s="612"/>
      <c r="Z390" s="612"/>
      <c r="AB390" s="613" t="s">
        <v>670</v>
      </c>
    </row>
    <row r="391" spans="1:28" s="583" customFormat="1">
      <c r="A391" s="624"/>
      <c r="B391" s="584" t="s">
        <v>918</v>
      </c>
      <c r="C391" s="599"/>
      <c r="D391" s="625"/>
      <c r="E391" s="626"/>
      <c r="F391" s="627"/>
      <c r="G391" s="628"/>
      <c r="H391" s="629"/>
      <c r="I391" s="630"/>
      <c r="J391" s="631"/>
      <c r="K391" s="594"/>
      <c r="L391" s="594" t="str">
        <f t="shared" si="11"/>
        <v>JA07</v>
      </c>
      <c r="M391" s="579"/>
      <c r="N391" s="585" t="s">
        <v>611</v>
      </c>
      <c r="O391" s="585" t="s">
        <v>611</v>
      </c>
      <c r="P391" s="585" t="s">
        <v>611</v>
      </c>
      <c r="Q391" s="580"/>
      <c r="R391" s="581"/>
      <c r="S391" s="582"/>
      <c r="T391" s="582"/>
      <c r="U391" s="582"/>
      <c r="V391" s="582"/>
      <c r="W391" s="582"/>
      <c r="X391" s="580"/>
      <c r="Y391" s="580"/>
      <c r="Z391" s="580"/>
      <c r="AB391" s="581" t="s">
        <v>670</v>
      </c>
    </row>
    <row r="392" spans="1:28" s="615" customFormat="1">
      <c r="A392" s="657"/>
      <c r="B392" s="610" t="s">
        <v>695</v>
      </c>
      <c r="C392" s="621"/>
      <c r="D392" s="658">
        <v>2</v>
      </c>
      <c r="E392" s="659">
        <f>VLOOKUP(B392,'[10]auxiliar memoria'!$B$155:$E$302,2,FALSE)</f>
        <v>1</v>
      </c>
      <c r="F392" s="660"/>
      <c r="G392" s="661">
        <f>VLOOKUP(B392,'[10]auxiliar memoria'!$B$155:$E$302,3,FALSE)</f>
        <v>0.5</v>
      </c>
      <c r="H392" s="662">
        <f>IF(D392=0,"",IF(AND(D392&lt;0,E392*G392&gt;2),(ABS((2-(G392*E392)))*D392),IF(D392&gt;0,D392*E392*G392,0)))</f>
        <v>1</v>
      </c>
      <c r="I392" s="663"/>
      <c r="J392" s="664"/>
      <c r="K392" s="617">
        <f>H392</f>
        <v>1</v>
      </c>
      <c r="L392" s="617" t="str">
        <f>B392</f>
        <v>JA07</v>
      </c>
      <c r="M392" s="611"/>
      <c r="N392" s="585" t="s">
        <v>611</v>
      </c>
      <c r="O392" s="585" t="s">
        <v>611</v>
      </c>
      <c r="P392" s="616" t="s">
        <v>611</v>
      </c>
      <c r="Q392" s="612"/>
      <c r="R392" s="613"/>
      <c r="S392" s="614"/>
      <c r="T392" s="614"/>
      <c r="U392" s="614"/>
      <c r="V392" s="614"/>
      <c r="W392" s="614"/>
      <c r="X392" s="612"/>
      <c r="Y392" s="612"/>
      <c r="Z392" s="612"/>
      <c r="AB392" s="613" t="s">
        <v>670</v>
      </c>
    </row>
    <row r="393" spans="1:28" s="583" customFormat="1">
      <c r="A393" s="624"/>
      <c r="B393" s="584" t="s">
        <v>935</v>
      </c>
      <c r="C393" s="599"/>
      <c r="D393" s="625"/>
      <c r="E393" s="626"/>
      <c r="F393" s="627"/>
      <c r="G393" s="628"/>
      <c r="H393" s="629"/>
      <c r="I393" s="630"/>
      <c r="J393" s="631"/>
      <c r="K393" s="594"/>
      <c r="L393" s="594" t="str">
        <f t="shared" si="11"/>
        <v>JA01</v>
      </c>
      <c r="M393" s="579"/>
      <c r="N393" s="585" t="s">
        <v>611</v>
      </c>
      <c r="O393" s="585" t="s">
        <v>611</v>
      </c>
      <c r="P393" s="585" t="s">
        <v>611</v>
      </c>
      <c r="Q393" s="580"/>
      <c r="R393" s="581"/>
      <c r="S393" s="582"/>
      <c r="T393" s="582"/>
      <c r="U393" s="582"/>
      <c r="V393" s="582"/>
      <c r="W393" s="582"/>
      <c r="X393" s="580"/>
      <c r="Y393" s="580"/>
      <c r="Z393" s="580"/>
      <c r="AB393" s="581" t="s">
        <v>670</v>
      </c>
    </row>
    <row r="394" spans="1:28" s="615" customFormat="1">
      <c r="A394" s="657"/>
      <c r="B394" s="610" t="s">
        <v>689</v>
      </c>
      <c r="C394" s="621"/>
      <c r="D394" s="658">
        <v>3</v>
      </c>
      <c r="E394" s="659">
        <f>VLOOKUP(B394,'[10]auxiliar memoria'!$B$155:$E$302,2,FALSE)</f>
        <v>1.5</v>
      </c>
      <c r="F394" s="660"/>
      <c r="G394" s="661">
        <f>VLOOKUP(B394,'[10]auxiliar memoria'!$B$155:$E$302,3,FALSE)</f>
        <v>1</v>
      </c>
      <c r="H394" s="662">
        <f>IF(D394=0,"",IF(AND(D394&lt;0,E394*G394&gt;2),(ABS((2-(G394*E394)))*D394),IF(D394&gt;0,D394*E394*G394,0)))</f>
        <v>4.5</v>
      </c>
      <c r="I394" s="663"/>
      <c r="J394" s="664"/>
      <c r="K394" s="617">
        <f>H394</f>
        <v>4.5</v>
      </c>
      <c r="L394" s="617" t="str">
        <f>B394</f>
        <v>JA01</v>
      </c>
      <c r="M394" s="611"/>
      <c r="N394" s="585" t="s">
        <v>611</v>
      </c>
      <c r="O394" s="585" t="s">
        <v>611</v>
      </c>
      <c r="P394" s="616" t="s">
        <v>611</v>
      </c>
      <c r="Q394" s="612"/>
      <c r="R394" s="613"/>
      <c r="S394" s="614"/>
      <c r="T394" s="614"/>
      <c r="U394" s="614"/>
      <c r="V394" s="614"/>
      <c r="W394" s="614"/>
      <c r="X394" s="612"/>
      <c r="Y394" s="612"/>
      <c r="Z394" s="612"/>
      <c r="AB394" s="613" t="s">
        <v>670</v>
      </c>
    </row>
    <row r="395" spans="1:28" s="583" customFormat="1" ht="46.5">
      <c r="A395" s="624"/>
      <c r="B395" s="584" t="s">
        <v>919</v>
      </c>
      <c r="C395" s="599"/>
      <c r="D395" s="625"/>
      <c r="E395" s="626"/>
      <c r="F395" s="627"/>
      <c r="G395" s="628"/>
      <c r="H395" s="629"/>
      <c r="I395" s="630"/>
      <c r="J395" s="631"/>
      <c r="K395" s="594"/>
      <c r="L395" s="594" t="str">
        <f t="shared" ref="L395:L445" si="12">L396</f>
        <v>JA07</v>
      </c>
      <c r="M395" s="579"/>
      <c r="N395" s="585" t="s">
        <v>611</v>
      </c>
      <c r="O395" s="585" t="s">
        <v>611</v>
      </c>
      <c r="P395" s="585" t="s">
        <v>611</v>
      </c>
      <c r="Q395" s="580"/>
      <c r="R395" s="581"/>
      <c r="S395" s="582"/>
      <c r="T395" s="582"/>
      <c r="U395" s="582"/>
      <c r="V395" s="582"/>
      <c r="W395" s="582"/>
      <c r="X395" s="580"/>
      <c r="Y395" s="580"/>
      <c r="Z395" s="580"/>
      <c r="AB395" s="581" t="s">
        <v>670</v>
      </c>
    </row>
    <row r="396" spans="1:28" s="615" customFormat="1">
      <c r="A396" s="657"/>
      <c r="B396" s="610" t="s">
        <v>695</v>
      </c>
      <c r="C396" s="621"/>
      <c r="D396" s="658">
        <v>1</v>
      </c>
      <c r="E396" s="659">
        <f>VLOOKUP(B396,'[10]auxiliar memoria'!$B$155:$E$302,2,FALSE)</f>
        <v>1</v>
      </c>
      <c r="F396" s="660"/>
      <c r="G396" s="661">
        <f>VLOOKUP(B396,'[10]auxiliar memoria'!$B$155:$E$302,3,FALSE)</f>
        <v>0.5</v>
      </c>
      <c r="H396" s="662">
        <f>IF(D396=0,"",IF(AND(D396&lt;0,E396*G396&gt;2),(ABS((2-(G396*E396)))*D396),IF(D396&gt;0,D396*E396*G396,0)))</f>
        <v>0.5</v>
      </c>
      <c r="I396" s="663"/>
      <c r="J396" s="664"/>
      <c r="K396" s="617">
        <f>H396</f>
        <v>0.5</v>
      </c>
      <c r="L396" s="617" t="str">
        <f>B396</f>
        <v>JA07</v>
      </c>
      <c r="M396" s="611"/>
      <c r="N396" s="585" t="s">
        <v>611</v>
      </c>
      <c r="O396" s="585" t="s">
        <v>611</v>
      </c>
      <c r="P396" s="616" t="s">
        <v>611</v>
      </c>
      <c r="Q396" s="612"/>
      <c r="R396" s="613"/>
      <c r="S396" s="614"/>
      <c r="T396" s="614"/>
      <c r="U396" s="614"/>
      <c r="V396" s="614"/>
      <c r="W396" s="614"/>
      <c r="X396" s="612"/>
      <c r="Y396" s="612"/>
      <c r="Z396" s="612"/>
      <c r="AB396" s="613" t="s">
        <v>670</v>
      </c>
    </row>
    <row r="397" spans="1:28" s="583" customFormat="1" ht="46.5">
      <c r="A397" s="624"/>
      <c r="B397" s="584" t="s">
        <v>920</v>
      </c>
      <c r="C397" s="599"/>
      <c r="D397" s="625"/>
      <c r="E397" s="626"/>
      <c r="F397" s="627"/>
      <c r="G397" s="628"/>
      <c r="H397" s="629"/>
      <c r="I397" s="630"/>
      <c r="J397" s="631"/>
      <c r="K397" s="594"/>
      <c r="L397" s="594" t="str">
        <f t="shared" si="12"/>
        <v>JA07</v>
      </c>
      <c r="M397" s="579"/>
      <c r="N397" s="585" t="s">
        <v>611</v>
      </c>
      <c r="O397" s="585" t="s">
        <v>611</v>
      </c>
      <c r="P397" s="585" t="s">
        <v>611</v>
      </c>
      <c r="Q397" s="580"/>
      <c r="R397" s="581"/>
      <c r="S397" s="582"/>
      <c r="T397" s="582"/>
      <c r="U397" s="582"/>
      <c r="V397" s="582"/>
      <c r="W397" s="582"/>
      <c r="X397" s="580"/>
      <c r="Y397" s="580"/>
      <c r="Z397" s="580"/>
      <c r="AB397" s="581" t="s">
        <v>670</v>
      </c>
    </row>
    <row r="398" spans="1:28" s="615" customFormat="1">
      <c r="A398" s="657"/>
      <c r="B398" s="610" t="s">
        <v>695</v>
      </c>
      <c r="C398" s="621"/>
      <c r="D398" s="658">
        <v>2</v>
      </c>
      <c r="E398" s="659">
        <f>VLOOKUP(B398,'[10]auxiliar memoria'!$B$155:$E$302,2,FALSE)</f>
        <v>1</v>
      </c>
      <c r="F398" s="660"/>
      <c r="G398" s="661">
        <f>VLOOKUP(B398,'[10]auxiliar memoria'!$B$155:$E$302,3,FALSE)</f>
        <v>0.5</v>
      </c>
      <c r="H398" s="662">
        <f>IF(D398=0,"",IF(AND(D398&lt;0,E398*G398&gt;2),(ABS((2-(G398*E398)))*D398),IF(D398&gt;0,D398*E398*G398,0)))</f>
        <v>1</v>
      </c>
      <c r="I398" s="663"/>
      <c r="J398" s="664"/>
      <c r="K398" s="617">
        <f>H398</f>
        <v>1</v>
      </c>
      <c r="L398" s="617" t="str">
        <f>B398</f>
        <v>JA07</v>
      </c>
      <c r="M398" s="611"/>
      <c r="N398" s="585" t="s">
        <v>611</v>
      </c>
      <c r="O398" s="585" t="s">
        <v>611</v>
      </c>
      <c r="P398" s="616" t="s">
        <v>611</v>
      </c>
      <c r="Q398" s="612"/>
      <c r="R398" s="613"/>
      <c r="S398" s="614"/>
      <c r="T398" s="614"/>
      <c r="U398" s="614"/>
      <c r="V398" s="614"/>
      <c r="W398" s="614"/>
      <c r="X398" s="612"/>
      <c r="Y398" s="612"/>
      <c r="Z398" s="612"/>
      <c r="AB398" s="613" t="s">
        <v>670</v>
      </c>
    </row>
    <row r="399" spans="1:28" s="583" customFormat="1">
      <c r="A399" s="624"/>
      <c r="B399" s="584" t="s">
        <v>921</v>
      </c>
      <c r="C399" s="599"/>
      <c r="D399" s="625"/>
      <c r="E399" s="626"/>
      <c r="F399" s="627"/>
      <c r="G399" s="628"/>
      <c r="H399" s="629"/>
      <c r="I399" s="630"/>
      <c r="J399" s="631"/>
      <c r="K399" s="594"/>
      <c r="L399" s="594" t="str">
        <f t="shared" si="12"/>
        <v>JA09</v>
      </c>
      <c r="M399" s="579"/>
      <c r="N399" s="585" t="s">
        <v>611</v>
      </c>
      <c r="O399" s="585" t="s">
        <v>611</v>
      </c>
      <c r="P399" s="585" t="s">
        <v>611</v>
      </c>
      <c r="Q399" s="580"/>
      <c r="R399" s="581"/>
      <c r="S399" s="582"/>
      <c r="T399" s="582"/>
      <c r="U399" s="582"/>
      <c r="V399" s="582"/>
      <c r="W399" s="582"/>
      <c r="X399" s="580"/>
      <c r="Y399" s="580"/>
      <c r="Z399" s="580"/>
      <c r="AB399" s="581" t="s">
        <v>670</v>
      </c>
    </row>
    <row r="400" spans="1:28" s="615" customFormat="1" ht="24.75" customHeight="1">
      <c r="A400" s="657"/>
      <c r="B400" s="610" t="s">
        <v>697</v>
      </c>
      <c r="C400" s="621"/>
      <c r="D400" s="658">
        <v>1</v>
      </c>
      <c r="E400" s="659">
        <f>VLOOKUP(B400,'[10]auxiliar memoria'!$B$155:$E$302,2,FALSE)</f>
        <v>2</v>
      </c>
      <c r="F400" s="660"/>
      <c r="G400" s="661">
        <f>VLOOKUP(B400,'[10]auxiliar memoria'!$B$155:$E$302,3,FALSE)</f>
        <v>0.5</v>
      </c>
      <c r="H400" s="662">
        <f>IF(D400=0,"",IF(AND(D400&lt;0,E400*G400&gt;2),(ABS((2-(G400*E400)))*D400),IF(D400&gt;0,D400*E400*G400,0)))</f>
        <v>1</v>
      </c>
      <c r="I400" s="663"/>
      <c r="J400" s="664"/>
      <c r="K400" s="617">
        <f>H400</f>
        <v>1</v>
      </c>
      <c r="L400" s="617" t="str">
        <f>B400</f>
        <v>JA09</v>
      </c>
      <c r="M400" s="611"/>
      <c r="N400" s="585" t="s">
        <v>611</v>
      </c>
      <c r="O400" s="585" t="s">
        <v>611</v>
      </c>
      <c r="P400" s="616" t="s">
        <v>611</v>
      </c>
      <c r="Q400" s="612"/>
      <c r="R400" s="613"/>
      <c r="S400" s="614"/>
      <c r="T400" s="614"/>
      <c r="U400" s="614"/>
      <c r="V400" s="614"/>
      <c r="W400" s="614"/>
      <c r="X400" s="612"/>
      <c r="Y400" s="612"/>
      <c r="Z400" s="612"/>
      <c r="AB400" s="613" t="s">
        <v>670</v>
      </c>
    </row>
    <row r="401" spans="1:28" s="583" customFormat="1">
      <c r="A401" s="624"/>
      <c r="B401" s="584" t="s">
        <v>936</v>
      </c>
      <c r="C401" s="599"/>
      <c r="D401" s="625"/>
      <c r="E401" s="626"/>
      <c r="F401" s="627"/>
      <c r="G401" s="628"/>
      <c r="H401" s="629"/>
      <c r="I401" s="630"/>
      <c r="J401" s="631"/>
      <c r="K401" s="594"/>
      <c r="L401" s="594" t="str">
        <f t="shared" si="12"/>
        <v>JA01</v>
      </c>
      <c r="M401" s="579"/>
      <c r="N401" s="585" t="s">
        <v>611</v>
      </c>
      <c r="O401" s="585" t="s">
        <v>611</v>
      </c>
      <c r="P401" s="585" t="s">
        <v>611</v>
      </c>
      <c r="Q401" s="580"/>
      <c r="R401" s="581"/>
      <c r="S401" s="582"/>
      <c r="T401" s="582"/>
      <c r="U401" s="582"/>
      <c r="V401" s="582"/>
      <c r="W401" s="582"/>
      <c r="X401" s="580"/>
      <c r="Y401" s="580"/>
      <c r="Z401" s="580"/>
      <c r="AB401" s="581" t="s">
        <v>670</v>
      </c>
    </row>
    <row r="402" spans="1:28" s="615" customFormat="1">
      <c r="A402" s="657"/>
      <c r="B402" s="610" t="s">
        <v>689</v>
      </c>
      <c r="C402" s="621"/>
      <c r="D402" s="658">
        <v>1</v>
      </c>
      <c r="E402" s="659">
        <f>VLOOKUP(B402,'[10]auxiliar memoria'!$B$155:$E$302,2,FALSE)</f>
        <v>1.5</v>
      </c>
      <c r="F402" s="660"/>
      <c r="G402" s="661">
        <f>VLOOKUP(B402,'[10]auxiliar memoria'!$B$155:$E$302,3,FALSE)</f>
        <v>1</v>
      </c>
      <c r="H402" s="662">
        <f>IF(D402=0,"",IF(AND(D402&lt;0,E402*G402&gt;2),(ABS((2-(G402*E402)))*D402),IF(D402&gt;0,D402*E402*G402,0)))</f>
        <v>1.5</v>
      </c>
      <c r="I402" s="663"/>
      <c r="J402" s="664"/>
      <c r="K402" s="617">
        <f>H402</f>
        <v>1.5</v>
      </c>
      <c r="L402" s="617" t="str">
        <f>B402</f>
        <v>JA01</v>
      </c>
      <c r="M402" s="611"/>
      <c r="N402" s="585" t="s">
        <v>611</v>
      </c>
      <c r="O402" s="585" t="s">
        <v>611</v>
      </c>
      <c r="P402" s="616" t="s">
        <v>611</v>
      </c>
      <c r="Q402" s="612"/>
      <c r="R402" s="613"/>
      <c r="S402" s="614"/>
      <c r="T402" s="614"/>
      <c r="U402" s="614"/>
      <c r="V402" s="614"/>
      <c r="W402" s="614"/>
      <c r="X402" s="612"/>
      <c r="Y402" s="612"/>
      <c r="Z402" s="612"/>
      <c r="AB402" s="613" t="s">
        <v>670</v>
      </c>
    </row>
    <row r="403" spans="1:28" s="583" customFormat="1">
      <c r="A403" s="624"/>
      <c r="B403" s="584" t="s">
        <v>937</v>
      </c>
      <c r="C403" s="599"/>
      <c r="D403" s="625"/>
      <c r="E403" s="626"/>
      <c r="F403" s="627"/>
      <c r="G403" s="628"/>
      <c r="H403" s="629"/>
      <c r="I403" s="630"/>
      <c r="J403" s="631"/>
      <c r="K403" s="594"/>
      <c r="L403" s="594" t="str">
        <f t="shared" si="12"/>
        <v>JA01</v>
      </c>
      <c r="M403" s="579"/>
      <c r="N403" s="585" t="s">
        <v>611</v>
      </c>
      <c r="O403" s="585" t="s">
        <v>611</v>
      </c>
      <c r="P403" s="616" t="s">
        <v>611</v>
      </c>
      <c r="Q403" s="580"/>
      <c r="R403" s="581"/>
      <c r="S403" s="582"/>
      <c r="T403" s="582"/>
      <c r="U403" s="582"/>
      <c r="V403" s="582"/>
      <c r="W403" s="582"/>
      <c r="X403" s="580"/>
      <c r="Y403" s="580"/>
      <c r="Z403" s="580"/>
      <c r="AB403" s="581"/>
    </row>
    <row r="404" spans="1:28" s="615" customFormat="1">
      <c r="A404" s="657"/>
      <c r="B404" s="610" t="s">
        <v>689</v>
      </c>
      <c r="C404" s="621"/>
      <c r="D404" s="658">
        <v>2</v>
      </c>
      <c r="E404" s="659">
        <f>VLOOKUP(B404,'[10]auxiliar memoria'!$B$155:$E$302,2,FALSE)</f>
        <v>1.5</v>
      </c>
      <c r="F404" s="660"/>
      <c r="G404" s="661">
        <f>VLOOKUP(B404,'[10]auxiliar memoria'!$B$155:$E$302,3,FALSE)</f>
        <v>1</v>
      </c>
      <c r="H404" s="662">
        <f>IF(D404=0,"",IF(AND(D404&lt;0,E404*G404&gt;2),(ABS((2-(G404*E404)))*D404),IF(D404&gt;0,D404*E404*G404,0)))</f>
        <v>3</v>
      </c>
      <c r="I404" s="663"/>
      <c r="J404" s="664"/>
      <c r="K404" s="617">
        <f>H404</f>
        <v>3</v>
      </c>
      <c r="L404" s="617" t="str">
        <f>B404</f>
        <v>JA01</v>
      </c>
      <c r="M404" s="611"/>
      <c r="N404" s="585" t="s">
        <v>611</v>
      </c>
      <c r="O404" s="585" t="s">
        <v>611</v>
      </c>
      <c r="P404" s="616" t="s">
        <v>611</v>
      </c>
      <c r="Q404" s="612"/>
      <c r="R404" s="613"/>
      <c r="S404" s="614"/>
      <c r="T404" s="614"/>
      <c r="U404" s="614"/>
      <c r="V404" s="614"/>
      <c r="W404" s="614"/>
      <c r="X404" s="612"/>
      <c r="Y404" s="612"/>
      <c r="Z404" s="612"/>
      <c r="AB404" s="613" t="s">
        <v>670</v>
      </c>
    </row>
    <row r="405" spans="1:28" s="583" customFormat="1" ht="31.5" customHeight="1">
      <c r="A405" s="624"/>
      <c r="B405" s="584" t="s">
        <v>938</v>
      </c>
      <c r="C405" s="599"/>
      <c r="D405" s="625"/>
      <c r="E405" s="626"/>
      <c r="F405" s="627"/>
      <c r="G405" s="628"/>
      <c r="H405" s="629"/>
      <c r="I405" s="630"/>
      <c r="J405" s="631"/>
      <c r="K405" s="594"/>
      <c r="L405" s="594" t="str">
        <f t="shared" si="12"/>
        <v>JA01</v>
      </c>
      <c r="M405" s="579"/>
      <c r="N405" s="585" t="s">
        <v>611</v>
      </c>
      <c r="O405" s="585" t="s">
        <v>611</v>
      </c>
      <c r="P405" s="616" t="s">
        <v>611</v>
      </c>
      <c r="Q405" s="580"/>
      <c r="R405" s="581"/>
      <c r="S405" s="582"/>
      <c r="T405" s="582"/>
      <c r="U405" s="582"/>
      <c r="V405" s="582"/>
      <c r="W405" s="582"/>
      <c r="X405" s="580"/>
      <c r="Y405" s="580"/>
      <c r="Z405" s="580"/>
      <c r="AB405" s="581"/>
    </row>
    <row r="406" spans="1:28" s="615" customFormat="1">
      <c r="A406" s="657"/>
      <c r="B406" s="610" t="s">
        <v>689</v>
      </c>
      <c r="C406" s="621"/>
      <c r="D406" s="658">
        <v>3</v>
      </c>
      <c r="E406" s="659">
        <f>VLOOKUP(B406,'[10]auxiliar memoria'!$B$155:$E$302,2,FALSE)</f>
        <v>1.5</v>
      </c>
      <c r="F406" s="660"/>
      <c r="G406" s="661">
        <f>VLOOKUP(B406,'[10]auxiliar memoria'!$B$155:$E$302,3,FALSE)</f>
        <v>1</v>
      </c>
      <c r="H406" s="662">
        <f>IF(D406=0,"",IF(AND(D406&lt;0,E406*G406&gt;2),(ABS((2-(G406*E406)))*D406),IF(D406&gt;0,D406*E406*G406,0)))</f>
        <v>4.5</v>
      </c>
      <c r="I406" s="663"/>
      <c r="J406" s="664"/>
      <c r="K406" s="617">
        <f>H406</f>
        <v>4.5</v>
      </c>
      <c r="L406" s="617" t="str">
        <f>B406</f>
        <v>JA01</v>
      </c>
      <c r="M406" s="611"/>
      <c r="N406" s="585" t="s">
        <v>611</v>
      </c>
      <c r="O406" s="585" t="s">
        <v>611</v>
      </c>
      <c r="P406" s="616" t="s">
        <v>611</v>
      </c>
      <c r="Q406" s="612"/>
      <c r="R406" s="613"/>
      <c r="S406" s="614"/>
      <c r="T406" s="614"/>
      <c r="U406" s="614"/>
      <c r="V406" s="614"/>
      <c r="W406" s="614"/>
      <c r="X406" s="612"/>
      <c r="Y406" s="612"/>
      <c r="Z406" s="612"/>
      <c r="AB406" s="613" t="s">
        <v>670</v>
      </c>
    </row>
    <row r="407" spans="1:28" s="583" customFormat="1" ht="46.5">
      <c r="A407" s="624"/>
      <c r="B407" s="584" t="s">
        <v>922</v>
      </c>
      <c r="C407" s="599"/>
      <c r="D407" s="625"/>
      <c r="E407" s="626"/>
      <c r="F407" s="627"/>
      <c r="G407" s="628"/>
      <c r="H407" s="629"/>
      <c r="I407" s="630"/>
      <c r="J407" s="631"/>
      <c r="K407" s="594"/>
      <c r="L407" s="594" t="str">
        <f t="shared" si="12"/>
        <v>JA06</v>
      </c>
      <c r="M407" s="579"/>
      <c r="N407" s="585" t="s">
        <v>611</v>
      </c>
      <c r="O407" s="585" t="s">
        <v>611</v>
      </c>
      <c r="P407" s="616" t="s">
        <v>611</v>
      </c>
      <c r="Q407" s="580"/>
      <c r="R407" s="581"/>
      <c r="S407" s="582"/>
      <c r="T407" s="582"/>
      <c r="U407" s="582"/>
      <c r="V407" s="582"/>
      <c r="W407" s="582"/>
      <c r="X407" s="580"/>
      <c r="Y407" s="580"/>
      <c r="Z407" s="580"/>
      <c r="AB407" s="581"/>
    </row>
    <row r="408" spans="1:28" s="615" customFormat="1">
      <c r="A408" s="657"/>
      <c r="B408" s="610" t="s">
        <v>694</v>
      </c>
      <c r="C408" s="621"/>
      <c r="D408" s="658">
        <v>1</v>
      </c>
      <c r="E408" s="659">
        <f>VLOOKUP(B408,'[10]auxiliar memoria'!$B$155:$E$302,2,FALSE)</f>
        <v>0.8</v>
      </c>
      <c r="F408" s="660"/>
      <c r="G408" s="661">
        <f>VLOOKUP(B408,'[10]auxiliar memoria'!$B$155:$E$302,3,FALSE)</f>
        <v>0.5</v>
      </c>
      <c r="H408" s="662">
        <f>IF(D408=0,"",IF(AND(D408&lt;0,E408*G408&gt;2),(ABS((2-(G408*E408)))*D408),IF(D408&gt;0,D408*E408*G408,0)))</f>
        <v>0.4</v>
      </c>
      <c r="I408" s="663"/>
      <c r="J408" s="664"/>
      <c r="K408" s="617">
        <f>H408</f>
        <v>0.4</v>
      </c>
      <c r="L408" s="617" t="str">
        <f>B408</f>
        <v>JA06</v>
      </c>
      <c r="M408" s="611"/>
      <c r="N408" s="585" t="s">
        <v>611</v>
      </c>
      <c r="O408" s="585" t="s">
        <v>611</v>
      </c>
      <c r="P408" s="616" t="s">
        <v>611</v>
      </c>
      <c r="Q408" s="612"/>
      <c r="R408" s="613"/>
      <c r="S408" s="614"/>
      <c r="T408" s="614"/>
      <c r="U408" s="614"/>
      <c r="V408" s="614"/>
      <c r="W408" s="614"/>
      <c r="X408" s="612"/>
      <c r="Y408" s="612"/>
      <c r="Z408" s="612"/>
      <c r="AB408" s="613" t="s">
        <v>670</v>
      </c>
    </row>
    <row r="409" spans="1:28" s="583" customFormat="1" ht="46.5">
      <c r="A409" s="624"/>
      <c r="B409" s="584" t="s">
        <v>923</v>
      </c>
      <c r="C409" s="599"/>
      <c r="D409" s="625"/>
      <c r="E409" s="626"/>
      <c r="F409" s="627"/>
      <c r="G409" s="628"/>
      <c r="H409" s="629"/>
      <c r="I409" s="630"/>
      <c r="J409" s="631"/>
      <c r="K409" s="594"/>
      <c r="L409" s="594" t="str">
        <f t="shared" si="12"/>
        <v>JA06</v>
      </c>
      <c r="M409" s="579"/>
      <c r="N409" s="585" t="s">
        <v>611</v>
      </c>
      <c r="O409" s="585" t="s">
        <v>611</v>
      </c>
      <c r="P409" s="616" t="s">
        <v>611</v>
      </c>
      <c r="Q409" s="580"/>
      <c r="R409" s="581"/>
      <c r="S409" s="582"/>
      <c r="T409" s="582"/>
      <c r="U409" s="582"/>
      <c r="V409" s="582"/>
      <c r="W409" s="582"/>
      <c r="X409" s="580"/>
      <c r="Y409" s="580"/>
      <c r="Z409" s="580"/>
      <c r="AB409" s="581"/>
    </row>
    <row r="410" spans="1:28" s="615" customFormat="1">
      <c r="A410" s="657"/>
      <c r="B410" s="610" t="s">
        <v>694</v>
      </c>
      <c r="C410" s="621"/>
      <c r="D410" s="658">
        <v>1</v>
      </c>
      <c r="E410" s="659">
        <f>VLOOKUP(B410,'[10]auxiliar memoria'!$B$155:$E$302,2,FALSE)</f>
        <v>0.8</v>
      </c>
      <c r="F410" s="660"/>
      <c r="G410" s="661">
        <f>VLOOKUP(B410,'[10]auxiliar memoria'!$B$155:$E$302,3,FALSE)</f>
        <v>0.5</v>
      </c>
      <c r="H410" s="662">
        <f>IF(D410=0,"",IF(AND(D410&lt;0,E410*G410&gt;2),(ABS((2-(G410*E410)))*D410),IF(D410&gt;0,D410*E410*G410,0)))</f>
        <v>0.4</v>
      </c>
      <c r="I410" s="663"/>
      <c r="J410" s="664"/>
      <c r="K410" s="617">
        <f>H410</f>
        <v>0.4</v>
      </c>
      <c r="L410" s="617" t="str">
        <f>B410</f>
        <v>JA06</v>
      </c>
      <c r="M410" s="611"/>
      <c r="N410" s="585" t="s">
        <v>611</v>
      </c>
      <c r="O410" s="585" t="s">
        <v>611</v>
      </c>
      <c r="P410" s="616" t="s">
        <v>611</v>
      </c>
      <c r="Q410" s="612"/>
      <c r="R410" s="613"/>
      <c r="S410" s="614"/>
      <c r="T410" s="614"/>
      <c r="U410" s="614"/>
      <c r="V410" s="614"/>
      <c r="W410" s="614"/>
      <c r="X410" s="612"/>
      <c r="Y410" s="612"/>
      <c r="Z410" s="612"/>
      <c r="AB410" s="613" t="s">
        <v>670</v>
      </c>
    </row>
    <row r="411" spans="1:28" s="583" customFormat="1">
      <c r="A411" s="624"/>
      <c r="B411" s="584" t="s">
        <v>939</v>
      </c>
      <c r="C411" s="599"/>
      <c r="D411" s="625"/>
      <c r="E411" s="626"/>
      <c r="F411" s="627"/>
      <c r="G411" s="628"/>
      <c r="H411" s="629"/>
      <c r="I411" s="630"/>
      <c r="J411" s="631"/>
      <c r="K411" s="594"/>
      <c r="L411" s="594" t="str">
        <f t="shared" si="12"/>
        <v>JA01</v>
      </c>
      <c r="M411" s="579"/>
      <c r="N411" s="585" t="s">
        <v>611</v>
      </c>
      <c r="O411" s="585" t="s">
        <v>611</v>
      </c>
      <c r="P411" s="616" t="s">
        <v>611</v>
      </c>
      <c r="Q411" s="580"/>
      <c r="R411" s="581"/>
      <c r="S411" s="582"/>
      <c r="T411" s="582"/>
      <c r="U411" s="582"/>
      <c r="V411" s="582"/>
      <c r="W411" s="582"/>
      <c r="X411" s="580"/>
      <c r="Y411" s="580"/>
      <c r="Z411" s="580"/>
      <c r="AB411" s="581"/>
    </row>
    <row r="412" spans="1:28" s="615" customFormat="1">
      <c r="A412" s="657"/>
      <c r="B412" s="610" t="s">
        <v>689</v>
      </c>
      <c r="C412" s="621"/>
      <c r="D412" s="658">
        <v>1</v>
      </c>
      <c r="E412" s="659">
        <f>VLOOKUP(B412,'[10]auxiliar memoria'!$B$155:$E$302,2,FALSE)</f>
        <v>1.5</v>
      </c>
      <c r="F412" s="660"/>
      <c r="G412" s="661">
        <f>VLOOKUP(B412,'[10]auxiliar memoria'!$B$155:$E$302,3,FALSE)</f>
        <v>1</v>
      </c>
      <c r="H412" s="662">
        <f>IF(D412=0,"",IF(AND(D412&lt;0,E412*G412&gt;2),(ABS((2-(G412*E412)))*D412),IF(D412&gt;0,D412*E412*G412,0)))</f>
        <v>1.5</v>
      </c>
      <c r="I412" s="663"/>
      <c r="J412" s="664"/>
      <c r="K412" s="617">
        <f>H412</f>
        <v>1.5</v>
      </c>
      <c r="L412" s="617" t="str">
        <f>B412</f>
        <v>JA01</v>
      </c>
      <c r="M412" s="611"/>
      <c r="N412" s="585" t="s">
        <v>611</v>
      </c>
      <c r="O412" s="585" t="s">
        <v>611</v>
      </c>
      <c r="P412" s="616" t="s">
        <v>611</v>
      </c>
      <c r="Q412" s="612"/>
      <c r="R412" s="613"/>
      <c r="S412" s="614"/>
      <c r="T412" s="614"/>
      <c r="U412" s="614"/>
      <c r="V412" s="614"/>
      <c r="W412" s="614"/>
      <c r="X412" s="612"/>
      <c r="Y412" s="612"/>
      <c r="Z412" s="612"/>
      <c r="AB412" s="613" t="s">
        <v>670</v>
      </c>
    </row>
    <row r="413" spans="1:28" s="583" customFormat="1">
      <c r="A413" s="624"/>
      <c r="B413" s="584" t="s">
        <v>924</v>
      </c>
      <c r="C413" s="599"/>
      <c r="D413" s="625"/>
      <c r="E413" s="626"/>
      <c r="F413" s="627"/>
      <c r="G413" s="628"/>
      <c r="H413" s="629"/>
      <c r="I413" s="630"/>
      <c r="J413" s="631"/>
      <c r="K413" s="594"/>
      <c r="L413" s="594" t="str">
        <f t="shared" si="12"/>
        <v>JA06</v>
      </c>
      <c r="M413" s="579"/>
      <c r="N413" s="585" t="s">
        <v>611</v>
      </c>
      <c r="O413" s="585" t="s">
        <v>611</v>
      </c>
      <c r="P413" s="616" t="s">
        <v>611</v>
      </c>
      <c r="Q413" s="580"/>
      <c r="R413" s="581"/>
      <c r="S413" s="582"/>
      <c r="T413" s="582"/>
      <c r="U413" s="582"/>
      <c r="V413" s="582"/>
      <c r="W413" s="582"/>
      <c r="X413" s="580"/>
      <c r="Y413" s="580"/>
      <c r="Z413" s="580"/>
      <c r="AB413" s="581"/>
    </row>
    <row r="414" spans="1:28" s="615" customFormat="1">
      <c r="A414" s="657"/>
      <c r="B414" s="610" t="s">
        <v>694</v>
      </c>
      <c r="C414" s="621"/>
      <c r="D414" s="658">
        <v>1</v>
      </c>
      <c r="E414" s="659">
        <f>VLOOKUP(B414,'[10]auxiliar memoria'!$B$155:$E$302,2,FALSE)</f>
        <v>0.8</v>
      </c>
      <c r="F414" s="660"/>
      <c r="G414" s="661">
        <f>VLOOKUP(B414,'[10]auxiliar memoria'!$B$155:$E$302,3,FALSE)</f>
        <v>0.5</v>
      </c>
      <c r="H414" s="662">
        <f>IF(D414=0,"",IF(AND(D414&lt;0,E414*G414&gt;2),(ABS((2-(G414*E414)))*D414),IF(D414&gt;0,D414*E414*G414,0)))</f>
        <v>0.4</v>
      </c>
      <c r="I414" s="663"/>
      <c r="J414" s="664"/>
      <c r="K414" s="617">
        <f>H414</f>
        <v>0.4</v>
      </c>
      <c r="L414" s="617" t="str">
        <f>B414</f>
        <v>JA06</v>
      </c>
      <c r="M414" s="611"/>
      <c r="N414" s="585" t="s">
        <v>611</v>
      </c>
      <c r="O414" s="585" t="s">
        <v>611</v>
      </c>
      <c r="P414" s="616" t="s">
        <v>611</v>
      </c>
      <c r="Q414" s="612"/>
      <c r="R414" s="613"/>
      <c r="S414" s="614"/>
      <c r="T414" s="614"/>
      <c r="U414" s="614"/>
      <c r="V414" s="614"/>
      <c r="W414" s="614"/>
      <c r="X414" s="612"/>
      <c r="Y414" s="612"/>
      <c r="Z414" s="612"/>
      <c r="AB414" s="613" t="s">
        <v>670</v>
      </c>
    </row>
    <row r="415" spans="1:28" s="583" customFormat="1">
      <c r="A415" s="624"/>
      <c r="B415" s="584" t="s">
        <v>925</v>
      </c>
      <c r="C415" s="599"/>
      <c r="D415" s="625"/>
      <c r="E415" s="626"/>
      <c r="F415" s="627"/>
      <c r="G415" s="628"/>
      <c r="H415" s="629"/>
      <c r="I415" s="630"/>
      <c r="J415" s="631"/>
      <c r="K415" s="594"/>
      <c r="L415" s="594" t="str">
        <f t="shared" si="12"/>
        <v>JA06</v>
      </c>
      <c r="M415" s="579"/>
      <c r="N415" s="585" t="s">
        <v>611</v>
      </c>
      <c r="O415" s="585" t="s">
        <v>611</v>
      </c>
      <c r="P415" s="616" t="s">
        <v>611</v>
      </c>
      <c r="Q415" s="580"/>
      <c r="R415" s="581"/>
      <c r="S415" s="582"/>
      <c r="T415" s="582"/>
      <c r="U415" s="582"/>
      <c r="V415" s="582"/>
      <c r="W415" s="582"/>
      <c r="X415" s="580"/>
      <c r="Y415" s="580"/>
      <c r="Z415" s="580"/>
      <c r="AB415" s="581"/>
    </row>
    <row r="416" spans="1:28" s="615" customFormat="1" ht="33.75" customHeight="1">
      <c r="A416" s="657"/>
      <c r="B416" s="610" t="s">
        <v>694</v>
      </c>
      <c r="C416" s="621"/>
      <c r="D416" s="658">
        <v>1</v>
      </c>
      <c r="E416" s="659">
        <f>VLOOKUP(B416,'[10]auxiliar memoria'!$B$155:$E$302,2,FALSE)</f>
        <v>0.8</v>
      </c>
      <c r="F416" s="660"/>
      <c r="G416" s="661">
        <f>VLOOKUP(B416,'[10]auxiliar memoria'!$B$155:$E$302,3,FALSE)</f>
        <v>0.5</v>
      </c>
      <c r="H416" s="662">
        <f>IF(D416=0,"",IF(AND(D416&lt;0,E416*G416&gt;2),(ABS((2-(G416*E416)))*D416),IF(D416&gt;0,D416*E416*G416,0)))</f>
        <v>0.4</v>
      </c>
      <c r="I416" s="663"/>
      <c r="J416" s="664"/>
      <c r="K416" s="617">
        <f>H416</f>
        <v>0.4</v>
      </c>
      <c r="L416" s="617" t="str">
        <f>B416</f>
        <v>JA06</v>
      </c>
      <c r="M416" s="611"/>
      <c r="N416" s="585" t="s">
        <v>611</v>
      </c>
      <c r="O416" s="585" t="s">
        <v>611</v>
      </c>
      <c r="P416" s="616" t="s">
        <v>611</v>
      </c>
      <c r="Q416" s="612"/>
      <c r="R416" s="613"/>
      <c r="S416" s="614"/>
      <c r="T416" s="614"/>
      <c r="U416" s="614"/>
      <c r="V416" s="614"/>
      <c r="W416" s="614"/>
      <c r="X416" s="612"/>
      <c r="Y416" s="612"/>
      <c r="Z416" s="612"/>
      <c r="AB416" s="613" t="s">
        <v>670</v>
      </c>
    </row>
    <row r="417" spans="1:28" s="583" customFormat="1">
      <c r="A417" s="624"/>
      <c r="B417" s="584" t="s">
        <v>926</v>
      </c>
      <c r="C417" s="599"/>
      <c r="D417" s="625"/>
      <c r="E417" s="626"/>
      <c r="F417" s="627"/>
      <c r="G417" s="628"/>
      <c r="H417" s="629"/>
      <c r="I417" s="630"/>
      <c r="J417" s="631"/>
      <c r="K417" s="594"/>
      <c r="L417" s="594" t="str">
        <f t="shared" si="12"/>
        <v>JA05</v>
      </c>
      <c r="M417" s="579"/>
      <c r="N417" s="585" t="s">
        <v>611</v>
      </c>
      <c r="O417" s="585" t="s">
        <v>611</v>
      </c>
      <c r="P417" s="616" t="s">
        <v>611</v>
      </c>
      <c r="Q417" s="580"/>
      <c r="R417" s="581"/>
      <c r="S417" s="582"/>
      <c r="T417" s="582"/>
      <c r="U417" s="582"/>
      <c r="V417" s="582"/>
      <c r="W417" s="582"/>
      <c r="X417" s="580"/>
      <c r="Y417" s="580"/>
      <c r="Z417" s="580"/>
      <c r="AB417" s="581"/>
    </row>
    <row r="418" spans="1:28" s="615" customFormat="1">
      <c r="A418" s="657"/>
      <c r="B418" s="610" t="s">
        <v>693</v>
      </c>
      <c r="C418" s="621"/>
      <c r="D418" s="658">
        <v>1</v>
      </c>
      <c r="E418" s="659">
        <f>VLOOKUP(B418,'[10]auxiliar memoria'!$B$155:$E$302,2,FALSE)</f>
        <v>0.9</v>
      </c>
      <c r="F418" s="660"/>
      <c r="G418" s="661">
        <f>VLOOKUP(B418,'[10]auxiliar memoria'!$B$155:$E$302,3,FALSE)</f>
        <v>0.5</v>
      </c>
      <c r="H418" s="662">
        <f>IF(D418=0,"",IF(AND(D418&lt;0,E418*G418&gt;2),(ABS((2-(G418*E418)))*D418),IF(D418&gt;0,D418*E418*G418,0)))</f>
        <v>0.45</v>
      </c>
      <c r="I418" s="663"/>
      <c r="J418" s="664"/>
      <c r="K418" s="617">
        <f>H418</f>
        <v>0.45</v>
      </c>
      <c r="L418" s="617" t="str">
        <f>B418</f>
        <v>JA05</v>
      </c>
      <c r="M418" s="611"/>
      <c r="N418" s="585" t="s">
        <v>611</v>
      </c>
      <c r="O418" s="585" t="s">
        <v>611</v>
      </c>
      <c r="P418" s="616" t="s">
        <v>611</v>
      </c>
      <c r="Q418" s="612"/>
      <c r="R418" s="613"/>
      <c r="S418" s="614"/>
      <c r="T418" s="614"/>
      <c r="U418" s="614"/>
      <c r="V418" s="614"/>
      <c r="W418" s="614"/>
      <c r="X418" s="612"/>
      <c r="Y418" s="612"/>
      <c r="Z418" s="612"/>
      <c r="AB418" s="613" t="s">
        <v>670</v>
      </c>
    </row>
    <row r="419" spans="1:28" s="583" customFormat="1">
      <c r="A419" s="624"/>
      <c r="B419" s="584" t="s">
        <v>927</v>
      </c>
      <c r="C419" s="599"/>
      <c r="D419" s="625"/>
      <c r="E419" s="626"/>
      <c r="F419" s="627"/>
      <c r="G419" s="628"/>
      <c r="H419" s="629"/>
      <c r="I419" s="630"/>
      <c r="J419" s="631"/>
      <c r="K419" s="594"/>
      <c r="L419" s="594" t="str">
        <f t="shared" si="12"/>
        <v>JA08</v>
      </c>
      <c r="M419" s="579"/>
      <c r="N419" s="585" t="s">
        <v>611</v>
      </c>
      <c r="O419" s="585" t="s">
        <v>611</v>
      </c>
      <c r="P419" s="616" t="s">
        <v>611</v>
      </c>
      <c r="Q419" s="580"/>
      <c r="R419" s="581"/>
      <c r="S419" s="582"/>
      <c r="T419" s="582"/>
      <c r="U419" s="582"/>
      <c r="V419" s="582"/>
      <c r="W419" s="582"/>
      <c r="X419" s="580"/>
      <c r="Y419" s="580"/>
      <c r="Z419" s="580"/>
      <c r="AB419" s="581"/>
    </row>
    <row r="420" spans="1:28" s="615" customFormat="1">
      <c r="A420" s="657"/>
      <c r="B420" s="610" t="s">
        <v>696</v>
      </c>
      <c r="C420" s="621"/>
      <c r="D420" s="658">
        <v>1</v>
      </c>
      <c r="E420" s="659">
        <f>VLOOKUP(B420,'[10]auxiliar memoria'!$B$155:$E$302,2,FALSE)</f>
        <v>1.5</v>
      </c>
      <c r="F420" s="660"/>
      <c r="G420" s="661">
        <f>VLOOKUP(B420,'[10]auxiliar memoria'!$B$155:$E$302,3,FALSE)</f>
        <v>0.5</v>
      </c>
      <c r="H420" s="662">
        <f>IF(D420=0,"",IF(AND(D420&lt;0,E420*G420&gt;2),(ABS((2-(G420*E420)))*D420),IF(D420&gt;0,D420*E420*G420,0)))</f>
        <v>0.75</v>
      </c>
      <c r="I420" s="663"/>
      <c r="J420" s="664"/>
      <c r="K420" s="617">
        <f>H420</f>
        <v>0.75</v>
      </c>
      <c r="L420" s="617" t="str">
        <f>B420</f>
        <v>JA08</v>
      </c>
      <c r="M420" s="611"/>
      <c r="N420" s="585" t="s">
        <v>611</v>
      </c>
      <c r="O420" s="585" t="s">
        <v>611</v>
      </c>
      <c r="P420" s="616" t="s">
        <v>611</v>
      </c>
      <c r="Q420" s="612"/>
      <c r="R420" s="613"/>
      <c r="S420" s="614"/>
      <c r="T420" s="614"/>
      <c r="U420" s="614"/>
      <c r="V420" s="614"/>
      <c r="W420" s="614"/>
      <c r="X420" s="612"/>
      <c r="Y420" s="612"/>
      <c r="Z420" s="612"/>
      <c r="AB420" s="613" t="s">
        <v>670</v>
      </c>
    </row>
    <row r="421" spans="1:28" s="583" customFormat="1">
      <c r="A421" s="624"/>
      <c r="B421" s="584" t="s">
        <v>940</v>
      </c>
      <c r="C421" s="599"/>
      <c r="D421" s="625"/>
      <c r="E421" s="626"/>
      <c r="F421" s="627"/>
      <c r="G421" s="628"/>
      <c r="H421" s="629"/>
      <c r="I421" s="630"/>
      <c r="J421" s="631"/>
      <c r="K421" s="594"/>
      <c r="L421" s="594" t="str">
        <f t="shared" si="12"/>
        <v>JA01</v>
      </c>
      <c r="M421" s="579"/>
      <c r="N421" s="585" t="s">
        <v>611</v>
      </c>
      <c r="O421" s="585" t="s">
        <v>611</v>
      </c>
      <c r="P421" s="616" t="s">
        <v>611</v>
      </c>
      <c r="Q421" s="580"/>
      <c r="R421" s="581"/>
      <c r="S421" s="582"/>
      <c r="T421" s="582"/>
      <c r="U421" s="582"/>
      <c r="V421" s="582"/>
      <c r="W421" s="582"/>
      <c r="X421" s="580"/>
      <c r="Y421" s="580"/>
      <c r="Z421" s="580"/>
      <c r="AB421" s="581"/>
    </row>
    <row r="422" spans="1:28" s="615" customFormat="1">
      <c r="A422" s="657"/>
      <c r="B422" s="610" t="s">
        <v>689</v>
      </c>
      <c r="C422" s="621"/>
      <c r="D422" s="658">
        <v>1</v>
      </c>
      <c r="E422" s="659">
        <f>VLOOKUP(B422,'[10]auxiliar memoria'!$B$155:$E$302,2,FALSE)</f>
        <v>1.5</v>
      </c>
      <c r="F422" s="660"/>
      <c r="G422" s="661">
        <f>VLOOKUP(B422,'[10]auxiliar memoria'!$B$155:$E$302,3,FALSE)</f>
        <v>1</v>
      </c>
      <c r="H422" s="662">
        <f>IF(D422=0,"",IF(AND(D422&lt;0,E422*G422&gt;2),(ABS((2-(G422*E422)))*D422),IF(D422&gt;0,D422*E422*G422,0)))</f>
        <v>1.5</v>
      </c>
      <c r="I422" s="663"/>
      <c r="J422" s="664"/>
      <c r="K422" s="617">
        <f>H422</f>
        <v>1.5</v>
      </c>
      <c r="L422" s="617" t="str">
        <f>B422</f>
        <v>JA01</v>
      </c>
      <c r="M422" s="611"/>
      <c r="N422" s="585" t="s">
        <v>611</v>
      </c>
      <c r="O422" s="585" t="s">
        <v>611</v>
      </c>
      <c r="P422" s="616" t="s">
        <v>611</v>
      </c>
      <c r="Q422" s="612"/>
      <c r="R422" s="613"/>
      <c r="S422" s="614"/>
      <c r="T422" s="614"/>
      <c r="U422" s="614"/>
      <c r="V422" s="614"/>
      <c r="W422" s="614"/>
      <c r="X422" s="612"/>
      <c r="Y422" s="612"/>
      <c r="Z422" s="612"/>
      <c r="AB422" s="613" t="s">
        <v>670</v>
      </c>
    </row>
    <row r="423" spans="1:28" s="583" customFormat="1">
      <c r="A423" s="624"/>
      <c r="B423" s="584" t="s">
        <v>928</v>
      </c>
      <c r="C423" s="599"/>
      <c r="D423" s="625"/>
      <c r="E423" s="626"/>
      <c r="F423" s="627"/>
      <c r="G423" s="628"/>
      <c r="H423" s="629"/>
      <c r="I423" s="630"/>
      <c r="J423" s="631"/>
      <c r="K423" s="594"/>
      <c r="L423" s="594" t="str">
        <f t="shared" si="12"/>
        <v>JA05</v>
      </c>
      <c r="M423" s="579"/>
      <c r="N423" s="585" t="s">
        <v>611</v>
      </c>
      <c r="O423" s="585" t="s">
        <v>611</v>
      </c>
      <c r="P423" s="616" t="s">
        <v>611</v>
      </c>
      <c r="Q423" s="580"/>
      <c r="R423" s="581"/>
      <c r="S423" s="582"/>
      <c r="T423" s="582"/>
      <c r="U423" s="582"/>
      <c r="V423" s="582"/>
      <c r="W423" s="582"/>
      <c r="X423" s="580"/>
      <c r="Y423" s="580"/>
      <c r="Z423" s="580"/>
      <c r="AB423" s="581"/>
    </row>
    <row r="424" spans="1:28" s="615" customFormat="1">
      <c r="A424" s="657"/>
      <c r="B424" s="610" t="s">
        <v>693</v>
      </c>
      <c r="C424" s="621"/>
      <c r="D424" s="658">
        <v>1</v>
      </c>
      <c r="E424" s="659">
        <f>VLOOKUP(B424,'[10]auxiliar memoria'!$B$155:$E$302,2,FALSE)</f>
        <v>0.9</v>
      </c>
      <c r="F424" s="660"/>
      <c r="G424" s="661">
        <f>VLOOKUP(B424,'[10]auxiliar memoria'!$B$155:$E$302,3,FALSE)</f>
        <v>0.5</v>
      </c>
      <c r="H424" s="662">
        <f>IF(D424=0,"",IF(AND(D424&lt;0,E424*G424&gt;2),(ABS((2-(G424*E424)))*D424),IF(D424&gt;0,D424*E424*G424,0)))</f>
        <v>0.45</v>
      </c>
      <c r="I424" s="663"/>
      <c r="J424" s="664"/>
      <c r="K424" s="617">
        <f>H424</f>
        <v>0.45</v>
      </c>
      <c r="L424" s="617" t="str">
        <f>B424</f>
        <v>JA05</v>
      </c>
      <c r="M424" s="611"/>
      <c r="N424" s="585" t="s">
        <v>611</v>
      </c>
      <c r="O424" s="585" t="s">
        <v>611</v>
      </c>
      <c r="P424" s="616" t="s">
        <v>611</v>
      </c>
      <c r="Q424" s="612"/>
      <c r="R424" s="613"/>
      <c r="S424" s="614"/>
      <c r="T424" s="614"/>
      <c r="U424" s="614"/>
      <c r="V424" s="614"/>
      <c r="W424" s="614"/>
      <c r="X424" s="612"/>
      <c r="Y424" s="612"/>
      <c r="Z424" s="612"/>
      <c r="AB424" s="613" t="s">
        <v>670</v>
      </c>
    </row>
    <row r="425" spans="1:28" s="583" customFormat="1">
      <c r="A425" s="624"/>
      <c r="B425" s="584" t="s">
        <v>941</v>
      </c>
      <c r="C425" s="599"/>
      <c r="D425" s="625"/>
      <c r="E425" s="626"/>
      <c r="F425" s="627"/>
      <c r="G425" s="628"/>
      <c r="H425" s="629"/>
      <c r="I425" s="630"/>
      <c r="J425" s="631"/>
      <c r="K425" s="594"/>
      <c r="L425" s="594" t="str">
        <f t="shared" si="12"/>
        <v>JA01</v>
      </c>
      <c r="M425" s="579"/>
      <c r="N425" s="585" t="s">
        <v>611</v>
      </c>
      <c r="O425" s="585" t="s">
        <v>611</v>
      </c>
      <c r="P425" s="616" t="s">
        <v>611</v>
      </c>
      <c r="Q425" s="580"/>
      <c r="R425" s="581"/>
      <c r="S425" s="582"/>
      <c r="T425" s="582"/>
      <c r="U425" s="582"/>
      <c r="V425" s="582"/>
      <c r="W425" s="582"/>
      <c r="X425" s="580"/>
      <c r="Y425" s="580"/>
      <c r="Z425" s="580"/>
      <c r="AB425" s="581"/>
    </row>
    <row r="426" spans="1:28" s="615" customFormat="1">
      <c r="A426" s="657"/>
      <c r="B426" s="610" t="s">
        <v>689</v>
      </c>
      <c r="C426" s="621"/>
      <c r="D426" s="658">
        <v>1</v>
      </c>
      <c r="E426" s="659">
        <f>VLOOKUP(B426,'[10]auxiliar memoria'!$B$155:$E$302,2,FALSE)</f>
        <v>1.5</v>
      </c>
      <c r="F426" s="660"/>
      <c r="G426" s="661">
        <f>VLOOKUP(B426,'[10]auxiliar memoria'!$B$155:$E$302,3,FALSE)</f>
        <v>1</v>
      </c>
      <c r="H426" s="662">
        <f>IF(D426=0,"",IF(AND(D426&lt;0,E426*G426&gt;2),(ABS((2-(G426*E426)))*D426),IF(D426&gt;0,D426*E426*G426,0)))</f>
        <v>1.5</v>
      </c>
      <c r="I426" s="663"/>
      <c r="J426" s="664"/>
      <c r="K426" s="617">
        <f>H426</f>
        <v>1.5</v>
      </c>
      <c r="L426" s="617" t="str">
        <f>B426</f>
        <v>JA01</v>
      </c>
      <c r="M426" s="611"/>
      <c r="N426" s="585" t="s">
        <v>611</v>
      </c>
      <c r="O426" s="585" t="s">
        <v>611</v>
      </c>
      <c r="P426" s="616" t="s">
        <v>611</v>
      </c>
      <c r="Q426" s="612"/>
      <c r="R426" s="613"/>
      <c r="S426" s="614"/>
      <c r="T426" s="614"/>
      <c r="U426" s="614"/>
      <c r="V426" s="614"/>
      <c r="W426" s="614"/>
      <c r="X426" s="612"/>
      <c r="Y426" s="612"/>
      <c r="Z426" s="612"/>
      <c r="AB426" s="613" t="s">
        <v>670</v>
      </c>
    </row>
    <row r="427" spans="1:28" s="583" customFormat="1">
      <c r="A427" s="624"/>
      <c r="B427" s="584" t="s">
        <v>929</v>
      </c>
      <c r="C427" s="599"/>
      <c r="D427" s="625"/>
      <c r="E427" s="626"/>
      <c r="F427" s="627"/>
      <c r="G427" s="628"/>
      <c r="H427" s="629"/>
      <c r="I427" s="630"/>
      <c r="J427" s="631"/>
      <c r="K427" s="594"/>
      <c r="L427" s="594" t="str">
        <f t="shared" si="12"/>
        <v>JA05</v>
      </c>
      <c r="M427" s="579"/>
      <c r="N427" s="585" t="s">
        <v>611</v>
      </c>
      <c r="O427" s="585" t="s">
        <v>611</v>
      </c>
      <c r="P427" s="616" t="s">
        <v>611</v>
      </c>
      <c r="Q427" s="580"/>
      <c r="R427" s="581"/>
      <c r="S427" s="582"/>
      <c r="T427" s="582"/>
      <c r="U427" s="582"/>
      <c r="V427" s="582"/>
      <c r="W427" s="582"/>
      <c r="X427" s="580"/>
      <c r="Y427" s="580"/>
      <c r="Z427" s="580"/>
      <c r="AB427" s="581"/>
    </row>
    <row r="428" spans="1:28" s="615" customFormat="1">
      <c r="A428" s="657"/>
      <c r="B428" s="610" t="s">
        <v>693</v>
      </c>
      <c r="C428" s="621"/>
      <c r="D428" s="658">
        <v>1</v>
      </c>
      <c r="E428" s="659">
        <f>VLOOKUP(B428,'[10]auxiliar memoria'!$B$155:$E$302,2,FALSE)</f>
        <v>0.9</v>
      </c>
      <c r="F428" s="660"/>
      <c r="G428" s="661">
        <f>VLOOKUP(B428,'[10]auxiliar memoria'!$B$155:$E$302,3,FALSE)</f>
        <v>0.5</v>
      </c>
      <c r="H428" s="662">
        <f>IF(D428=0,"",IF(AND(D428&lt;0,E428*G428&gt;2),(ABS((2-(G428*E428)))*D428),IF(D428&gt;0,D428*E428*G428,0)))</f>
        <v>0.45</v>
      </c>
      <c r="I428" s="663"/>
      <c r="J428" s="664"/>
      <c r="K428" s="617">
        <f>H428</f>
        <v>0.45</v>
      </c>
      <c r="L428" s="617" t="str">
        <f>B428</f>
        <v>JA05</v>
      </c>
      <c r="M428" s="611"/>
      <c r="N428" s="585" t="s">
        <v>611</v>
      </c>
      <c r="O428" s="585" t="s">
        <v>611</v>
      </c>
      <c r="P428" s="616" t="s">
        <v>611</v>
      </c>
      <c r="Q428" s="612"/>
      <c r="R428" s="613"/>
      <c r="S428" s="614"/>
      <c r="T428" s="614"/>
      <c r="U428" s="614"/>
      <c r="V428" s="614"/>
      <c r="W428" s="614"/>
      <c r="X428" s="612"/>
      <c r="Y428" s="612"/>
      <c r="Z428" s="612"/>
      <c r="AB428" s="613" t="s">
        <v>670</v>
      </c>
    </row>
    <row r="429" spans="1:28" s="583" customFormat="1">
      <c r="A429" s="624"/>
      <c r="B429" s="584" t="s">
        <v>930</v>
      </c>
      <c r="C429" s="599"/>
      <c r="D429" s="625"/>
      <c r="E429" s="626"/>
      <c r="F429" s="627"/>
      <c r="G429" s="628"/>
      <c r="H429" s="629"/>
      <c r="I429" s="630"/>
      <c r="J429" s="631"/>
      <c r="K429" s="594"/>
      <c r="L429" s="594" t="str">
        <f t="shared" si="12"/>
        <v>JA08</v>
      </c>
      <c r="M429" s="579"/>
      <c r="N429" s="585" t="s">
        <v>611</v>
      </c>
      <c r="O429" s="585" t="s">
        <v>611</v>
      </c>
      <c r="P429" s="616" t="s">
        <v>611</v>
      </c>
      <c r="Q429" s="580"/>
      <c r="R429" s="581"/>
      <c r="S429" s="582"/>
      <c r="T429" s="582"/>
      <c r="U429" s="582"/>
      <c r="V429" s="582"/>
      <c r="W429" s="582"/>
      <c r="X429" s="580"/>
      <c r="Y429" s="580"/>
      <c r="Z429" s="580"/>
      <c r="AB429" s="581"/>
    </row>
    <row r="430" spans="1:28" s="615" customFormat="1">
      <c r="A430" s="657"/>
      <c r="B430" s="610" t="s">
        <v>696</v>
      </c>
      <c r="C430" s="621"/>
      <c r="D430" s="658">
        <v>1</v>
      </c>
      <c r="E430" s="659">
        <f>VLOOKUP(B430,'[10]auxiliar memoria'!$B$155:$E$302,2,FALSE)</f>
        <v>1.5</v>
      </c>
      <c r="F430" s="660"/>
      <c r="G430" s="661">
        <f>VLOOKUP(B430,'[10]auxiliar memoria'!$B$155:$E$302,3,FALSE)</f>
        <v>0.5</v>
      </c>
      <c r="H430" s="662">
        <f>IF(D430=0,"",IF(AND(D430&lt;0,E430*G430&gt;2),(ABS((2-(G430*E430)))*D430),IF(D430&gt;0,D430*E430*G430,0)))</f>
        <v>0.75</v>
      </c>
      <c r="I430" s="663"/>
      <c r="J430" s="664"/>
      <c r="K430" s="617">
        <f>H430</f>
        <v>0.75</v>
      </c>
      <c r="L430" s="617" t="str">
        <f>B430</f>
        <v>JA08</v>
      </c>
      <c r="M430" s="611"/>
      <c r="N430" s="585" t="s">
        <v>611</v>
      </c>
      <c r="O430" s="585" t="s">
        <v>611</v>
      </c>
      <c r="P430" s="616" t="s">
        <v>611</v>
      </c>
      <c r="Q430" s="612"/>
      <c r="R430" s="613"/>
      <c r="S430" s="614"/>
      <c r="T430" s="614"/>
      <c r="U430" s="614"/>
      <c r="V430" s="614"/>
      <c r="W430" s="614"/>
      <c r="X430" s="612"/>
      <c r="Y430" s="612"/>
      <c r="Z430" s="612"/>
      <c r="AB430" s="613" t="s">
        <v>670</v>
      </c>
    </row>
    <row r="431" spans="1:28" s="583" customFormat="1">
      <c r="A431" s="624"/>
      <c r="B431" s="584" t="s">
        <v>942</v>
      </c>
      <c r="C431" s="599"/>
      <c r="D431" s="625"/>
      <c r="E431" s="626"/>
      <c r="F431" s="627"/>
      <c r="G431" s="628"/>
      <c r="H431" s="629"/>
      <c r="I431" s="630"/>
      <c r="J431" s="631"/>
      <c r="K431" s="594"/>
      <c r="L431" s="594" t="str">
        <f t="shared" si="12"/>
        <v>JA01</v>
      </c>
      <c r="M431" s="579"/>
      <c r="N431" s="585" t="s">
        <v>611</v>
      </c>
      <c r="O431" s="585" t="s">
        <v>611</v>
      </c>
      <c r="P431" s="616" t="s">
        <v>611</v>
      </c>
      <c r="Q431" s="580"/>
      <c r="R431" s="581"/>
      <c r="S431" s="582"/>
      <c r="T431" s="582"/>
      <c r="U431" s="582"/>
      <c r="V431" s="582"/>
      <c r="W431" s="582"/>
      <c r="X431" s="580"/>
      <c r="Y431" s="580"/>
      <c r="Z431" s="580"/>
      <c r="AB431" s="581"/>
    </row>
    <row r="432" spans="1:28" s="615" customFormat="1">
      <c r="A432" s="657"/>
      <c r="B432" s="610" t="s">
        <v>689</v>
      </c>
      <c r="C432" s="621"/>
      <c r="D432" s="658">
        <v>1</v>
      </c>
      <c r="E432" s="659">
        <f>VLOOKUP(B432,'[10]auxiliar memoria'!$B$155:$E$302,2,FALSE)</f>
        <v>1.5</v>
      </c>
      <c r="F432" s="660"/>
      <c r="G432" s="661">
        <f>VLOOKUP(B432,'[10]auxiliar memoria'!$B$155:$E$302,3,FALSE)</f>
        <v>1</v>
      </c>
      <c r="H432" s="662">
        <f>IF(D432=0,"",IF(AND(D432&lt;0,E432*G432&gt;2),(ABS((2-(G432*E432)))*D432),IF(D432&gt;0,D432*E432*G432,0)))</f>
        <v>1.5</v>
      </c>
      <c r="I432" s="663"/>
      <c r="J432" s="664"/>
      <c r="K432" s="617">
        <f>H432</f>
        <v>1.5</v>
      </c>
      <c r="L432" s="617" t="str">
        <f>B432</f>
        <v>JA01</v>
      </c>
      <c r="M432" s="611"/>
      <c r="N432" s="585" t="s">
        <v>611</v>
      </c>
      <c r="O432" s="585" t="s">
        <v>611</v>
      </c>
      <c r="P432" s="616" t="s">
        <v>611</v>
      </c>
      <c r="Q432" s="612"/>
      <c r="R432" s="613"/>
      <c r="S432" s="614"/>
      <c r="T432" s="614"/>
      <c r="U432" s="614"/>
      <c r="V432" s="614"/>
      <c r="W432" s="614"/>
      <c r="X432" s="612"/>
      <c r="Y432" s="612"/>
      <c r="Z432" s="612"/>
      <c r="AB432" s="613" t="s">
        <v>670</v>
      </c>
    </row>
    <row r="433" spans="1:28" s="583" customFormat="1">
      <c r="A433" s="624"/>
      <c r="B433" s="584" t="s">
        <v>946</v>
      </c>
      <c r="C433" s="599"/>
      <c r="D433" s="625"/>
      <c r="E433" s="626"/>
      <c r="F433" s="627"/>
      <c r="G433" s="628"/>
      <c r="H433" s="629"/>
      <c r="I433" s="630"/>
      <c r="J433" s="631"/>
      <c r="K433" s="594"/>
      <c r="L433" s="594" t="str">
        <f t="shared" si="12"/>
        <v>JA03</v>
      </c>
      <c r="M433" s="579"/>
      <c r="N433" s="585" t="s">
        <v>611</v>
      </c>
      <c r="O433" s="585" t="s">
        <v>611</v>
      </c>
      <c r="P433" s="616" t="s">
        <v>611</v>
      </c>
      <c r="Q433" s="580"/>
      <c r="R433" s="581"/>
      <c r="S433" s="582"/>
      <c r="T433" s="582"/>
      <c r="U433" s="582"/>
      <c r="V433" s="582"/>
      <c r="W433" s="582"/>
      <c r="X433" s="580"/>
      <c r="Y433" s="580"/>
      <c r="Z433" s="580"/>
      <c r="AB433" s="581"/>
    </row>
    <row r="434" spans="1:28" s="615" customFormat="1">
      <c r="A434" s="657"/>
      <c r="B434" s="610" t="s">
        <v>691</v>
      </c>
      <c r="C434" s="621"/>
      <c r="D434" s="658">
        <v>1</v>
      </c>
      <c r="E434" s="659">
        <f>VLOOKUP(B434,'[10]auxiliar memoria'!$B$155:$E$302,2,FALSE)</f>
        <v>2</v>
      </c>
      <c r="F434" s="660"/>
      <c r="G434" s="661">
        <f>VLOOKUP(B434,'[10]auxiliar memoria'!$B$155:$E$302,3,FALSE)</f>
        <v>1</v>
      </c>
      <c r="H434" s="662">
        <f>IF(D434=0,"",IF(AND(D434&lt;0,E434*G434&gt;2),(ABS((2-(G434*E434)))*D434),IF(D434&gt;0,D434*E434*G434,0)))</f>
        <v>2</v>
      </c>
      <c r="I434" s="663"/>
      <c r="J434" s="664"/>
      <c r="K434" s="617">
        <f>H434</f>
        <v>2</v>
      </c>
      <c r="L434" s="617" t="str">
        <f>B434</f>
        <v>JA03</v>
      </c>
      <c r="M434" s="611"/>
      <c r="N434" s="585" t="s">
        <v>611</v>
      </c>
      <c r="O434" s="585" t="s">
        <v>611</v>
      </c>
      <c r="P434" s="616" t="s">
        <v>611</v>
      </c>
      <c r="Q434" s="612"/>
      <c r="R434" s="613"/>
      <c r="S434" s="614"/>
      <c r="T434" s="614"/>
      <c r="U434" s="614"/>
      <c r="V434" s="614"/>
      <c r="W434" s="614"/>
      <c r="X434" s="612"/>
      <c r="Y434" s="612"/>
      <c r="Z434" s="612"/>
      <c r="AB434" s="613" t="s">
        <v>670</v>
      </c>
    </row>
    <row r="435" spans="1:28" s="583" customFormat="1">
      <c r="A435" s="624"/>
      <c r="B435" s="584" t="s">
        <v>943</v>
      </c>
      <c r="C435" s="599"/>
      <c r="D435" s="625"/>
      <c r="E435" s="626"/>
      <c r="F435" s="627"/>
      <c r="G435" s="628"/>
      <c r="H435" s="629"/>
      <c r="I435" s="630"/>
      <c r="J435" s="631"/>
      <c r="K435" s="594"/>
      <c r="L435" s="594" t="str">
        <f t="shared" si="12"/>
        <v>JA01</v>
      </c>
      <c r="M435" s="579"/>
      <c r="N435" s="585" t="s">
        <v>611</v>
      </c>
      <c r="O435" s="585" t="s">
        <v>611</v>
      </c>
      <c r="P435" s="616" t="s">
        <v>611</v>
      </c>
      <c r="Q435" s="580"/>
      <c r="R435" s="581"/>
      <c r="S435" s="582"/>
      <c r="T435" s="582"/>
      <c r="U435" s="582"/>
      <c r="V435" s="582"/>
      <c r="W435" s="582"/>
      <c r="X435" s="580"/>
      <c r="Y435" s="580"/>
      <c r="Z435" s="580"/>
      <c r="AB435" s="581"/>
    </row>
    <row r="436" spans="1:28" s="615" customFormat="1">
      <c r="A436" s="657"/>
      <c r="B436" s="610" t="s">
        <v>689</v>
      </c>
      <c r="C436" s="621"/>
      <c r="D436" s="658">
        <v>1</v>
      </c>
      <c r="E436" s="659">
        <f>VLOOKUP(B436,'[10]auxiliar memoria'!$B$155:$E$302,2,FALSE)</f>
        <v>1.5</v>
      </c>
      <c r="F436" s="660"/>
      <c r="G436" s="661">
        <f>VLOOKUP(B436,'[10]auxiliar memoria'!$B$155:$E$302,3,FALSE)</f>
        <v>1</v>
      </c>
      <c r="H436" s="662">
        <f>IF(D436=0,"",IF(AND(D436&lt;0,E436*G436&gt;2),(ABS((2-(G436*E436)))*D436),IF(D436&gt;0,D436*E436*G436,0)))</f>
        <v>1.5</v>
      </c>
      <c r="I436" s="663"/>
      <c r="J436" s="664"/>
      <c r="K436" s="617">
        <f>H436</f>
        <v>1.5</v>
      </c>
      <c r="L436" s="617" t="str">
        <f>B436</f>
        <v>JA01</v>
      </c>
      <c r="M436" s="611"/>
      <c r="N436" s="585" t="s">
        <v>611</v>
      </c>
      <c r="O436" s="585" t="s">
        <v>611</v>
      </c>
      <c r="P436" s="616" t="s">
        <v>611</v>
      </c>
      <c r="Q436" s="612"/>
      <c r="R436" s="613"/>
      <c r="S436" s="614"/>
      <c r="T436" s="614"/>
      <c r="U436" s="614"/>
      <c r="V436" s="614"/>
      <c r="W436" s="614"/>
      <c r="X436" s="612"/>
      <c r="Y436" s="612"/>
      <c r="Z436" s="612"/>
      <c r="AB436" s="613" t="s">
        <v>670</v>
      </c>
    </row>
    <row r="437" spans="1:28" s="583" customFormat="1">
      <c r="A437" s="624"/>
      <c r="B437" s="584" t="s">
        <v>931</v>
      </c>
      <c r="C437" s="599"/>
      <c r="D437" s="625"/>
      <c r="E437" s="626"/>
      <c r="F437" s="627"/>
      <c r="G437" s="628"/>
      <c r="H437" s="629"/>
      <c r="I437" s="630"/>
      <c r="J437" s="631"/>
      <c r="K437" s="594"/>
      <c r="L437" s="594" t="str">
        <f t="shared" si="12"/>
        <v>JA05</v>
      </c>
      <c r="M437" s="579"/>
      <c r="N437" s="585" t="s">
        <v>611</v>
      </c>
      <c r="O437" s="585" t="s">
        <v>611</v>
      </c>
      <c r="P437" s="616" t="s">
        <v>611</v>
      </c>
      <c r="Q437" s="580"/>
      <c r="R437" s="581"/>
      <c r="S437" s="582"/>
      <c r="T437" s="582"/>
      <c r="U437" s="582"/>
      <c r="V437" s="582"/>
      <c r="W437" s="582"/>
      <c r="X437" s="580"/>
      <c r="Y437" s="580"/>
      <c r="Z437" s="580"/>
      <c r="AB437" s="581"/>
    </row>
    <row r="438" spans="1:28" s="615" customFormat="1">
      <c r="A438" s="657"/>
      <c r="B438" s="610" t="s">
        <v>693</v>
      </c>
      <c r="C438" s="621"/>
      <c r="D438" s="658">
        <v>1</v>
      </c>
      <c r="E438" s="659">
        <f>VLOOKUP(B438,'[10]auxiliar memoria'!$B$155:$E$302,2,FALSE)</f>
        <v>0.9</v>
      </c>
      <c r="F438" s="660"/>
      <c r="G438" s="661">
        <f>VLOOKUP(B438,'[10]auxiliar memoria'!$B$155:$E$302,3,FALSE)</f>
        <v>0.5</v>
      </c>
      <c r="H438" s="662">
        <f>IF(D438=0,"",IF(AND(D438&lt;0,E438*G438&gt;2),(ABS((2-(G438*E438)))*D438),IF(D438&gt;0,D438*E438*G438,0)))</f>
        <v>0.45</v>
      </c>
      <c r="I438" s="663"/>
      <c r="J438" s="664"/>
      <c r="K438" s="617">
        <f>H438</f>
        <v>0.45</v>
      </c>
      <c r="L438" s="617" t="str">
        <f>B438</f>
        <v>JA05</v>
      </c>
      <c r="M438" s="611"/>
      <c r="N438" s="585" t="s">
        <v>611</v>
      </c>
      <c r="O438" s="585" t="s">
        <v>611</v>
      </c>
      <c r="P438" s="616" t="s">
        <v>611</v>
      </c>
      <c r="Q438" s="612"/>
      <c r="R438" s="613"/>
      <c r="S438" s="614"/>
      <c r="T438" s="614"/>
      <c r="U438" s="614"/>
      <c r="V438" s="614"/>
      <c r="W438" s="614"/>
      <c r="X438" s="612"/>
      <c r="Y438" s="612"/>
      <c r="Z438" s="612"/>
      <c r="AB438" s="613" t="s">
        <v>670</v>
      </c>
    </row>
    <row r="439" spans="1:28" s="583" customFormat="1">
      <c r="A439" s="624"/>
      <c r="B439" s="584" t="s">
        <v>944</v>
      </c>
      <c r="C439" s="599"/>
      <c r="D439" s="625"/>
      <c r="E439" s="626"/>
      <c r="F439" s="627"/>
      <c r="G439" s="628"/>
      <c r="H439" s="629"/>
      <c r="I439" s="630"/>
      <c r="J439" s="631"/>
      <c r="K439" s="594"/>
      <c r="L439" s="594" t="str">
        <f t="shared" si="12"/>
        <v>JA01</v>
      </c>
      <c r="M439" s="579"/>
      <c r="N439" s="585" t="s">
        <v>611</v>
      </c>
      <c r="O439" s="585" t="s">
        <v>611</v>
      </c>
      <c r="P439" s="616" t="s">
        <v>611</v>
      </c>
      <c r="Q439" s="580"/>
      <c r="R439" s="581"/>
      <c r="S439" s="582"/>
      <c r="T439" s="582"/>
      <c r="U439" s="582"/>
      <c r="V439" s="582"/>
      <c r="W439" s="582"/>
      <c r="X439" s="580"/>
      <c r="Y439" s="580"/>
      <c r="Z439" s="580"/>
      <c r="AB439" s="581"/>
    </row>
    <row r="440" spans="1:28" s="615" customFormat="1">
      <c r="A440" s="657"/>
      <c r="B440" s="610" t="s">
        <v>689</v>
      </c>
      <c r="C440" s="621"/>
      <c r="D440" s="658">
        <v>2</v>
      </c>
      <c r="E440" s="659">
        <f>VLOOKUP(B440,'[10]auxiliar memoria'!$B$155:$E$302,2,FALSE)</f>
        <v>1.5</v>
      </c>
      <c r="F440" s="660"/>
      <c r="G440" s="661">
        <f>VLOOKUP(B440,'[10]auxiliar memoria'!$B$155:$E$302,3,FALSE)</f>
        <v>1</v>
      </c>
      <c r="H440" s="662">
        <f>IF(D440=0,"",IF(AND(D440&lt;0,E440*G440&gt;2),(ABS((2-(G440*E440)))*D440),IF(D440&gt;0,D440*E440*G440,0)))</f>
        <v>3</v>
      </c>
      <c r="I440" s="663"/>
      <c r="J440" s="664"/>
      <c r="K440" s="617">
        <f>H440</f>
        <v>3</v>
      </c>
      <c r="L440" s="617" t="str">
        <f>B440</f>
        <v>JA01</v>
      </c>
      <c r="M440" s="611"/>
      <c r="N440" s="585" t="s">
        <v>611</v>
      </c>
      <c r="O440" s="585" t="s">
        <v>611</v>
      </c>
      <c r="P440" s="616" t="s">
        <v>611</v>
      </c>
      <c r="Q440" s="612"/>
      <c r="R440" s="613"/>
      <c r="S440" s="614"/>
      <c r="T440" s="614"/>
      <c r="U440" s="614"/>
      <c r="V440" s="614"/>
      <c r="W440" s="614"/>
      <c r="X440" s="612"/>
      <c r="Y440" s="612"/>
      <c r="Z440" s="612"/>
      <c r="AB440" s="613" t="s">
        <v>670</v>
      </c>
    </row>
    <row r="441" spans="1:28" s="583" customFormat="1">
      <c r="A441" s="624"/>
      <c r="B441" s="584" t="s">
        <v>945</v>
      </c>
      <c r="C441" s="599"/>
      <c r="D441" s="625"/>
      <c r="E441" s="626"/>
      <c r="F441" s="627"/>
      <c r="G441" s="628"/>
      <c r="H441" s="629"/>
      <c r="I441" s="630"/>
      <c r="J441" s="631"/>
      <c r="K441" s="594"/>
      <c r="L441" s="594" t="str">
        <f t="shared" si="12"/>
        <v>JA02</v>
      </c>
      <c r="M441" s="579"/>
      <c r="N441" s="585" t="s">
        <v>611</v>
      </c>
      <c r="O441" s="585" t="s">
        <v>611</v>
      </c>
      <c r="P441" s="616" t="s">
        <v>611</v>
      </c>
      <c r="Q441" s="580"/>
      <c r="R441" s="581"/>
      <c r="S441" s="582"/>
      <c r="T441" s="582"/>
      <c r="U441" s="582"/>
      <c r="V441" s="582"/>
      <c r="W441" s="582"/>
      <c r="X441" s="580"/>
      <c r="Y441" s="580"/>
      <c r="Z441" s="580"/>
      <c r="AB441" s="581"/>
    </row>
    <row r="442" spans="1:28" s="615" customFormat="1">
      <c r="A442" s="657"/>
      <c r="B442" s="610" t="s">
        <v>690</v>
      </c>
      <c r="C442" s="621"/>
      <c r="D442" s="658">
        <v>1</v>
      </c>
      <c r="E442" s="659">
        <f>VLOOKUP(B442,'[10]auxiliar memoria'!$B$155:$E$302,2,FALSE)</f>
        <v>1.3</v>
      </c>
      <c r="F442" s="660"/>
      <c r="G442" s="661">
        <f>VLOOKUP(B442,'[10]auxiliar memoria'!$B$155:$E$302,3,FALSE)</f>
        <v>0.5</v>
      </c>
      <c r="H442" s="662">
        <f>IF(D442=0,"",IF(AND(D442&lt;0,E442*G442&gt;2),(ABS((2-(G442*E442)))*D442),IF(D442&gt;0,D442*E442*G442,0)))</f>
        <v>0.65</v>
      </c>
      <c r="I442" s="663"/>
      <c r="J442" s="664"/>
      <c r="K442" s="617">
        <f>H442</f>
        <v>0.65</v>
      </c>
      <c r="L442" s="617" t="str">
        <f>B442</f>
        <v>JA02</v>
      </c>
      <c r="M442" s="611"/>
      <c r="N442" s="585" t="s">
        <v>611</v>
      </c>
      <c r="O442" s="585" t="s">
        <v>611</v>
      </c>
      <c r="P442" s="616" t="s">
        <v>611</v>
      </c>
      <c r="Q442" s="612"/>
      <c r="R442" s="613"/>
      <c r="S442" s="614"/>
      <c r="T442" s="614"/>
      <c r="U442" s="614"/>
      <c r="V442" s="614"/>
      <c r="W442" s="614"/>
      <c r="X442" s="612"/>
      <c r="Y442" s="612"/>
      <c r="Z442" s="612"/>
      <c r="AB442" s="613" t="s">
        <v>670</v>
      </c>
    </row>
    <row r="443" spans="1:28" s="583" customFormat="1">
      <c r="A443" s="624"/>
      <c r="B443" s="584" t="s">
        <v>932</v>
      </c>
      <c r="C443" s="599"/>
      <c r="D443" s="625"/>
      <c r="E443" s="626"/>
      <c r="F443" s="627"/>
      <c r="G443" s="628"/>
      <c r="H443" s="629"/>
      <c r="I443" s="630"/>
      <c r="J443" s="631"/>
      <c r="K443" s="594"/>
      <c r="L443" s="594" t="str">
        <f t="shared" si="12"/>
        <v>JA05</v>
      </c>
      <c r="M443" s="579"/>
      <c r="N443" s="585" t="s">
        <v>611</v>
      </c>
      <c r="O443" s="585" t="s">
        <v>611</v>
      </c>
      <c r="P443" s="616" t="s">
        <v>611</v>
      </c>
      <c r="Q443" s="580"/>
      <c r="R443" s="581"/>
      <c r="S443" s="582"/>
      <c r="T443" s="582"/>
      <c r="U443" s="582"/>
      <c r="V443" s="582"/>
      <c r="W443" s="582"/>
      <c r="X443" s="580"/>
      <c r="Y443" s="580"/>
      <c r="Z443" s="580"/>
      <c r="AB443" s="581"/>
    </row>
    <row r="444" spans="1:28" s="615" customFormat="1">
      <c r="A444" s="657"/>
      <c r="B444" s="610" t="s">
        <v>693</v>
      </c>
      <c r="C444" s="621"/>
      <c r="D444" s="658">
        <v>1</v>
      </c>
      <c r="E444" s="659">
        <f>VLOOKUP(B444,'[10]auxiliar memoria'!$B$155:$E$302,2,FALSE)</f>
        <v>0.9</v>
      </c>
      <c r="F444" s="660"/>
      <c r="G444" s="661">
        <f>VLOOKUP(B444,'[10]auxiliar memoria'!$B$155:$E$302,3,FALSE)</f>
        <v>0.5</v>
      </c>
      <c r="H444" s="662">
        <f>IF(D444=0,"",IF(AND(D444&lt;0,E444*G444&gt;2),(ABS((2-(G444*E444)))*D444),IF(D444&gt;0,D444*E444*G444,0)))</f>
        <v>0.45</v>
      </c>
      <c r="I444" s="663"/>
      <c r="J444" s="664"/>
      <c r="K444" s="617">
        <f>H444</f>
        <v>0.45</v>
      </c>
      <c r="L444" s="617" t="str">
        <f>B444</f>
        <v>JA05</v>
      </c>
      <c r="M444" s="611"/>
      <c r="N444" s="585" t="s">
        <v>611</v>
      </c>
      <c r="O444" s="585" t="s">
        <v>611</v>
      </c>
      <c r="P444" s="616" t="s">
        <v>611</v>
      </c>
      <c r="Q444" s="612"/>
      <c r="R444" s="613"/>
      <c r="S444" s="614"/>
      <c r="T444" s="614"/>
      <c r="U444" s="614"/>
      <c r="V444" s="614"/>
      <c r="W444" s="614"/>
      <c r="X444" s="612"/>
      <c r="Y444" s="612"/>
      <c r="Z444" s="612"/>
      <c r="AB444" s="613" t="s">
        <v>670</v>
      </c>
    </row>
    <row r="445" spans="1:28" s="583" customFormat="1">
      <c r="A445" s="624"/>
      <c r="B445" s="584" t="s">
        <v>947</v>
      </c>
      <c r="C445" s="599"/>
      <c r="D445" s="625"/>
      <c r="E445" s="626"/>
      <c r="F445" s="627"/>
      <c r="G445" s="628"/>
      <c r="H445" s="629"/>
      <c r="I445" s="630"/>
      <c r="J445" s="631"/>
      <c r="K445" s="594"/>
      <c r="L445" s="594" t="str">
        <f t="shared" si="12"/>
        <v>JA10</v>
      </c>
      <c r="M445" s="579"/>
      <c r="N445" s="585" t="s">
        <v>611</v>
      </c>
      <c r="O445" s="585" t="s">
        <v>611</v>
      </c>
      <c r="P445" s="616" t="s">
        <v>611</v>
      </c>
      <c r="Q445" s="580"/>
      <c r="R445" s="581"/>
      <c r="S445" s="582"/>
      <c r="T445" s="582"/>
      <c r="U445" s="582"/>
      <c r="V445" s="582"/>
      <c r="W445" s="582"/>
      <c r="X445" s="580"/>
      <c r="Y445" s="580"/>
      <c r="Z445" s="580"/>
      <c r="AB445" s="581"/>
    </row>
    <row r="446" spans="1:28" s="615" customFormat="1">
      <c r="A446" s="657"/>
      <c r="B446" s="610" t="s">
        <v>698</v>
      </c>
      <c r="C446" s="621"/>
      <c r="D446" s="658">
        <v>1</v>
      </c>
      <c r="E446" s="659">
        <f>VLOOKUP(B446,'[10]auxiliar memoria'!$B$155:$E$302,2,FALSE)</f>
        <v>4.9499999999999993</v>
      </c>
      <c r="F446" s="660"/>
      <c r="G446" s="661">
        <f>VLOOKUP(B446,'[10]auxiliar memoria'!$B$155:$E$302,3,FALSE)</f>
        <v>1</v>
      </c>
      <c r="H446" s="662">
        <f>IF(D446=0,"",IF(AND(D446&lt;0,E446*G446&gt;2),(ABS((2-(G446*E446)))*D446),IF(D446&gt;0,D446*E446*G446,0)))</f>
        <v>4.9499999999999993</v>
      </c>
      <c r="I446" s="663"/>
      <c r="J446" s="664"/>
      <c r="K446" s="617">
        <f>H446</f>
        <v>4.9499999999999993</v>
      </c>
      <c r="L446" s="617" t="str">
        <f>B446</f>
        <v>JA10</v>
      </c>
      <c r="M446" s="611"/>
      <c r="N446" s="585" t="s">
        <v>611</v>
      </c>
      <c r="O446" s="585" t="s">
        <v>611</v>
      </c>
      <c r="P446" s="616" t="s">
        <v>611</v>
      </c>
      <c r="Q446" s="612"/>
      <c r="R446" s="613"/>
      <c r="S446" s="614"/>
      <c r="T446" s="614"/>
      <c r="U446" s="614"/>
      <c r="V446" s="614"/>
      <c r="W446" s="614"/>
      <c r="X446" s="612"/>
      <c r="Y446" s="612"/>
      <c r="Z446" s="612"/>
      <c r="AB446" s="613" t="s">
        <v>670</v>
      </c>
    </row>
    <row r="447" spans="1:28" s="486" customFormat="1">
      <c r="A447" s="471" t="s">
        <v>1000</v>
      </c>
      <c r="B447" s="473" t="s">
        <v>1001</v>
      </c>
      <c r="C447" s="473" t="s">
        <v>195</v>
      </c>
      <c r="D447" s="474"/>
      <c r="E447" s="475"/>
      <c r="F447" s="476"/>
      <c r="G447" s="477"/>
      <c r="H447" s="478"/>
      <c r="I447" s="479"/>
      <c r="J447" s="480"/>
      <c r="K447" s="481"/>
      <c r="L447" s="481"/>
      <c r="M447" s="482"/>
      <c r="N447" s="487"/>
      <c r="O447" s="668" t="s">
        <v>611</v>
      </c>
      <c r="P447" s="488"/>
      <c r="Q447" s="483"/>
      <c r="R447" s="484"/>
      <c r="S447" s="485"/>
      <c r="T447" s="485"/>
      <c r="U447" s="485"/>
      <c r="V447" s="485"/>
      <c r="W447" s="485"/>
      <c r="X447" s="483"/>
      <c r="Y447" s="483"/>
      <c r="Z447" s="483"/>
      <c r="AB447" s="484" t="s">
        <v>670</v>
      </c>
    </row>
    <row r="448" spans="1:28" s="583" customFormat="1">
      <c r="A448" s="624"/>
      <c r="B448" s="578" t="s">
        <v>671</v>
      </c>
      <c r="C448" s="599"/>
      <c r="D448" s="625"/>
      <c r="E448" s="626"/>
      <c r="F448" s="627"/>
      <c r="G448" s="628"/>
      <c r="H448" s="629"/>
      <c r="I448" s="630"/>
      <c r="J448" s="631"/>
      <c r="K448" s="594"/>
      <c r="L448" s="594"/>
      <c r="M448" s="579"/>
      <c r="N448" s="585" t="s">
        <v>611</v>
      </c>
      <c r="O448" s="585" t="s">
        <v>611</v>
      </c>
      <c r="P448" s="585" t="s">
        <v>611</v>
      </c>
      <c r="Q448" s="580"/>
      <c r="R448" s="581"/>
      <c r="S448" s="582"/>
      <c r="T448" s="582"/>
      <c r="U448" s="582"/>
      <c r="V448" s="582"/>
      <c r="W448" s="582"/>
      <c r="X448" s="580"/>
      <c r="Y448" s="580"/>
      <c r="Z448" s="580"/>
      <c r="AB448" s="581" t="s">
        <v>670</v>
      </c>
    </row>
    <row r="449" spans="1:28" s="583" customFormat="1">
      <c r="A449" s="624"/>
      <c r="B449" s="584" t="s">
        <v>994</v>
      </c>
      <c r="C449" s="599"/>
      <c r="D449" s="625">
        <v>1</v>
      </c>
      <c r="E449" s="626">
        <v>3.85</v>
      </c>
      <c r="F449" s="627"/>
      <c r="G449" s="628"/>
      <c r="H449" s="629"/>
      <c r="I449" s="630"/>
      <c r="J449" s="631"/>
      <c r="K449" s="594">
        <f>E449*D449</f>
        <v>3.85</v>
      </c>
      <c r="L449" s="594"/>
      <c r="M449" s="579"/>
      <c r="N449" s="585" t="s">
        <v>611</v>
      </c>
      <c r="O449" s="585" t="s">
        <v>611</v>
      </c>
      <c r="P449" s="595" t="s">
        <v>611</v>
      </c>
      <c r="Q449" s="580"/>
      <c r="R449" s="581"/>
      <c r="S449" s="582"/>
      <c r="T449" s="582"/>
      <c r="U449" s="582"/>
      <c r="V449" s="582"/>
      <c r="W449" s="582"/>
      <c r="X449" s="580"/>
      <c r="Y449" s="580"/>
      <c r="Z449" s="580"/>
      <c r="AB449" s="581" t="s">
        <v>670</v>
      </c>
    </row>
    <row r="450" spans="1:28" s="583" customFormat="1">
      <c r="A450" s="624"/>
      <c r="B450" s="584" t="s">
        <v>995</v>
      </c>
      <c r="C450" s="599"/>
      <c r="D450" s="625">
        <v>2</v>
      </c>
      <c r="E450" s="626">
        <v>3.85</v>
      </c>
      <c r="F450" s="627"/>
      <c r="G450" s="628"/>
      <c r="H450" s="629"/>
      <c r="I450" s="630"/>
      <c r="J450" s="631"/>
      <c r="K450" s="594">
        <f t="shared" ref="K450" si="13">E450*D450</f>
        <v>7.7</v>
      </c>
      <c r="L450" s="594"/>
      <c r="M450" s="579"/>
      <c r="N450" s="585" t="s">
        <v>611</v>
      </c>
      <c r="O450" s="585" t="s">
        <v>611</v>
      </c>
      <c r="P450" s="595" t="s">
        <v>611</v>
      </c>
      <c r="Q450" s="580"/>
      <c r="R450" s="581"/>
      <c r="S450" s="582"/>
      <c r="T450" s="582"/>
      <c r="U450" s="582"/>
      <c r="V450" s="582"/>
      <c r="W450" s="582"/>
      <c r="X450" s="580"/>
      <c r="Y450" s="580"/>
      <c r="Z450" s="580"/>
      <c r="AB450" s="581" t="s">
        <v>670</v>
      </c>
    </row>
    <row r="451" spans="1:28" s="583" customFormat="1">
      <c r="A451" s="624"/>
      <c r="B451" s="584"/>
      <c r="C451" s="599"/>
      <c r="D451" s="625"/>
      <c r="E451" s="626"/>
      <c r="F451" s="627"/>
      <c r="G451" s="628"/>
      <c r="H451" s="629"/>
      <c r="I451" s="630"/>
      <c r="J451" s="631"/>
      <c r="K451" s="594"/>
      <c r="L451" s="594"/>
      <c r="M451" s="579"/>
      <c r="N451" s="585"/>
      <c r="O451" s="585"/>
      <c r="P451" s="595"/>
      <c r="Q451" s="580"/>
      <c r="R451" s="581"/>
      <c r="S451" s="582"/>
      <c r="T451" s="582"/>
      <c r="U451" s="582"/>
      <c r="V451" s="582"/>
      <c r="W451" s="582"/>
      <c r="X451" s="580"/>
      <c r="Y451" s="580"/>
      <c r="Z451" s="580"/>
      <c r="AB451" s="581"/>
    </row>
    <row r="452" spans="1:28" s="486" customFormat="1">
      <c r="A452" s="471" t="s">
        <v>1002</v>
      </c>
      <c r="B452" s="473" t="s">
        <v>677</v>
      </c>
      <c r="C452" s="473" t="s">
        <v>195</v>
      </c>
      <c r="D452" s="474"/>
      <c r="E452" s="475"/>
      <c r="F452" s="476"/>
      <c r="G452" s="477"/>
      <c r="H452" s="478"/>
      <c r="I452" s="479"/>
      <c r="J452" s="480"/>
      <c r="K452" s="481"/>
      <c r="L452" s="481"/>
      <c r="M452" s="482"/>
      <c r="N452" s="487"/>
      <c r="O452" s="668" t="s">
        <v>611</v>
      </c>
      <c r="P452" s="488"/>
      <c r="Q452" s="483"/>
      <c r="R452" s="484"/>
      <c r="S452" s="485"/>
      <c r="T452" s="485"/>
      <c r="U452" s="485"/>
      <c r="V452" s="485"/>
      <c r="W452" s="485"/>
      <c r="X452" s="483"/>
      <c r="Y452" s="483"/>
      <c r="Z452" s="483"/>
      <c r="AB452" s="484" t="s">
        <v>670</v>
      </c>
    </row>
    <row r="453" spans="1:28" s="583" customFormat="1" ht="29.25" customHeight="1">
      <c r="A453" s="624"/>
      <c r="B453" s="578" t="s">
        <v>671</v>
      </c>
      <c r="C453" s="599"/>
      <c r="D453" s="625"/>
      <c r="E453" s="626"/>
      <c r="F453" s="627"/>
      <c r="G453" s="628"/>
      <c r="H453" s="629"/>
      <c r="I453" s="630"/>
      <c r="J453" s="631"/>
      <c r="K453" s="594"/>
      <c r="L453" s="594"/>
      <c r="M453" s="579"/>
      <c r="N453" s="585" t="s">
        <v>611</v>
      </c>
      <c r="O453" s="585" t="s">
        <v>611</v>
      </c>
      <c r="P453" s="595" t="s">
        <v>611</v>
      </c>
      <c r="Q453" s="580"/>
      <c r="R453" s="581"/>
      <c r="S453" s="582"/>
      <c r="T453" s="582"/>
      <c r="U453" s="582"/>
      <c r="V453" s="582"/>
      <c r="W453" s="582"/>
      <c r="X453" s="580"/>
      <c r="Y453" s="580"/>
      <c r="Z453" s="580"/>
      <c r="AB453" s="581" t="s">
        <v>670</v>
      </c>
    </row>
    <row r="454" spans="1:28" s="580" customFormat="1">
      <c r="A454" s="624"/>
      <c r="B454" s="584" t="s">
        <v>994</v>
      </c>
      <c r="C454" s="584"/>
      <c r="D454" s="625">
        <v>1</v>
      </c>
      <c r="E454" s="626">
        <v>3.85</v>
      </c>
      <c r="F454" s="627"/>
      <c r="G454" s="628"/>
      <c r="H454" s="629"/>
      <c r="I454" s="630"/>
      <c r="J454" s="631"/>
      <c r="K454" s="594">
        <f>E454*D454</f>
        <v>3.85</v>
      </c>
      <c r="L454" s="594"/>
      <c r="M454" s="622"/>
      <c r="N454" s="598" t="s">
        <v>611</v>
      </c>
      <c r="O454" s="598" t="s">
        <v>611</v>
      </c>
      <c r="P454" s="595" t="s">
        <v>611</v>
      </c>
      <c r="R454" s="623"/>
      <c r="S454" s="582"/>
      <c r="T454" s="582"/>
      <c r="U454" s="582"/>
      <c r="V454" s="582"/>
      <c r="W454" s="582"/>
      <c r="AB454" s="623" t="s">
        <v>670</v>
      </c>
    </row>
    <row r="455" spans="1:28" s="580" customFormat="1">
      <c r="A455" s="624"/>
      <c r="B455" s="584" t="s">
        <v>995</v>
      </c>
      <c r="C455" s="584"/>
      <c r="D455" s="625">
        <v>1</v>
      </c>
      <c r="E455" s="626">
        <f>3.85+1.8+3.85</f>
        <v>9.5</v>
      </c>
      <c r="F455" s="627"/>
      <c r="G455" s="628"/>
      <c r="H455" s="629"/>
      <c r="I455" s="630"/>
      <c r="J455" s="631"/>
      <c r="K455" s="594">
        <f>E455*D455</f>
        <v>9.5</v>
      </c>
      <c r="L455" s="594"/>
      <c r="M455" s="622"/>
      <c r="N455" s="598" t="s">
        <v>611</v>
      </c>
      <c r="O455" s="598" t="s">
        <v>611</v>
      </c>
      <c r="P455" s="595" t="s">
        <v>611</v>
      </c>
      <c r="R455" s="623"/>
      <c r="S455" s="582"/>
      <c r="T455" s="582"/>
      <c r="U455" s="582"/>
      <c r="V455" s="582"/>
      <c r="W455" s="582"/>
      <c r="AB455" s="623" t="s">
        <v>670</v>
      </c>
    </row>
    <row r="456" spans="1:28" s="580" customFormat="1">
      <c r="A456" s="624"/>
      <c r="B456" s="584" t="s">
        <v>996</v>
      </c>
      <c r="C456" s="584"/>
      <c r="D456" s="625">
        <v>1</v>
      </c>
      <c r="E456" s="626">
        <v>5.6</v>
      </c>
      <c r="F456" s="627"/>
      <c r="G456" s="628"/>
      <c r="H456" s="629"/>
      <c r="I456" s="630"/>
      <c r="J456" s="631"/>
      <c r="K456" s="594">
        <f>E456*D456</f>
        <v>5.6</v>
      </c>
      <c r="L456" s="594"/>
      <c r="M456" s="622"/>
      <c r="N456" s="598" t="s">
        <v>611</v>
      </c>
      <c r="O456" s="598" t="s">
        <v>611</v>
      </c>
      <c r="P456" s="595" t="s">
        <v>611</v>
      </c>
      <c r="R456" s="623"/>
      <c r="S456" s="582"/>
      <c r="T456" s="582"/>
      <c r="U456" s="582"/>
      <c r="V456" s="582"/>
      <c r="W456" s="582"/>
      <c r="AB456" s="623" t="s">
        <v>670</v>
      </c>
    </row>
    <row r="457" spans="1:28" s="486" customFormat="1">
      <c r="A457" s="471" t="s">
        <v>1003</v>
      </c>
      <c r="B457" s="473" t="s">
        <v>52</v>
      </c>
      <c r="C457" s="473" t="s">
        <v>195</v>
      </c>
      <c r="D457" s="474"/>
      <c r="E457" s="475"/>
      <c r="F457" s="476"/>
      <c r="G457" s="477"/>
      <c r="H457" s="478"/>
      <c r="I457" s="479"/>
      <c r="J457" s="480"/>
      <c r="K457" s="481"/>
      <c r="L457" s="481"/>
      <c r="M457" s="482"/>
      <c r="N457" s="487"/>
      <c r="O457" s="668" t="s">
        <v>611</v>
      </c>
      <c r="P457" s="488"/>
      <c r="Q457" s="483"/>
      <c r="R457" s="484"/>
      <c r="S457" s="485"/>
      <c r="T457" s="485"/>
      <c r="U457" s="485"/>
      <c r="V457" s="485"/>
      <c r="W457" s="485"/>
      <c r="X457" s="483"/>
      <c r="Y457" s="483"/>
      <c r="Z457" s="483"/>
      <c r="AB457" s="484" t="s">
        <v>670</v>
      </c>
    </row>
    <row r="458" spans="1:28" s="580" customFormat="1">
      <c r="A458" s="624"/>
      <c r="B458" s="578" t="s">
        <v>671</v>
      </c>
      <c r="C458" s="584"/>
      <c r="D458" s="625"/>
      <c r="E458" s="626"/>
      <c r="F458" s="627"/>
      <c r="G458" s="628"/>
      <c r="H458" s="629"/>
      <c r="I458" s="630"/>
      <c r="J458" s="631"/>
      <c r="K458" s="594"/>
      <c r="L458" s="594"/>
      <c r="M458" s="622"/>
      <c r="N458" s="598" t="s">
        <v>611</v>
      </c>
      <c r="O458" s="598" t="s">
        <v>611</v>
      </c>
      <c r="P458" s="598" t="s">
        <v>611</v>
      </c>
      <c r="R458" s="623"/>
      <c r="S458" s="582"/>
      <c r="T458" s="582"/>
      <c r="U458" s="582"/>
      <c r="V458" s="582"/>
      <c r="W458" s="582"/>
      <c r="AB458" s="623" t="s">
        <v>670</v>
      </c>
    </row>
    <row r="459" spans="1:28" s="580" customFormat="1">
      <c r="A459" s="624"/>
      <c r="B459" s="584" t="s">
        <v>997</v>
      </c>
      <c r="C459" s="584"/>
      <c r="D459" s="625">
        <v>1</v>
      </c>
      <c r="E459" s="626">
        <v>4.75</v>
      </c>
      <c r="F459" s="627"/>
      <c r="G459" s="628"/>
      <c r="H459" s="629"/>
      <c r="I459" s="630"/>
      <c r="J459" s="631"/>
      <c r="K459" s="594">
        <f>E459*D459</f>
        <v>4.75</v>
      </c>
      <c r="L459" s="594"/>
      <c r="M459" s="622"/>
      <c r="N459" s="598" t="s">
        <v>611</v>
      </c>
      <c r="O459" s="598" t="s">
        <v>611</v>
      </c>
      <c r="P459" s="595" t="s">
        <v>611</v>
      </c>
      <c r="R459" s="623"/>
      <c r="S459" s="582"/>
      <c r="T459" s="582"/>
      <c r="U459" s="582"/>
      <c r="V459" s="582"/>
      <c r="W459" s="582"/>
      <c r="AB459" s="623" t="s">
        <v>670</v>
      </c>
    </row>
    <row r="460" spans="1:28" s="486" customFormat="1">
      <c r="A460" s="471"/>
      <c r="B460" s="472" t="s">
        <v>680</v>
      </c>
      <c r="C460" s="473" t="s">
        <v>195</v>
      </c>
      <c r="D460" s="474"/>
      <c r="E460" s="475"/>
      <c r="F460" s="476"/>
      <c r="G460" s="477"/>
      <c r="H460" s="478"/>
      <c r="I460" s="479"/>
      <c r="J460" s="480"/>
      <c r="K460" s="481"/>
      <c r="L460" s="481"/>
      <c r="M460" s="482"/>
      <c r="N460" s="465" t="s">
        <v>56</v>
      </c>
      <c r="O460" s="465" t="s">
        <v>202</v>
      </c>
      <c r="P460" s="489" t="s">
        <v>181</v>
      </c>
      <c r="Q460" s="483"/>
      <c r="R460" s="484"/>
      <c r="S460" s="485"/>
      <c r="T460" s="485"/>
      <c r="U460" s="485"/>
      <c r="V460" s="485"/>
      <c r="W460" s="485"/>
      <c r="X460" s="483"/>
      <c r="Y460" s="483"/>
      <c r="Z460" s="483"/>
      <c r="AB460" s="484"/>
    </row>
    <row r="461" spans="1:28" s="583" customFormat="1">
      <c r="A461" s="624"/>
      <c r="B461" s="578" t="s">
        <v>671</v>
      </c>
      <c r="C461" s="599"/>
      <c r="D461" s="625"/>
      <c r="E461" s="626"/>
      <c r="F461" s="627"/>
      <c r="G461" s="628"/>
      <c r="H461" s="629"/>
      <c r="I461" s="630"/>
      <c r="J461" s="631"/>
      <c r="K461" s="594"/>
      <c r="L461" s="594"/>
      <c r="M461" s="579"/>
      <c r="N461" s="585" t="s">
        <v>611</v>
      </c>
      <c r="O461" s="585" t="s">
        <v>611</v>
      </c>
      <c r="P461" s="585" t="s">
        <v>611</v>
      </c>
      <c r="Q461" s="580"/>
      <c r="R461" s="581"/>
      <c r="S461" s="582"/>
      <c r="T461" s="582"/>
      <c r="U461" s="582"/>
      <c r="V461" s="582"/>
      <c r="W461" s="582"/>
      <c r="X461" s="580"/>
      <c r="Y461" s="580"/>
      <c r="Z461" s="580"/>
      <c r="AB461" s="581" t="s">
        <v>670</v>
      </c>
    </row>
    <row r="462" spans="1:28" s="583" customFormat="1">
      <c r="A462" s="624"/>
      <c r="B462" s="599" t="s">
        <v>666</v>
      </c>
      <c r="C462" s="599"/>
      <c r="D462" s="625"/>
      <c r="E462" s="626"/>
      <c r="F462" s="627"/>
      <c r="G462" s="628"/>
      <c r="H462" s="630"/>
      <c r="I462" s="630"/>
      <c r="J462" s="631"/>
      <c r="K462" s="594"/>
      <c r="L462" s="594"/>
      <c r="M462" s="579"/>
      <c r="N462" s="585" t="s">
        <v>611</v>
      </c>
      <c r="O462" s="585" t="s">
        <v>611</v>
      </c>
      <c r="P462" s="585" t="s">
        <v>611</v>
      </c>
      <c r="Q462" s="580"/>
      <c r="R462" s="581"/>
      <c r="S462" s="582"/>
      <c r="T462" s="582"/>
      <c r="U462" s="582"/>
      <c r="V462" s="582"/>
      <c r="W462" s="582"/>
      <c r="X462" s="580"/>
      <c r="Y462" s="580"/>
      <c r="Z462" s="580"/>
      <c r="AB462" s="581" t="s">
        <v>670</v>
      </c>
    </row>
    <row r="463" spans="1:28" s="583" customFormat="1">
      <c r="A463" s="624"/>
      <c r="B463" s="584" t="s">
        <v>776</v>
      </c>
      <c r="C463" s="599"/>
      <c r="D463" s="625"/>
      <c r="E463" s="626">
        <v>3.5</v>
      </c>
      <c r="F463" s="627"/>
      <c r="G463" s="628">
        <v>3</v>
      </c>
      <c r="H463" s="629">
        <f>G463*E463</f>
        <v>10.5</v>
      </c>
      <c r="I463" s="630"/>
      <c r="J463" s="631"/>
      <c r="K463" s="594">
        <f>H463</f>
        <v>10.5</v>
      </c>
      <c r="L463" s="594"/>
      <c r="M463" s="579"/>
      <c r="N463" s="598" t="s">
        <v>611</v>
      </c>
      <c r="O463" s="598" t="s">
        <v>611</v>
      </c>
      <c r="P463" s="595" t="s">
        <v>611</v>
      </c>
      <c r="Q463" s="580"/>
      <c r="R463" s="581"/>
      <c r="S463" s="582"/>
      <c r="T463" s="582"/>
      <c r="U463" s="582"/>
      <c r="V463" s="582"/>
      <c r="W463" s="582"/>
      <c r="X463" s="580"/>
      <c r="Y463" s="580"/>
      <c r="Z463" s="580"/>
      <c r="AB463" s="581"/>
    </row>
    <row r="464" spans="1:28" s="607" customFormat="1" ht="20.25">
      <c r="A464" s="632"/>
      <c r="B464" s="600" t="s">
        <v>692</v>
      </c>
      <c r="C464" s="633"/>
      <c r="D464" s="634">
        <v>-1</v>
      </c>
      <c r="E464" s="635">
        <f>VLOOKUP(B464,'[10]auxiliar memoria'!$B$155:$E$302,2,FALSE)</f>
        <v>3.55</v>
      </c>
      <c r="F464" s="636"/>
      <c r="G464" s="637">
        <f>VLOOKUP(B464,'[10]auxiliar memoria'!$B$155:$E$302,3,FALSE)</f>
        <v>1</v>
      </c>
      <c r="H464" s="637">
        <f>IF(D464=0,"",IF(AND(D464&lt;0,E464*G464&gt;2),(ABS((2-(G464*E464)))*D464),IF(D464&gt;0,D464*E464*G464,0)))</f>
        <v>-1.5499999999999998</v>
      </c>
      <c r="I464" s="638"/>
      <c r="J464" s="639"/>
      <c r="K464" s="601">
        <f>H464</f>
        <v>-1.5499999999999998</v>
      </c>
      <c r="L464" s="601"/>
      <c r="M464" s="602"/>
      <c r="N464" s="603" t="s">
        <v>611</v>
      </c>
      <c r="O464" s="603">
        <v>5</v>
      </c>
      <c r="P464" s="603" t="s">
        <v>611</v>
      </c>
      <c r="Q464" s="604"/>
      <c r="R464" s="605"/>
      <c r="S464" s="606"/>
      <c r="T464" s="606"/>
      <c r="U464" s="606"/>
      <c r="V464" s="606"/>
      <c r="W464" s="606"/>
      <c r="X464" s="604"/>
      <c r="Y464" s="604"/>
      <c r="Z464" s="604"/>
      <c r="AB464" s="605" t="s">
        <v>670</v>
      </c>
    </row>
    <row r="465" spans="1:28" s="583" customFormat="1">
      <c r="A465" s="624"/>
      <c r="B465" s="584" t="s">
        <v>777</v>
      </c>
      <c r="C465" s="599"/>
      <c r="D465" s="625"/>
      <c r="E465" s="626">
        <v>64.05</v>
      </c>
      <c r="F465" s="627"/>
      <c r="G465" s="628">
        <v>3</v>
      </c>
      <c r="H465" s="629">
        <f>G465*E465</f>
        <v>192.14999999999998</v>
      </c>
      <c r="I465" s="630"/>
      <c r="J465" s="631"/>
      <c r="K465" s="594">
        <f t="shared" ref="K465:K509" si="14">H465</f>
        <v>192.14999999999998</v>
      </c>
      <c r="L465" s="594"/>
      <c r="M465" s="579"/>
      <c r="N465" s="598" t="s">
        <v>611</v>
      </c>
      <c r="O465" s="598" t="s">
        <v>611</v>
      </c>
      <c r="P465" s="595" t="s">
        <v>611</v>
      </c>
      <c r="Q465" s="580"/>
      <c r="R465" s="581"/>
      <c r="S465" s="582"/>
      <c r="T465" s="582"/>
      <c r="U465" s="582"/>
      <c r="V465" s="582"/>
      <c r="W465" s="582"/>
      <c r="X465" s="580"/>
      <c r="Y465" s="580"/>
      <c r="Z465" s="580"/>
      <c r="AB465" s="581"/>
    </row>
    <row r="466" spans="1:28" s="607" customFormat="1" ht="20.25">
      <c r="A466" s="632"/>
      <c r="B466" s="600" t="s">
        <v>839</v>
      </c>
      <c r="C466" s="633"/>
      <c r="D466" s="634">
        <v>-1</v>
      </c>
      <c r="E466" s="635">
        <f>VLOOKUP(B466,'[10]auxiliar memoria'!$B$155:$E$302,2,FALSE)</f>
        <v>1</v>
      </c>
      <c r="F466" s="636"/>
      <c r="G466" s="637">
        <f>VLOOKUP(B466,'[10]auxiliar memoria'!$B$155:$E$302,3,FALSE)</f>
        <v>2.1</v>
      </c>
      <c r="H466" s="637">
        <f>IF(D466=0,"",IF(AND(D466&lt;0,E466*G466&gt;2),(ABS((2-(G466*E466)))*D466),IF(D466&gt;0,D466*E466*G466,0)))</f>
        <v>-0.10000000000000009</v>
      </c>
      <c r="I466" s="638"/>
      <c r="J466" s="639"/>
      <c r="K466" s="601">
        <f>H466</f>
        <v>-0.10000000000000009</v>
      </c>
      <c r="L466" s="601"/>
      <c r="M466" s="602"/>
      <c r="N466" s="603" t="s">
        <v>611</v>
      </c>
      <c r="O466" s="603">
        <v>5</v>
      </c>
      <c r="P466" s="603" t="s">
        <v>611</v>
      </c>
      <c r="Q466" s="604"/>
      <c r="R466" s="605"/>
      <c r="S466" s="606"/>
      <c r="T466" s="606"/>
      <c r="U466" s="606"/>
      <c r="V466" s="606"/>
      <c r="W466" s="606"/>
      <c r="X466" s="604"/>
      <c r="Y466" s="604"/>
      <c r="Z466" s="604"/>
      <c r="AB466" s="605" t="s">
        <v>670</v>
      </c>
    </row>
    <row r="467" spans="1:28" s="583" customFormat="1">
      <c r="A467" s="624"/>
      <c r="B467" s="584" t="s">
        <v>778</v>
      </c>
      <c r="C467" s="599"/>
      <c r="D467" s="625"/>
      <c r="E467" s="626">
        <v>1.8</v>
      </c>
      <c r="F467" s="627"/>
      <c r="G467" s="628">
        <v>0.3</v>
      </c>
      <c r="H467" s="629">
        <f>G467*E467</f>
        <v>0.54</v>
      </c>
      <c r="I467" s="630"/>
      <c r="J467" s="631"/>
      <c r="K467" s="594">
        <f t="shared" si="14"/>
        <v>0.54</v>
      </c>
      <c r="L467" s="594"/>
      <c r="M467" s="579"/>
      <c r="N467" s="598" t="s">
        <v>611</v>
      </c>
      <c r="O467" s="598" t="s">
        <v>611</v>
      </c>
      <c r="P467" s="595" t="s">
        <v>611</v>
      </c>
      <c r="Q467" s="580"/>
      <c r="R467" s="581"/>
      <c r="S467" s="582"/>
      <c r="T467" s="582"/>
      <c r="U467" s="582"/>
      <c r="V467" s="582"/>
      <c r="W467" s="582"/>
      <c r="X467" s="580"/>
      <c r="Y467" s="580"/>
      <c r="Z467" s="580"/>
      <c r="AB467" s="581"/>
    </row>
    <row r="468" spans="1:28" s="607" customFormat="1" ht="20.25">
      <c r="A468" s="632"/>
      <c r="B468" s="600" t="s">
        <v>839</v>
      </c>
      <c r="C468" s="633"/>
      <c r="D468" s="634">
        <v>-1</v>
      </c>
      <c r="E468" s="635">
        <f>VLOOKUP(B468,'[10]auxiliar memoria'!$B$155:$E$302,2,FALSE)</f>
        <v>1</v>
      </c>
      <c r="F468" s="636"/>
      <c r="G468" s="637">
        <f>VLOOKUP(B468,'[10]auxiliar memoria'!$B$155:$E$302,3,FALSE)</f>
        <v>2.1</v>
      </c>
      <c r="H468" s="637">
        <f>IF(D468=0,"",IF(AND(D468&lt;0,E468*G468&gt;2),(ABS((2-(G468*E468)))*D468),IF(D468&gt;0,D468*E468*G468,0)))</f>
        <v>-0.10000000000000009</v>
      </c>
      <c r="I468" s="638"/>
      <c r="J468" s="639"/>
      <c r="K468" s="601">
        <f t="shared" si="14"/>
        <v>-0.10000000000000009</v>
      </c>
      <c r="L468" s="601"/>
      <c r="M468" s="602"/>
      <c r="N468" s="603" t="s">
        <v>611</v>
      </c>
      <c r="O468" s="603">
        <v>5</v>
      </c>
      <c r="P468" s="603" t="s">
        <v>611</v>
      </c>
      <c r="Q468" s="604"/>
      <c r="R468" s="605"/>
      <c r="S468" s="606"/>
      <c r="T468" s="606"/>
      <c r="U468" s="606"/>
      <c r="V468" s="606"/>
      <c r="W468" s="606"/>
      <c r="X468" s="604"/>
      <c r="Y468" s="604"/>
      <c r="Z468" s="604"/>
      <c r="AB468" s="605" t="s">
        <v>670</v>
      </c>
    </row>
    <row r="469" spans="1:28" s="583" customFormat="1">
      <c r="A469" s="624"/>
      <c r="B469" s="584" t="s">
        <v>779</v>
      </c>
      <c r="C469" s="599"/>
      <c r="D469" s="625"/>
      <c r="E469" s="626">
        <v>15.35</v>
      </c>
      <c r="F469" s="627"/>
      <c r="G469" s="628">
        <v>3</v>
      </c>
      <c r="H469" s="629">
        <f>G469*E469</f>
        <v>46.05</v>
      </c>
      <c r="I469" s="630"/>
      <c r="J469" s="631"/>
      <c r="K469" s="594">
        <f>H469</f>
        <v>46.05</v>
      </c>
      <c r="L469" s="594"/>
      <c r="M469" s="579"/>
      <c r="N469" s="598" t="s">
        <v>611</v>
      </c>
      <c r="O469" s="598" t="s">
        <v>611</v>
      </c>
      <c r="P469" s="595" t="s">
        <v>611</v>
      </c>
      <c r="Q469" s="580"/>
      <c r="R469" s="581"/>
      <c r="S469" s="582"/>
      <c r="T469" s="582"/>
      <c r="U469" s="582"/>
      <c r="V469" s="582"/>
      <c r="W469" s="582"/>
      <c r="X469" s="580"/>
      <c r="Y469" s="580"/>
      <c r="Z469" s="580"/>
      <c r="AB469" s="581"/>
    </row>
    <row r="470" spans="1:28" s="583" customFormat="1">
      <c r="A470" s="624"/>
      <c r="B470" s="584" t="s">
        <v>780</v>
      </c>
      <c r="C470" s="599"/>
      <c r="D470" s="625"/>
      <c r="E470" s="626">
        <v>2.1</v>
      </c>
      <c r="F470" s="627"/>
      <c r="G470" s="628">
        <v>0.3</v>
      </c>
      <c r="H470" s="629">
        <f>G470*E470</f>
        <v>0.63</v>
      </c>
      <c r="I470" s="630"/>
      <c r="J470" s="631"/>
      <c r="K470" s="594">
        <f t="shared" si="14"/>
        <v>0.63</v>
      </c>
      <c r="L470" s="594"/>
      <c r="M470" s="579"/>
      <c r="N470" s="598" t="s">
        <v>611</v>
      </c>
      <c r="O470" s="598" t="s">
        <v>611</v>
      </c>
      <c r="P470" s="595" t="s">
        <v>611</v>
      </c>
      <c r="Q470" s="580"/>
      <c r="R470" s="581"/>
      <c r="S470" s="582"/>
      <c r="T470" s="582"/>
      <c r="U470" s="582"/>
      <c r="V470" s="582"/>
      <c r="W470" s="582"/>
      <c r="X470" s="580"/>
      <c r="Y470" s="580"/>
      <c r="Z470" s="580"/>
      <c r="AB470" s="581"/>
    </row>
    <row r="471" spans="1:28" s="583" customFormat="1">
      <c r="A471" s="624"/>
      <c r="B471" s="584" t="s">
        <v>781</v>
      </c>
      <c r="C471" s="599"/>
      <c r="D471" s="625"/>
      <c r="E471" s="626">
        <v>38.450000000000003</v>
      </c>
      <c r="F471" s="627"/>
      <c r="G471" s="628">
        <v>3</v>
      </c>
      <c r="H471" s="629">
        <f>G471*E471</f>
        <v>115.35000000000001</v>
      </c>
      <c r="I471" s="630"/>
      <c r="J471" s="631"/>
      <c r="K471" s="594">
        <f t="shared" si="14"/>
        <v>115.35000000000001</v>
      </c>
      <c r="L471" s="594"/>
      <c r="M471" s="579"/>
      <c r="N471" s="598" t="s">
        <v>611</v>
      </c>
      <c r="O471" s="598" t="s">
        <v>611</v>
      </c>
      <c r="P471" s="595" t="s">
        <v>611</v>
      </c>
      <c r="Q471" s="580"/>
      <c r="R471" s="581"/>
      <c r="S471" s="582"/>
      <c r="T471" s="582"/>
      <c r="U471" s="582"/>
      <c r="V471" s="582"/>
      <c r="W471" s="582"/>
      <c r="X471" s="580"/>
      <c r="Y471" s="580"/>
      <c r="Z471" s="580"/>
      <c r="AB471" s="581"/>
    </row>
    <row r="472" spans="1:28" s="583" customFormat="1">
      <c r="A472" s="624"/>
      <c r="B472" s="584" t="s">
        <v>782</v>
      </c>
      <c r="C472" s="599"/>
      <c r="D472" s="625"/>
      <c r="E472" s="626">
        <v>2.4</v>
      </c>
      <c r="F472" s="627"/>
      <c r="G472" s="628">
        <v>3</v>
      </c>
      <c r="H472" s="629">
        <f t="shared" ref="H472:H509" si="15">G472*E472</f>
        <v>7.1999999999999993</v>
      </c>
      <c r="I472" s="630"/>
      <c r="J472" s="631"/>
      <c r="K472" s="594">
        <f t="shared" si="14"/>
        <v>7.1999999999999993</v>
      </c>
      <c r="L472" s="594"/>
      <c r="M472" s="579"/>
      <c r="N472" s="598" t="s">
        <v>611</v>
      </c>
      <c r="O472" s="598" t="s">
        <v>611</v>
      </c>
      <c r="P472" s="595" t="s">
        <v>611</v>
      </c>
      <c r="Q472" s="580"/>
      <c r="R472" s="581"/>
      <c r="S472" s="582"/>
      <c r="T472" s="582"/>
      <c r="U472" s="582"/>
      <c r="V472" s="582"/>
      <c r="W472" s="582"/>
      <c r="X472" s="580"/>
      <c r="Y472" s="580"/>
      <c r="Z472" s="580"/>
      <c r="AB472" s="581"/>
    </row>
    <row r="473" spans="1:28" s="583" customFormat="1">
      <c r="A473" s="624"/>
      <c r="B473" s="584" t="s">
        <v>783</v>
      </c>
      <c r="C473" s="599"/>
      <c r="D473" s="625"/>
      <c r="E473" s="626">
        <v>6</v>
      </c>
      <c r="F473" s="627"/>
      <c r="G473" s="628">
        <v>3</v>
      </c>
      <c r="H473" s="629">
        <f t="shared" si="15"/>
        <v>18</v>
      </c>
      <c r="I473" s="630"/>
      <c r="J473" s="631"/>
      <c r="K473" s="594">
        <f>H473</f>
        <v>18</v>
      </c>
      <c r="L473" s="594"/>
      <c r="M473" s="579"/>
      <c r="N473" s="585" t="s">
        <v>611</v>
      </c>
      <c r="O473" s="585">
        <v>1</v>
      </c>
      <c r="P473" s="585" t="s">
        <v>611</v>
      </c>
      <c r="Q473" s="580"/>
      <c r="R473" s="581"/>
      <c r="S473" s="582"/>
      <c r="T473" s="582"/>
      <c r="U473" s="582"/>
      <c r="V473" s="582"/>
      <c r="W473" s="582"/>
      <c r="X473" s="580"/>
      <c r="Y473" s="580"/>
      <c r="Z473" s="580"/>
      <c r="AB473" s="581" t="s">
        <v>670</v>
      </c>
    </row>
    <row r="474" spans="1:28" s="583" customFormat="1">
      <c r="A474" s="624"/>
      <c r="B474" s="584" t="s">
        <v>784</v>
      </c>
      <c r="C474" s="599"/>
      <c r="D474" s="625"/>
      <c r="E474" s="626">
        <v>4.25</v>
      </c>
      <c r="F474" s="627"/>
      <c r="G474" s="628">
        <v>3</v>
      </c>
      <c r="H474" s="629">
        <f t="shared" si="15"/>
        <v>12.75</v>
      </c>
      <c r="I474" s="630"/>
      <c r="J474" s="631"/>
      <c r="K474" s="594">
        <f t="shared" si="14"/>
        <v>12.75</v>
      </c>
      <c r="L474" s="594"/>
      <c r="M474" s="579"/>
      <c r="N474" s="598" t="s">
        <v>611</v>
      </c>
      <c r="O474" s="598" t="s">
        <v>611</v>
      </c>
      <c r="P474" s="595" t="s">
        <v>611</v>
      </c>
      <c r="Q474" s="580"/>
      <c r="R474" s="581"/>
      <c r="S474" s="582"/>
      <c r="T474" s="582"/>
      <c r="U474" s="582"/>
      <c r="V474" s="582"/>
      <c r="W474" s="582"/>
      <c r="X474" s="580"/>
      <c r="Y474" s="580"/>
      <c r="Z474" s="580"/>
      <c r="AB474" s="581"/>
    </row>
    <row r="475" spans="1:28" s="583" customFormat="1">
      <c r="A475" s="624"/>
      <c r="B475" s="584" t="s">
        <v>785</v>
      </c>
      <c r="C475" s="599"/>
      <c r="D475" s="625"/>
      <c r="E475" s="626">
        <v>4</v>
      </c>
      <c r="F475" s="627"/>
      <c r="G475" s="628">
        <v>3</v>
      </c>
      <c r="H475" s="629">
        <f t="shared" si="15"/>
        <v>12</v>
      </c>
      <c r="I475" s="630"/>
      <c r="J475" s="631"/>
      <c r="K475" s="594">
        <f t="shared" si="14"/>
        <v>12</v>
      </c>
      <c r="L475" s="594"/>
      <c r="M475" s="579"/>
      <c r="N475" s="598" t="s">
        <v>611</v>
      </c>
      <c r="O475" s="598" t="s">
        <v>611</v>
      </c>
      <c r="P475" s="595" t="s">
        <v>611</v>
      </c>
      <c r="Q475" s="580"/>
      <c r="R475" s="581"/>
      <c r="S475" s="582"/>
      <c r="T475" s="582"/>
      <c r="U475" s="582"/>
      <c r="V475" s="582"/>
      <c r="W475" s="582"/>
      <c r="X475" s="580"/>
      <c r="Y475" s="580"/>
      <c r="Z475" s="580"/>
      <c r="AB475" s="581"/>
    </row>
    <row r="476" spans="1:28" s="583" customFormat="1">
      <c r="A476" s="624"/>
      <c r="B476" s="584" t="s">
        <v>786</v>
      </c>
      <c r="C476" s="599"/>
      <c r="D476" s="625"/>
      <c r="E476" s="626">
        <f>1+1.1</f>
        <v>2.1</v>
      </c>
      <c r="F476" s="627"/>
      <c r="G476" s="628">
        <v>3</v>
      </c>
      <c r="H476" s="629">
        <f t="shared" si="15"/>
        <v>6.3000000000000007</v>
      </c>
      <c r="I476" s="630"/>
      <c r="J476" s="631"/>
      <c r="K476" s="594">
        <f t="shared" si="14"/>
        <v>6.3000000000000007</v>
      </c>
      <c r="L476" s="594"/>
      <c r="M476" s="579"/>
      <c r="N476" s="598" t="s">
        <v>611</v>
      </c>
      <c r="O476" s="598" t="s">
        <v>611</v>
      </c>
      <c r="P476" s="595" t="s">
        <v>611</v>
      </c>
      <c r="Q476" s="580"/>
      <c r="R476" s="581"/>
      <c r="S476" s="582"/>
      <c r="T476" s="582"/>
      <c r="U476" s="582"/>
      <c r="V476" s="582"/>
      <c r="W476" s="582"/>
      <c r="X476" s="580"/>
      <c r="Y476" s="580"/>
      <c r="Z476" s="580"/>
      <c r="AB476" s="581"/>
    </row>
    <row r="477" spans="1:28" s="583" customFormat="1">
      <c r="A477" s="624"/>
      <c r="B477" s="584" t="s">
        <v>787</v>
      </c>
      <c r="C477" s="599"/>
      <c r="D477" s="625"/>
      <c r="E477" s="626">
        <v>6</v>
      </c>
      <c r="F477" s="627"/>
      <c r="G477" s="628">
        <v>3</v>
      </c>
      <c r="H477" s="629">
        <f t="shared" si="15"/>
        <v>18</v>
      </c>
      <c r="I477" s="630"/>
      <c r="J477" s="631"/>
      <c r="K477" s="594">
        <f t="shared" si="14"/>
        <v>18</v>
      </c>
      <c r="L477" s="594"/>
      <c r="M477" s="579"/>
      <c r="N477" s="598" t="s">
        <v>611</v>
      </c>
      <c r="O477" s="598" t="s">
        <v>611</v>
      </c>
      <c r="P477" s="595" t="s">
        <v>611</v>
      </c>
      <c r="Q477" s="580"/>
      <c r="R477" s="581"/>
      <c r="S477" s="582"/>
      <c r="T477" s="582"/>
      <c r="U477" s="582"/>
      <c r="V477" s="582"/>
      <c r="W477" s="582"/>
      <c r="X477" s="580"/>
      <c r="Y477" s="580"/>
      <c r="Z477" s="580"/>
      <c r="AB477" s="581"/>
    </row>
    <row r="478" spans="1:28" s="583" customFormat="1" ht="46.5">
      <c r="A478" s="624"/>
      <c r="B478" s="584" t="s">
        <v>788</v>
      </c>
      <c r="C478" s="599"/>
      <c r="D478" s="625"/>
      <c r="E478" s="626">
        <v>3.65</v>
      </c>
      <c r="F478" s="627"/>
      <c r="G478" s="628">
        <v>3</v>
      </c>
      <c r="H478" s="629">
        <f t="shared" si="15"/>
        <v>10.95</v>
      </c>
      <c r="I478" s="630"/>
      <c r="J478" s="631"/>
      <c r="K478" s="594">
        <f t="shared" si="14"/>
        <v>10.95</v>
      </c>
      <c r="L478" s="594"/>
      <c r="M478" s="579"/>
      <c r="N478" s="598" t="s">
        <v>611</v>
      </c>
      <c r="O478" s="598" t="s">
        <v>611</v>
      </c>
      <c r="P478" s="595" t="s">
        <v>611</v>
      </c>
      <c r="Q478" s="580"/>
      <c r="R478" s="581"/>
      <c r="S478" s="582"/>
      <c r="T478" s="582"/>
      <c r="U478" s="582"/>
      <c r="V478" s="582"/>
      <c r="W478" s="582"/>
      <c r="X478" s="580"/>
      <c r="Y478" s="580"/>
      <c r="Z478" s="580"/>
      <c r="AB478" s="581"/>
    </row>
    <row r="479" spans="1:28" s="583" customFormat="1" ht="46.5">
      <c r="A479" s="624"/>
      <c r="B479" s="584" t="s">
        <v>789</v>
      </c>
      <c r="C479" s="599"/>
      <c r="D479" s="625"/>
      <c r="E479" s="626">
        <v>6</v>
      </c>
      <c r="F479" s="627"/>
      <c r="G479" s="628">
        <v>3</v>
      </c>
      <c r="H479" s="629">
        <f t="shared" si="15"/>
        <v>18</v>
      </c>
      <c r="I479" s="630"/>
      <c r="J479" s="631"/>
      <c r="K479" s="594">
        <f t="shared" si="14"/>
        <v>18</v>
      </c>
      <c r="L479" s="594"/>
      <c r="M479" s="579"/>
      <c r="N479" s="598" t="s">
        <v>611</v>
      </c>
      <c r="O479" s="598" t="s">
        <v>611</v>
      </c>
      <c r="P479" s="595" t="s">
        <v>611</v>
      </c>
      <c r="Q479" s="580"/>
      <c r="R479" s="581"/>
      <c r="S479" s="582"/>
      <c r="T479" s="582"/>
      <c r="U479" s="582"/>
      <c r="V479" s="582"/>
      <c r="W479" s="582"/>
      <c r="X479" s="580"/>
      <c r="Y479" s="580"/>
      <c r="Z479" s="580"/>
      <c r="AB479" s="581"/>
    </row>
    <row r="480" spans="1:28" s="583" customFormat="1" ht="46.5">
      <c r="A480" s="624"/>
      <c r="B480" s="584" t="s">
        <v>790</v>
      </c>
      <c r="C480" s="599"/>
      <c r="D480" s="625"/>
      <c r="E480" s="626">
        <v>4.8499999999999996</v>
      </c>
      <c r="F480" s="627"/>
      <c r="G480" s="628">
        <v>3</v>
      </c>
      <c r="H480" s="629">
        <f t="shared" si="15"/>
        <v>14.549999999999999</v>
      </c>
      <c r="I480" s="630"/>
      <c r="J480" s="631"/>
      <c r="K480" s="594">
        <f t="shared" si="14"/>
        <v>14.549999999999999</v>
      </c>
      <c r="L480" s="594"/>
      <c r="M480" s="579"/>
      <c r="N480" s="598" t="s">
        <v>611</v>
      </c>
      <c r="O480" s="598" t="s">
        <v>611</v>
      </c>
      <c r="P480" s="595" t="s">
        <v>611</v>
      </c>
      <c r="Q480" s="580"/>
      <c r="R480" s="581"/>
      <c r="S480" s="582"/>
      <c r="T480" s="582"/>
      <c r="U480" s="582"/>
      <c r="V480" s="582"/>
      <c r="W480" s="582"/>
      <c r="X480" s="580"/>
      <c r="Y480" s="580"/>
      <c r="Z480" s="580"/>
      <c r="AB480" s="581"/>
    </row>
    <row r="481" spans="1:28" s="583" customFormat="1" ht="46.5">
      <c r="A481" s="624"/>
      <c r="B481" s="584" t="s">
        <v>791</v>
      </c>
      <c r="C481" s="599"/>
      <c r="D481" s="625"/>
      <c r="E481" s="626">
        <v>5.7</v>
      </c>
      <c r="F481" s="627"/>
      <c r="G481" s="628">
        <v>3</v>
      </c>
      <c r="H481" s="629">
        <f t="shared" si="15"/>
        <v>17.100000000000001</v>
      </c>
      <c r="I481" s="630"/>
      <c r="J481" s="631"/>
      <c r="K481" s="594">
        <f t="shared" si="14"/>
        <v>17.100000000000001</v>
      </c>
      <c r="L481" s="594"/>
      <c r="M481" s="579"/>
      <c r="N481" s="598" t="s">
        <v>611</v>
      </c>
      <c r="O481" s="598" t="s">
        <v>611</v>
      </c>
      <c r="P481" s="595" t="s">
        <v>611</v>
      </c>
      <c r="Q481" s="580"/>
      <c r="R481" s="581"/>
      <c r="S481" s="582"/>
      <c r="T481" s="582"/>
      <c r="U481" s="582"/>
      <c r="V481" s="582"/>
      <c r="W481" s="582"/>
      <c r="X481" s="580"/>
      <c r="Y481" s="580"/>
      <c r="Z481" s="580"/>
      <c r="AB481" s="581"/>
    </row>
    <row r="482" spans="1:28" s="583" customFormat="1" ht="46.5">
      <c r="A482" s="624"/>
      <c r="B482" s="584" t="s">
        <v>792</v>
      </c>
      <c r="C482" s="599"/>
      <c r="D482" s="625"/>
      <c r="E482" s="626">
        <v>4.8499999999999996</v>
      </c>
      <c r="F482" s="627"/>
      <c r="G482" s="628">
        <v>3</v>
      </c>
      <c r="H482" s="629">
        <f t="shared" si="15"/>
        <v>14.549999999999999</v>
      </c>
      <c r="I482" s="630"/>
      <c r="J482" s="631"/>
      <c r="K482" s="594">
        <f t="shared" si="14"/>
        <v>14.549999999999999</v>
      </c>
      <c r="L482" s="594"/>
      <c r="M482" s="579"/>
      <c r="N482" s="598" t="s">
        <v>611</v>
      </c>
      <c r="O482" s="598" t="s">
        <v>611</v>
      </c>
      <c r="P482" s="595" t="s">
        <v>611</v>
      </c>
      <c r="Q482" s="580"/>
      <c r="R482" s="581"/>
      <c r="S482" s="582"/>
      <c r="T482" s="582"/>
      <c r="U482" s="582"/>
      <c r="V482" s="582"/>
      <c r="W482" s="582"/>
      <c r="X482" s="580"/>
      <c r="Y482" s="580"/>
      <c r="Z482" s="580"/>
      <c r="AB482" s="581"/>
    </row>
    <row r="483" spans="1:28" s="583" customFormat="1">
      <c r="A483" s="624"/>
      <c r="B483" s="584" t="s">
        <v>793</v>
      </c>
      <c r="C483" s="599"/>
      <c r="D483" s="625"/>
      <c r="E483" s="626">
        <v>6</v>
      </c>
      <c r="F483" s="627"/>
      <c r="G483" s="628">
        <v>3</v>
      </c>
      <c r="H483" s="629">
        <f t="shared" si="15"/>
        <v>18</v>
      </c>
      <c r="I483" s="630"/>
      <c r="J483" s="631"/>
      <c r="K483" s="594">
        <f t="shared" si="14"/>
        <v>18</v>
      </c>
      <c r="L483" s="594"/>
      <c r="M483" s="579"/>
      <c r="N483" s="598" t="s">
        <v>611</v>
      </c>
      <c r="O483" s="598" t="s">
        <v>611</v>
      </c>
      <c r="P483" s="595" t="s">
        <v>611</v>
      </c>
      <c r="Q483" s="580"/>
      <c r="R483" s="581"/>
      <c r="S483" s="582"/>
      <c r="T483" s="582"/>
      <c r="U483" s="582"/>
      <c r="V483" s="582"/>
      <c r="W483" s="582"/>
      <c r="X483" s="580"/>
      <c r="Y483" s="580"/>
      <c r="Z483" s="580"/>
      <c r="AB483" s="581"/>
    </row>
    <row r="484" spans="1:28" s="583" customFormat="1">
      <c r="A484" s="624"/>
      <c r="B484" s="584" t="s">
        <v>794</v>
      </c>
      <c r="C484" s="599"/>
      <c r="D484" s="625"/>
      <c r="E484" s="626">
        <v>6</v>
      </c>
      <c r="F484" s="627"/>
      <c r="G484" s="628">
        <v>3</v>
      </c>
      <c r="H484" s="629">
        <f t="shared" si="15"/>
        <v>18</v>
      </c>
      <c r="I484" s="630"/>
      <c r="J484" s="631"/>
      <c r="K484" s="594">
        <f t="shared" si="14"/>
        <v>18</v>
      </c>
      <c r="L484" s="594"/>
      <c r="M484" s="579"/>
      <c r="N484" s="598" t="s">
        <v>611</v>
      </c>
      <c r="O484" s="598" t="s">
        <v>611</v>
      </c>
      <c r="P484" s="595" t="s">
        <v>611</v>
      </c>
      <c r="Q484" s="580"/>
      <c r="R484" s="581"/>
      <c r="S484" s="582"/>
      <c r="T484" s="582"/>
      <c r="U484" s="582"/>
      <c r="V484" s="582"/>
      <c r="W484" s="582"/>
      <c r="X484" s="580"/>
      <c r="Y484" s="580"/>
      <c r="Z484" s="580"/>
      <c r="AB484" s="581"/>
    </row>
    <row r="485" spans="1:28" s="583" customFormat="1">
      <c r="A485" s="624"/>
      <c r="B485" s="584" t="s">
        <v>795</v>
      </c>
      <c r="C485" s="599"/>
      <c r="D485" s="625"/>
      <c r="E485" s="626">
        <v>6</v>
      </c>
      <c r="F485" s="627"/>
      <c r="G485" s="628">
        <v>3</v>
      </c>
      <c r="H485" s="629">
        <f t="shared" si="15"/>
        <v>18</v>
      </c>
      <c r="I485" s="630"/>
      <c r="J485" s="631"/>
      <c r="K485" s="594">
        <f t="shared" si="14"/>
        <v>18</v>
      </c>
      <c r="L485" s="594"/>
      <c r="M485" s="579"/>
      <c r="N485" s="598" t="s">
        <v>611</v>
      </c>
      <c r="O485" s="598" t="s">
        <v>611</v>
      </c>
      <c r="P485" s="595" t="s">
        <v>611</v>
      </c>
      <c r="Q485" s="580"/>
      <c r="R485" s="581"/>
      <c r="S485" s="582"/>
      <c r="T485" s="582"/>
      <c r="U485" s="582"/>
      <c r="V485" s="582"/>
      <c r="W485" s="582"/>
      <c r="X485" s="580"/>
      <c r="Y485" s="580"/>
      <c r="Z485" s="580"/>
      <c r="AB485" s="581"/>
    </row>
    <row r="486" spans="1:28" s="583" customFormat="1" ht="46.5">
      <c r="A486" s="624"/>
      <c r="B486" s="584" t="s">
        <v>796</v>
      </c>
      <c r="C486" s="599"/>
      <c r="D486" s="625"/>
      <c r="E486" s="626">
        <v>5.8</v>
      </c>
      <c r="F486" s="627"/>
      <c r="G486" s="628">
        <v>3</v>
      </c>
      <c r="H486" s="629">
        <f t="shared" si="15"/>
        <v>17.399999999999999</v>
      </c>
      <c r="I486" s="630"/>
      <c r="J486" s="631"/>
      <c r="K486" s="594">
        <f t="shared" si="14"/>
        <v>17.399999999999999</v>
      </c>
      <c r="L486" s="594"/>
      <c r="M486" s="579"/>
      <c r="N486" s="598" t="s">
        <v>611</v>
      </c>
      <c r="O486" s="598" t="s">
        <v>611</v>
      </c>
      <c r="P486" s="595" t="s">
        <v>611</v>
      </c>
      <c r="Q486" s="580"/>
      <c r="R486" s="581"/>
      <c r="S486" s="582"/>
      <c r="T486" s="582"/>
      <c r="U486" s="582"/>
      <c r="V486" s="582"/>
      <c r="W486" s="582"/>
      <c r="X486" s="580"/>
      <c r="Y486" s="580"/>
      <c r="Z486" s="580"/>
      <c r="AB486" s="581"/>
    </row>
    <row r="487" spans="1:28" s="583" customFormat="1">
      <c r="A487" s="624"/>
      <c r="B487" s="584" t="s">
        <v>797</v>
      </c>
      <c r="C487" s="599"/>
      <c r="D487" s="625"/>
      <c r="E487" s="626">
        <v>1.8</v>
      </c>
      <c r="F487" s="627"/>
      <c r="G487" s="628">
        <v>3</v>
      </c>
      <c r="H487" s="629">
        <f t="shared" si="15"/>
        <v>5.4</v>
      </c>
      <c r="I487" s="630"/>
      <c r="J487" s="631"/>
      <c r="K487" s="594">
        <f t="shared" si="14"/>
        <v>5.4</v>
      </c>
      <c r="L487" s="594"/>
      <c r="M487" s="579"/>
      <c r="N487" s="598" t="s">
        <v>611</v>
      </c>
      <c r="O487" s="598" t="s">
        <v>611</v>
      </c>
      <c r="P487" s="595" t="s">
        <v>611</v>
      </c>
      <c r="Q487" s="580"/>
      <c r="R487" s="581"/>
      <c r="S487" s="582"/>
      <c r="T487" s="582"/>
      <c r="U487" s="582"/>
      <c r="V487" s="582"/>
      <c r="W487" s="582"/>
      <c r="X487" s="580"/>
      <c r="Y487" s="580"/>
      <c r="Z487" s="580"/>
      <c r="AB487" s="581"/>
    </row>
    <row r="488" spans="1:28" s="583" customFormat="1" ht="46.5">
      <c r="A488" s="624"/>
      <c r="B488" s="584" t="s">
        <v>798</v>
      </c>
      <c r="C488" s="599"/>
      <c r="D488" s="625"/>
      <c r="E488" s="626">
        <v>2.85</v>
      </c>
      <c r="F488" s="627"/>
      <c r="G488" s="628">
        <v>3</v>
      </c>
      <c r="H488" s="629">
        <f t="shared" si="15"/>
        <v>8.5500000000000007</v>
      </c>
      <c r="I488" s="630"/>
      <c r="J488" s="631"/>
      <c r="K488" s="594">
        <f t="shared" si="14"/>
        <v>8.5500000000000007</v>
      </c>
      <c r="L488" s="594"/>
      <c r="M488" s="579"/>
      <c r="N488" s="598" t="s">
        <v>611</v>
      </c>
      <c r="O488" s="598" t="s">
        <v>611</v>
      </c>
      <c r="P488" s="595" t="s">
        <v>611</v>
      </c>
      <c r="Q488" s="580"/>
      <c r="R488" s="581"/>
      <c r="S488" s="582"/>
      <c r="T488" s="582"/>
      <c r="U488" s="582"/>
      <c r="V488" s="582"/>
      <c r="W488" s="582"/>
      <c r="X488" s="580"/>
      <c r="Y488" s="580"/>
      <c r="Z488" s="580"/>
      <c r="AB488" s="581"/>
    </row>
    <row r="489" spans="1:28" s="583" customFormat="1" ht="46.5">
      <c r="A489" s="624"/>
      <c r="B489" s="584" t="s">
        <v>799</v>
      </c>
      <c r="C489" s="599"/>
      <c r="D489" s="625"/>
      <c r="E489" s="626">
        <v>4.9000000000000004</v>
      </c>
      <c r="F489" s="627"/>
      <c r="G489" s="628">
        <v>3</v>
      </c>
      <c r="H489" s="629">
        <f t="shared" si="15"/>
        <v>14.700000000000001</v>
      </c>
      <c r="I489" s="630"/>
      <c r="J489" s="631"/>
      <c r="K489" s="594">
        <f t="shared" si="14"/>
        <v>14.700000000000001</v>
      </c>
      <c r="L489" s="594"/>
      <c r="M489" s="579"/>
      <c r="N489" s="598" t="s">
        <v>611</v>
      </c>
      <c r="O489" s="598" t="s">
        <v>611</v>
      </c>
      <c r="P489" s="595" t="s">
        <v>611</v>
      </c>
      <c r="Q489" s="580"/>
      <c r="R489" s="581"/>
      <c r="S489" s="582"/>
      <c r="T489" s="582"/>
      <c r="U489" s="582"/>
      <c r="V489" s="582"/>
      <c r="W489" s="582"/>
      <c r="X489" s="580"/>
      <c r="Y489" s="580"/>
      <c r="Z489" s="580"/>
      <c r="AB489" s="581"/>
    </row>
    <row r="490" spans="1:28" s="583" customFormat="1" ht="46.5">
      <c r="A490" s="624"/>
      <c r="B490" s="584" t="s">
        <v>800</v>
      </c>
      <c r="C490" s="599"/>
      <c r="D490" s="625"/>
      <c r="E490" s="626">
        <v>5.8</v>
      </c>
      <c r="F490" s="627"/>
      <c r="G490" s="628">
        <v>3</v>
      </c>
      <c r="H490" s="629">
        <f t="shared" si="15"/>
        <v>17.399999999999999</v>
      </c>
      <c r="I490" s="630"/>
      <c r="J490" s="631"/>
      <c r="K490" s="594">
        <f t="shared" si="14"/>
        <v>17.399999999999999</v>
      </c>
      <c r="L490" s="594"/>
      <c r="M490" s="579"/>
      <c r="N490" s="598" t="s">
        <v>611</v>
      </c>
      <c r="O490" s="598" t="s">
        <v>611</v>
      </c>
      <c r="P490" s="595" t="s">
        <v>611</v>
      </c>
      <c r="Q490" s="580"/>
      <c r="R490" s="581"/>
      <c r="S490" s="582"/>
      <c r="T490" s="582"/>
      <c r="U490" s="582"/>
      <c r="V490" s="582"/>
      <c r="W490" s="582"/>
      <c r="X490" s="580"/>
      <c r="Y490" s="580"/>
      <c r="Z490" s="580"/>
      <c r="AB490" s="581"/>
    </row>
    <row r="491" spans="1:28" s="583" customFormat="1">
      <c r="A491" s="624"/>
      <c r="B491" s="584" t="s">
        <v>801</v>
      </c>
      <c r="C491" s="599"/>
      <c r="D491" s="625"/>
      <c r="E491" s="626">
        <v>1.8</v>
      </c>
      <c r="F491" s="627"/>
      <c r="G491" s="628">
        <v>3</v>
      </c>
      <c r="H491" s="629">
        <f t="shared" si="15"/>
        <v>5.4</v>
      </c>
      <c r="I491" s="630"/>
      <c r="J491" s="631"/>
      <c r="K491" s="594">
        <f t="shared" si="14"/>
        <v>5.4</v>
      </c>
      <c r="L491" s="594"/>
      <c r="M491" s="579"/>
      <c r="N491" s="598" t="s">
        <v>611</v>
      </c>
      <c r="O491" s="598" t="s">
        <v>611</v>
      </c>
      <c r="P491" s="595" t="s">
        <v>611</v>
      </c>
      <c r="Q491" s="580"/>
      <c r="R491" s="581"/>
      <c r="S491" s="582"/>
      <c r="T491" s="582"/>
      <c r="U491" s="582"/>
      <c r="V491" s="582"/>
      <c r="W491" s="582"/>
      <c r="X491" s="580"/>
      <c r="Y491" s="580"/>
      <c r="Z491" s="580"/>
      <c r="AB491" s="581"/>
    </row>
    <row r="492" spans="1:28" s="583" customFormat="1">
      <c r="A492" s="624"/>
      <c r="B492" s="584" t="s">
        <v>802</v>
      </c>
      <c r="C492" s="599"/>
      <c r="D492" s="625"/>
      <c r="E492" s="626">
        <v>2.85</v>
      </c>
      <c r="F492" s="627"/>
      <c r="G492" s="628">
        <v>3</v>
      </c>
      <c r="H492" s="629">
        <f t="shared" si="15"/>
        <v>8.5500000000000007</v>
      </c>
      <c r="I492" s="630"/>
      <c r="J492" s="631"/>
      <c r="K492" s="594">
        <f t="shared" si="14"/>
        <v>8.5500000000000007</v>
      </c>
      <c r="L492" s="594"/>
      <c r="M492" s="579"/>
      <c r="N492" s="598" t="s">
        <v>611</v>
      </c>
      <c r="O492" s="598" t="s">
        <v>611</v>
      </c>
      <c r="P492" s="595" t="s">
        <v>611</v>
      </c>
      <c r="Q492" s="580"/>
      <c r="R492" s="581"/>
      <c r="S492" s="582"/>
      <c r="T492" s="582"/>
      <c r="U492" s="582"/>
      <c r="V492" s="582"/>
      <c r="W492" s="582"/>
      <c r="X492" s="580"/>
      <c r="Y492" s="580"/>
      <c r="Z492" s="580"/>
      <c r="AB492" s="581"/>
    </row>
    <row r="493" spans="1:28" s="583" customFormat="1">
      <c r="A493" s="624"/>
      <c r="B493" s="584" t="s">
        <v>803</v>
      </c>
      <c r="C493" s="599"/>
      <c r="D493" s="625"/>
      <c r="E493" s="626">
        <v>6</v>
      </c>
      <c r="F493" s="627"/>
      <c r="G493" s="628">
        <v>3</v>
      </c>
      <c r="H493" s="629">
        <f t="shared" si="15"/>
        <v>18</v>
      </c>
      <c r="I493" s="630"/>
      <c r="J493" s="631"/>
      <c r="K493" s="594">
        <f t="shared" si="14"/>
        <v>18</v>
      </c>
      <c r="L493" s="594"/>
      <c r="M493" s="579"/>
      <c r="N493" s="598" t="s">
        <v>611</v>
      </c>
      <c r="O493" s="598" t="s">
        <v>611</v>
      </c>
      <c r="P493" s="595" t="s">
        <v>611</v>
      </c>
      <c r="Q493" s="580"/>
      <c r="R493" s="581"/>
      <c r="S493" s="582"/>
      <c r="T493" s="582"/>
      <c r="U493" s="582"/>
      <c r="V493" s="582"/>
      <c r="W493" s="582"/>
      <c r="X493" s="580"/>
      <c r="Y493" s="580"/>
      <c r="Z493" s="580"/>
      <c r="AB493" s="581"/>
    </row>
    <row r="494" spans="1:28" s="583" customFormat="1">
      <c r="A494" s="624"/>
      <c r="B494" s="584" t="s">
        <v>804</v>
      </c>
      <c r="C494" s="599"/>
      <c r="D494" s="625"/>
      <c r="E494" s="626">
        <v>1.35</v>
      </c>
      <c r="F494" s="627"/>
      <c r="G494" s="628">
        <v>3</v>
      </c>
      <c r="H494" s="629">
        <f t="shared" si="15"/>
        <v>4.0500000000000007</v>
      </c>
      <c r="I494" s="630"/>
      <c r="J494" s="631"/>
      <c r="K494" s="594">
        <f t="shared" si="14"/>
        <v>4.0500000000000007</v>
      </c>
      <c r="L494" s="594"/>
      <c r="M494" s="579"/>
      <c r="N494" s="598" t="s">
        <v>611</v>
      </c>
      <c r="O494" s="598" t="s">
        <v>611</v>
      </c>
      <c r="P494" s="595" t="s">
        <v>611</v>
      </c>
      <c r="Q494" s="580"/>
      <c r="R494" s="581"/>
      <c r="S494" s="582"/>
      <c r="T494" s="582"/>
      <c r="U494" s="582"/>
      <c r="V494" s="582"/>
      <c r="W494" s="582"/>
      <c r="X494" s="580"/>
      <c r="Y494" s="580"/>
      <c r="Z494" s="580"/>
      <c r="AB494" s="581"/>
    </row>
    <row r="495" spans="1:28" s="583" customFormat="1" ht="46.5">
      <c r="A495" s="624"/>
      <c r="B495" s="584" t="s">
        <v>805</v>
      </c>
      <c r="C495" s="599"/>
      <c r="D495" s="625"/>
      <c r="E495" s="626">
        <v>4.6500000000000004</v>
      </c>
      <c r="F495" s="627"/>
      <c r="G495" s="628">
        <v>3</v>
      </c>
      <c r="H495" s="629">
        <f t="shared" si="15"/>
        <v>13.950000000000001</v>
      </c>
      <c r="I495" s="630"/>
      <c r="J495" s="631"/>
      <c r="K495" s="594">
        <f t="shared" si="14"/>
        <v>13.950000000000001</v>
      </c>
      <c r="L495" s="594"/>
      <c r="M495" s="579"/>
      <c r="N495" s="598" t="s">
        <v>611</v>
      </c>
      <c r="O495" s="598" t="s">
        <v>611</v>
      </c>
      <c r="P495" s="595" t="s">
        <v>611</v>
      </c>
      <c r="Q495" s="580"/>
      <c r="R495" s="581"/>
      <c r="S495" s="582"/>
      <c r="T495" s="582"/>
      <c r="U495" s="582"/>
      <c r="V495" s="582"/>
      <c r="W495" s="582"/>
      <c r="X495" s="580"/>
      <c r="Y495" s="580"/>
      <c r="Z495" s="580"/>
      <c r="AB495" s="581"/>
    </row>
    <row r="496" spans="1:28" s="583" customFormat="1">
      <c r="A496" s="624"/>
      <c r="B496" s="584" t="s">
        <v>806</v>
      </c>
      <c r="C496" s="599"/>
      <c r="D496" s="625"/>
      <c r="E496" s="626">
        <v>3.55</v>
      </c>
      <c r="F496" s="627"/>
      <c r="G496" s="628">
        <v>3</v>
      </c>
      <c r="H496" s="629">
        <f t="shared" si="15"/>
        <v>10.649999999999999</v>
      </c>
      <c r="I496" s="630"/>
      <c r="J496" s="631"/>
      <c r="K496" s="594">
        <f t="shared" si="14"/>
        <v>10.649999999999999</v>
      </c>
      <c r="L496" s="594"/>
      <c r="M496" s="579"/>
      <c r="N496" s="598" t="s">
        <v>611</v>
      </c>
      <c r="O496" s="598" t="s">
        <v>611</v>
      </c>
      <c r="P496" s="595" t="s">
        <v>611</v>
      </c>
      <c r="Q496" s="580"/>
      <c r="R496" s="581"/>
      <c r="S496" s="582"/>
      <c r="T496" s="582"/>
      <c r="U496" s="582"/>
      <c r="V496" s="582"/>
      <c r="W496" s="582"/>
      <c r="X496" s="580"/>
      <c r="Y496" s="580"/>
      <c r="Z496" s="580"/>
      <c r="AB496" s="581"/>
    </row>
    <row r="497" spans="1:28" s="583" customFormat="1">
      <c r="A497" s="624"/>
      <c r="B497" s="584" t="s">
        <v>840</v>
      </c>
      <c r="C497" s="599"/>
      <c r="D497" s="625"/>
      <c r="E497" s="626">
        <v>3.5</v>
      </c>
      <c r="F497" s="627"/>
      <c r="G497" s="628">
        <v>3</v>
      </c>
      <c r="H497" s="629">
        <f t="shared" si="15"/>
        <v>10.5</v>
      </c>
      <c r="I497" s="630"/>
      <c r="J497" s="631"/>
      <c r="K497" s="594">
        <f t="shared" si="14"/>
        <v>10.5</v>
      </c>
      <c r="L497" s="594"/>
      <c r="M497" s="579"/>
      <c r="N497" s="598" t="s">
        <v>611</v>
      </c>
      <c r="O497" s="598" t="s">
        <v>611</v>
      </c>
      <c r="P497" s="595" t="s">
        <v>611</v>
      </c>
      <c r="Q497" s="580"/>
      <c r="R497" s="581"/>
      <c r="S497" s="582"/>
      <c r="T497" s="582"/>
      <c r="U497" s="582"/>
      <c r="V497" s="582"/>
      <c r="W497" s="582"/>
      <c r="X497" s="580"/>
      <c r="Y497" s="580"/>
      <c r="Z497" s="580"/>
      <c r="AB497" s="581"/>
    </row>
    <row r="498" spans="1:28" s="583" customFormat="1" ht="46.5">
      <c r="A498" s="624"/>
      <c r="B498" s="584" t="s">
        <v>841</v>
      </c>
      <c r="C498" s="599"/>
      <c r="D498" s="625"/>
      <c r="E498" s="626">
        <v>6</v>
      </c>
      <c r="F498" s="627"/>
      <c r="G498" s="628">
        <v>3</v>
      </c>
      <c r="H498" s="629">
        <f t="shared" si="15"/>
        <v>18</v>
      </c>
      <c r="I498" s="630"/>
      <c r="J498" s="631"/>
      <c r="K498" s="594">
        <f t="shared" si="14"/>
        <v>18</v>
      </c>
      <c r="L498" s="594"/>
      <c r="M498" s="579"/>
      <c r="N498" s="598" t="s">
        <v>611</v>
      </c>
      <c r="O498" s="598" t="s">
        <v>611</v>
      </c>
      <c r="P498" s="595" t="s">
        <v>611</v>
      </c>
      <c r="Q498" s="580"/>
      <c r="R498" s="581"/>
      <c r="S498" s="582"/>
      <c r="T498" s="582"/>
      <c r="U498" s="582"/>
      <c r="V498" s="582"/>
      <c r="W498" s="582"/>
      <c r="X498" s="580"/>
      <c r="Y498" s="580"/>
      <c r="Z498" s="580"/>
      <c r="AB498" s="581"/>
    </row>
    <row r="499" spans="1:28" s="583" customFormat="1">
      <c r="A499" s="624"/>
      <c r="B499" s="584" t="s">
        <v>809</v>
      </c>
      <c r="C499" s="599"/>
      <c r="D499" s="625"/>
      <c r="E499" s="626">
        <v>3.5</v>
      </c>
      <c r="F499" s="627"/>
      <c r="G499" s="628">
        <v>3</v>
      </c>
      <c r="H499" s="629">
        <f t="shared" si="15"/>
        <v>10.5</v>
      </c>
      <c r="I499" s="630"/>
      <c r="J499" s="631"/>
      <c r="K499" s="594">
        <f t="shared" si="14"/>
        <v>10.5</v>
      </c>
      <c r="L499" s="594"/>
      <c r="M499" s="579"/>
      <c r="N499" s="598" t="s">
        <v>611</v>
      </c>
      <c r="O499" s="598" t="s">
        <v>611</v>
      </c>
      <c r="P499" s="595" t="s">
        <v>611</v>
      </c>
      <c r="Q499" s="580"/>
      <c r="R499" s="581"/>
      <c r="S499" s="582"/>
      <c r="T499" s="582"/>
      <c r="U499" s="582"/>
      <c r="V499" s="582"/>
      <c r="W499" s="582"/>
      <c r="X499" s="580"/>
      <c r="Y499" s="580"/>
      <c r="Z499" s="580"/>
      <c r="AB499" s="581"/>
    </row>
    <row r="500" spans="1:28" s="583" customFormat="1">
      <c r="A500" s="624"/>
      <c r="B500" s="584" t="s">
        <v>810</v>
      </c>
      <c r="C500" s="599"/>
      <c r="D500" s="625"/>
      <c r="E500" s="626">
        <v>1.35</v>
      </c>
      <c r="F500" s="627"/>
      <c r="G500" s="628">
        <v>3</v>
      </c>
      <c r="H500" s="629">
        <f t="shared" si="15"/>
        <v>4.0500000000000007</v>
      </c>
      <c r="I500" s="630"/>
      <c r="J500" s="631"/>
      <c r="K500" s="594">
        <f t="shared" si="14"/>
        <v>4.0500000000000007</v>
      </c>
      <c r="L500" s="594"/>
      <c r="M500" s="579"/>
      <c r="N500" s="598" t="s">
        <v>611</v>
      </c>
      <c r="O500" s="598" t="s">
        <v>611</v>
      </c>
      <c r="P500" s="595" t="s">
        <v>611</v>
      </c>
      <c r="Q500" s="580"/>
      <c r="R500" s="581"/>
      <c r="S500" s="582"/>
      <c r="T500" s="582"/>
      <c r="U500" s="582"/>
      <c r="V500" s="582"/>
      <c r="W500" s="582"/>
      <c r="X500" s="580"/>
      <c r="Y500" s="580"/>
      <c r="Z500" s="580"/>
      <c r="AB500" s="581"/>
    </row>
    <row r="501" spans="1:28" s="583" customFormat="1">
      <c r="A501" s="624"/>
      <c r="B501" s="584" t="s">
        <v>811</v>
      </c>
      <c r="C501" s="599"/>
      <c r="D501" s="625"/>
      <c r="E501" s="626">
        <v>1.35</v>
      </c>
      <c r="F501" s="627"/>
      <c r="G501" s="628">
        <v>3</v>
      </c>
      <c r="H501" s="629">
        <f t="shared" si="15"/>
        <v>4.0500000000000007</v>
      </c>
      <c r="I501" s="630"/>
      <c r="J501" s="631"/>
      <c r="K501" s="594">
        <f t="shared" si="14"/>
        <v>4.0500000000000007</v>
      </c>
      <c r="L501" s="594"/>
      <c r="M501" s="579"/>
      <c r="N501" s="598" t="s">
        <v>611</v>
      </c>
      <c r="O501" s="598" t="s">
        <v>611</v>
      </c>
      <c r="P501" s="595" t="s">
        <v>611</v>
      </c>
      <c r="Q501" s="580"/>
      <c r="R501" s="581"/>
      <c r="S501" s="582"/>
      <c r="T501" s="582"/>
      <c r="U501" s="582"/>
      <c r="V501" s="582"/>
      <c r="W501" s="582"/>
      <c r="X501" s="580"/>
      <c r="Y501" s="580"/>
      <c r="Z501" s="580"/>
      <c r="AB501" s="581"/>
    </row>
    <row r="502" spans="1:28" s="583" customFormat="1">
      <c r="A502" s="624"/>
      <c r="B502" s="584" t="s">
        <v>812</v>
      </c>
      <c r="C502" s="599"/>
      <c r="D502" s="625"/>
      <c r="E502" s="626">
        <v>1.9</v>
      </c>
      <c r="F502" s="627"/>
      <c r="G502" s="628">
        <v>3</v>
      </c>
      <c r="H502" s="629">
        <f t="shared" si="15"/>
        <v>5.6999999999999993</v>
      </c>
      <c r="I502" s="630"/>
      <c r="J502" s="631"/>
      <c r="K502" s="594">
        <f t="shared" si="14"/>
        <v>5.6999999999999993</v>
      </c>
      <c r="L502" s="594"/>
      <c r="M502" s="579"/>
      <c r="N502" s="598" t="s">
        <v>611</v>
      </c>
      <c r="O502" s="598" t="s">
        <v>611</v>
      </c>
      <c r="P502" s="595" t="s">
        <v>611</v>
      </c>
      <c r="Q502" s="580"/>
      <c r="R502" s="581"/>
      <c r="S502" s="582"/>
      <c r="T502" s="582"/>
      <c r="U502" s="582"/>
      <c r="V502" s="582"/>
      <c r="W502" s="582"/>
      <c r="X502" s="580"/>
      <c r="Y502" s="580"/>
      <c r="Z502" s="580"/>
      <c r="AB502" s="581"/>
    </row>
    <row r="503" spans="1:28" s="583" customFormat="1">
      <c r="A503" s="624"/>
      <c r="B503" s="584" t="s">
        <v>813</v>
      </c>
      <c r="C503" s="599"/>
      <c r="D503" s="625"/>
      <c r="E503" s="626">
        <f>0.5+0.35</f>
        <v>0.85</v>
      </c>
      <c r="F503" s="627"/>
      <c r="G503" s="628">
        <v>3</v>
      </c>
      <c r="H503" s="629">
        <f t="shared" si="15"/>
        <v>2.5499999999999998</v>
      </c>
      <c r="I503" s="630"/>
      <c r="J503" s="631"/>
      <c r="K503" s="594">
        <f t="shared" si="14"/>
        <v>2.5499999999999998</v>
      </c>
      <c r="L503" s="594"/>
      <c r="M503" s="579"/>
      <c r="N503" s="598"/>
      <c r="O503" s="598"/>
      <c r="P503" s="595"/>
      <c r="Q503" s="580"/>
      <c r="R503" s="581"/>
      <c r="S503" s="582"/>
      <c r="T503" s="582"/>
      <c r="U503" s="582"/>
      <c r="V503" s="582"/>
      <c r="W503" s="582"/>
      <c r="X503" s="580"/>
      <c r="Y503" s="580"/>
      <c r="Z503" s="580"/>
      <c r="AB503" s="581"/>
    </row>
    <row r="504" spans="1:28" s="583" customFormat="1">
      <c r="A504" s="624"/>
      <c r="B504" s="584" t="s">
        <v>814</v>
      </c>
      <c r="C504" s="599"/>
      <c r="D504" s="625"/>
      <c r="E504" s="626">
        <v>6.45</v>
      </c>
      <c r="F504" s="627"/>
      <c r="G504" s="628">
        <v>3</v>
      </c>
      <c r="H504" s="629">
        <f t="shared" si="15"/>
        <v>19.350000000000001</v>
      </c>
      <c r="I504" s="630"/>
      <c r="J504" s="631"/>
      <c r="K504" s="594">
        <f t="shared" si="14"/>
        <v>19.350000000000001</v>
      </c>
      <c r="L504" s="594"/>
      <c r="M504" s="579"/>
      <c r="N504" s="598" t="s">
        <v>611</v>
      </c>
      <c r="O504" s="598" t="s">
        <v>611</v>
      </c>
      <c r="P504" s="595" t="s">
        <v>611</v>
      </c>
      <c r="Q504" s="580"/>
      <c r="R504" s="581"/>
      <c r="S504" s="582"/>
      <c r="T504" s="582"/>
      <c r="U504" s="582"/>
      <c r="V504" s="582"/>
      <c r="W504" s="582"/>
      <c r="X504" s="580"/>
      <c r="Y504" s="580"/>
      <c r="Z504" s="580"/>
      <c r="AB504" s="581"/>
    </row>
    <row r="505" spans="1:28" s="583" customFormat="1">
      <c r="A505" s="624"/>
      <c r="B505" s="584" t="s">
        <v>815</v>
      </c>
      <c r="C505" s="599"/>
      <c r="D505" s="625"/>
      <c r="E505" s="626">
        <v>2.58</v>
      </c>
      <c r="F505" s="627"/>
      <c r="G505" s="628">
        <v>3</v>
      </c>
      <c r="H505" s="629">
        <f t="shared" si="15"/>
        <v>7.74</v>
      </c>
      <c r="I505" s="630"/>
      <c r="J505" s="631"/>
      <c r="K505" s="594">
        <f t="shared" si="14"/>
        <v>7.74</v>
      </c>
      <c r="L505" s="594"/>
      <c r="M505" s="579"/>
      <c r="N505" s="585" t="s">
        <v>611</v>
      </c>
      <c r="O505" s="585">
        <v>5</v>
      </c>
      <c r="P505" s="585" t="s">
        <v>611</v>
      </c>
      <c r="Q505" s="580"/>
      <c r="R505" s="581"/>
      <c r="S505" s="582"/>
      <c r="T505" s="582"/>
      <c r="U505" s="582"/>
      <c r="V505" s="582"/>
      <c r="W505" s="582"/>
      <c r="X505" s="580"/>
      <c r="Y505" s="580"/>
      <c r="Z505" s="580"/>
      <c r="AB505" s="581" t="s">
        <v>670</v>
      </c>
    </row>
    <row r="506" spans="1:28" s="583" customFormat="1">
      <c r="A506" s="624"/>
      <c r="B506" s="584" t="s">
        <v>816</v>
      </c>
      <c r="C506" s="599"/>
      <c r="D506" s="625"/>
      <c r="E506" s="626">
        <v>6</v>
      </c>
      <c r="F506" s="627"/>
      <c r="G506" s="628">
        <v>3</v>
      </c>
      <c r="H506" s="629">
        <f t="shared" si="15"/>
        <v>18</v>
      </c>
      <c r="I506" s="630"/>
      <c r="J506" s="631"/>
      <c r="K506" s="594">
        <f t="shared" si="14"/>
        <v>18</v>
      </c>
      <c r="L506" s="594"/>
      <c r="M506" s="579"/>
      <c r="N506" s="598" t="s">
        <v>611</v>
      </c>
      <c r="O506" s="598" t="s">
        <v>611</v>
      </c>
      <c r="P506" s="595" t="s">
        <v>611</v>
      </c>
      <c r="Q506" s="580"/>
      <c r="R506" s="581"/>
      <c r="S506" s="582"/>
      <c r="T506" s="582"/>
      <c r="U506" s="582"/>
      <c r="V506" s="582"/>
      <c r="W506" s="582"/>
      <c r="X506" s="580"/>
      <c r="Y506" s="580"/>
      <c r="Z506" s="580"/>
      <c r="AB506" s="581"/>
    </row>
    <row r="507" spans="1:28" s="583" customFormat="1">
      <c r="A507" s="624"/>
      <c r="B507" s="584" t="s">
        <v>817</v>
      </c>
      <c r="C507" s="599"/>
      <c r="D507" s="625"/>
      <c r="E507" s="626">
        <v>6</v>
      </c>
      <c r="F507" s="627"/>
      <c r="G507" s="628">
        <v>3</v>
      </c>
      <c r="H507" s="629">
        <f t="shared" si="15"/>
        <v>18</v>
      </c>
      <c r="I507" s="630"/>
      <c r="J507" s="631"/>
      <c r="K507" s="594">
        <f t="shared" si="14"/>
        <v>18</v>
      </c>
      <c r="L507" s="594"/>
      <c r="M507" s="579"/>
      <c r="N507" s="598" t="s">
        <v>611</v>
      </c>
      <c r="O507" s="598" t="s">
        <v>611</v>
      </c>
      <c r="P507" s="595" t="s">
        <v>611</v>
      </c>
      <c r="Q507" s="580"/>
      <c r="R507" s="581"/>
      <c r="S507" s="582"/>
      <c r="T507" s="582"/>
      <c r="U507" s="582"/>
      <c r="V507" s="582"/>
      <c r="W507" s="582"/>
      <c r="X507" s="580"/>
      <c r="Y507" s="580"/>
      <c r="Z507" s="580"/>
      <c r="AB507" s="581"/>
    </row>
    <row r="508" spans="1:28" s="583" customFormat="1">
      <c r="A508" s="624"/>
      <c r="B508" s="584" t="s">
        <v>818</v>
      </c>
      <c r="C508" s="599"/>
      <c r="D508" s="625"/>
      <c r="E508" s="626">
        <v>1.9</v>
      </c>
      <c r="F508" s="627"/>
      <c r="G508" s="628">
        <v>3</v>
      </c>
      <c r="H508" s="629">
        <f t="shared" si="15"/>
        <v>5.6999999999999993</v>
      </c>
      <c r="I508" s="630"/>
      <c r="J508" s="631"/>
      <c r="K508" s="594">
        <f t="shared" si="14"/>
        <v>5.6999999999999993</v>
      </c>
      <c r="L508" s="594"/>
      <c r="M508" s="579"/>
      <c r="N508" s="598" t="s">
        <v>611</v>
      </c>
      <c r="O508" s="598" t="s">
        <v>611</v>
      </c>
      <c r="P508" s="595" t="s">
        <v>611</v>
      </c>
      <c r="Q508" s="580"/>
      <c r="R508" s="581"/>
      <c r="S508" s="582"/>
      <c r="T508" s="582"/>
      <c r="U508" s="582"/>
      <c r="V508" s="582"/>
      <c r="W508" s="582"/>
      <c r="X508" s="580"/>
      <c r="Y508" s="580"/>
      <c r="Z508" s="580"/>
      <c r="AB508" s="581"/>
    </row>
    <row r="509" spans="1:28" s="583" customFormat="1">
      <c r="A509" s="624"/>
      <c r="B509" s="584" t="s">
        <v>819</v>
      </c>
      <c r="C509" s="599"/>
      <c r="D509" s="625"/>
      <c r="E509" s="626">
        <v>1.75</v>
      </c>
      <c r="F509" s="627"/>
      <c r="G509" s="628">
        <v>1.7</v>
      </c>
      <c r="H509" s="629">
        <f t="shared" si="15"/>
        <v>2.9750000000000001</v>
      </c>
      <c r="I509" s="630"/>
      <c r="J509" s="631"/>
      <c r="K509" s="594">
        <f t="shared" si="14"/>
        <v>2.9750000000000001</v>
      </c>
      <c r="L509" s="594"/>
      <c r="M509" s="579"/>
      <c r="N509" s="585" t="s">
        <v>611</v>
      </c>
      <c r="O509" s="585">
        <v>3</v>
      </c>
      <c r="P509" s="585" t="s">
        <v>611</v>
      </c>
      <c r="Q509" s="580"/>
      <c r="R509" s="581"/>
      <c r="S509" s="582"/>
      <c r="T509" s="582"/>
      <c r="U509" s="582"/>
      <c r="V509" s="582"/>
      <c r="W509" s="582"/>
      <c r="X509" s="580"/>
      <c r="Y509" s="580"/>
      <c r="Z509" s="580"/>
      <c r="AB509" s="581" t="s">
        <v>670</v>
      </c>
    </row>
    <row r="510" spans="1:28" s="583" customFormat="1">
      <c r="A510" s="624"/>
      <c r="B510" s="599" t="s">
        <v>676</v>
      </c>
      <c r="C510" s="599"/>
      <c r="D510" s="625"/>
      <c r="E510" s="626"/>
      <c r="F510" s="627"/>
      <c r="G510" s="628"/>
      <c r="H510" s="630"/>
      <c r="I510" s="630"/>
      <c r="J510" s="631"/>
      <c r="K510" s="594"/>
      <c r="L510" s="594"/>
      <c r="M510" s="579"/>
      <c r="N510" s="585" t="s">
        <v>611</v>
      </c>
      <c r="O510" s="585" t="s">
        <v>611</v>
      </c>
      <c r="P510" s="585" t="s">
        <v>611</v>
      </c>
      <c r="Q510" s="580"/>
      <c r="R510" s="581"/>
      <c r="S510" s="582"/>
      <c r="T510" s="582"/>
      <c r="U510" s="582"/>
      <c r="V510" s="582"/>
      <c r="W510" s="582"/>
      <c r="X510" s="580"/>
      <c r="Y510" s="580"/>
      <c r="Z510" s="580"/>
      <c r="AB510" s="581" t="s">
        <v>670</v>
      </c>
    </row>
    <row r="511" spans="1:28" s="583" customFormat="1">
      <c r="A511" s="624"/>
      <c r="B511" s="599" t="s">
        <v>821</v>
      </c>
      <c r="C511" s="599"/>
      <c r="D511" s="625"/>
      <c r="E511" s="626"/>
      <c r="F511" s="627"/>
      <c r="G511" s="628"/>
      <c r="H511" s="630"/>
      <c r="I511" s="630"/>
      <c r="J511" s="631"/>
      <c r="K511" s="594"/>
      <c r="L511" s="594"/>
      <c r="M511" s="579"/>
      <c r="N511" s="585" t="s">
        <v>611</v>
      </c>
      <c r="O511" s="585" t="s">
        <v>611</v>
      </c>
      <c r="P511" s="585" t="s">
        <v>611</v>
      </c>
      <c r="Q511" s="580"/>
      <c r="R511" s="581"/>
      <c r="S511" s="582"/>
      <c r="T511" s="582"/>
      <c r="U511" s="582"/>
      <c r="V511" s="582"/>
      <c r="W511" s="582"/>
      <c r="X511" s="580"/>
      <c r="Y511" s="580"/>
      <c r="Z511" s="580"/>
      <c r="AB511" s="581" t="s">
        <v>670</v>
      </c>
    </row>
    <row r="512" spans="1:28" s="583" customFormat="1">
      <c r="A512" s="624"/>
      <c r="B512" s="584" t="s">
        <v>822</v>
      </c>
      <c r="C512" s="599"/>
      <c r="D512" s="625"/>
      <c r="E512" s="626">
        <f>9</f>
        <v>9</v>
      </c>
      <c r="F512" s="627"/>
      <c r="G512" s="628">
        <v>4.75</v>
      </c>
      <c r="H512" s="629">
        <f t="shared" ref="H512:H514" si="16">G512*E512</f>
        <v>42.75</v>
      </c>
      <c r="I512" s="630"/>
      <c r="J512" s="631"/>
      <c r="K512" s="594">
        <f t="shared" ref="K512:K514" si="17">H512</f>
        <v>42.75</v>
      </c>
      <c r="L512" s="594"/>
      <c r="M512" s="579"/>
      <c r="N512" s="585" t="s">
        <v>611</v>
      </c>
      <c r="O512" s="585">
        <v>3</v>
      </c>
      <c r="P512" s="585" t="s">
        <v>611</v>
      </c>
      <c r="Q512" s="580"/>
      <c r="R512" s="581"/>
      <c r="S512" s="582"/>
      <c r="T512" s="582"/>
      <c r="U512" s="582"/>
      <c r="V512" s="582"/>
      <c r="W512" s="582"/>
      <c r="X512" s="580"/>
      <c r="Y512" s="580"/>
      <c r="Z512" s="580"/>
      <c r="AB512" s="581" t="s">
        <v>670</v>
      </c>
    </row>
    <row r="513" spans="1:28" s="583" customFormat="1">
      <c r="A513" s="624"/>
      <c r="B513" s="584" t="s">
        <v>823</v>
      </c>
      <c r="C513" s="599"/>
      <c r="D513" s="625"/>
      <c r="E513" s="626">
        <v>4.25</v>
      </c>
      <c r="F513" s="627"/>
      <c r="G513" s="628">
        <v>4.75</v>
      </c>
      <c r="H513" s="629">
        <f t="shared" si="16"/>
        <v>20.1875</v>
      </c>
      <c r="I513" s="630"/>
      <c r="J513" s="631"/>
      <c r="K513" s="594">
        <f t="shared" si="17"/>
        <v>20.1875</v>
      </c>
      <c r="L513" s="594"/>
      <c r="M513" s="579"/>
      <c r="N513" s="585" t="s">
        <v>611</v>
      </c>
      <c r="O513" s="585">
        <v>3</v>
      </c>
      <c r="P513" s="585" t="s">
        <v>611</v>
      </c>
      <c r="Q513" s="580"/>
      <c r="R513" s="581"/>
      <c r="S513" s="582"/>
      <c r="T513" s="582"/>
      <c r="U513" s="582"/>
      <c r="V513" s="582"/>
      <c r="W513" s="582"/>
      <c r="X513" s="580"/>
      <c r="Y513" s="580"/>
      <c r="Z513" s="580"/>
      <c r="AB513" s="581" t="s">
        <v>670</v>
      </c>
    </row>
    <row r="514" spans="1:28" s="583" customFormat="1">
      <c r="A514" s="624"/>
      <c r="B514" s="584" t="s">
        <v>824</v>
      </c>
      <c r="C514" s="599"/>
      <c r="D514" s="625"/>
      <c r="E514" s="626">
        <f>6.3+0.05</f>
        <v>6.35</v>
      </c>
      <c r="F514" s="627"/>
      <c r="G514" s="628">
        <v>3.45</v>
      </c>
      <c r="H514" s="629">
        <f t="shared" si="16"/>
        <v>21.907499999999999</v>
      </c>
      <c r="I514" s="630"/>
      <c r="J514" s="631"/>
      <c r="K514" s="594">
        <f t="shared" si="17"/>
        <v>21.907499999999999</v>
      </c>
      <c r="L514" s="594"/>
      <c r="M514" s="579"/>
      <c r="N514" s="585" t="s">
        <v>611</v>
      </c>
      <c r="O514" s="585">
        <v>3</v>
      </c>
      <c r="P514" s="585" t="s">
        <v>611</v>
      </c>
      <c r="Q514" s="580"/>
      <c r="R514" s="581"/>
      <c r="S514" s="582"/>
      <c r="T514" s="582"/>
      <c r="U514" s="582"/>
      <c r="V514" s="582"/>
      <c r="W514" s="582"/>
      <c r="X514" s="580"/>
      <c r="Y514" s="580"/>
      <c r="Z514" s="580"/>
      <c r="AB514" s="581" t="s">
        <v>670</v>
      </c>
    </row>
    <row r="515" spans="1:28" s="583" customFormat="1">
      <c r="A515" s="624"/>
      <c r="B515" s="584" t="s">
        <v>842</v>
      </c>
      <c r="C515" s="599"/>
      <c r="D515" s="625"/>
      <c r="E515" s="626">
        <v>7.7</v>
      </c>
      <c r="F515" s="627"/>
      <c r="G515" s="628">
        <v>0.5</v>
      </c>
      <c r="H515" s="629">
        <f>G515*E515</f>
        <v>3.85</v>
      </c>
      <c r="I515" s="630"/>
      <c r="J515" s="631"/>
      <c r="K515" s="594">
        <f>H515</f>
        <v>3.85</v>
      </c>
      <c r="L515" s="594"/>
      <c r="M515" s="579"/>
      <c r="N515" s="585" t="s">
        <v>611</v>
      </c>
      <c r="O515" s="585">
        <v>3</v>
      </c>
      <c r="P515" s="585" t="s">
        <v>611</v>
      </c>
      <c r="Q515" s="580"/>
      <c r="R515" s="581"/>
      <c r="S515" s="582"/>
      <c r="T515" s="582"/>
      <c r="U515" s="582"/>
      <c r="V515" s="582"/>
      <c r="W515" s="582"/>
      <c r="X515" s="580"/>
      <c r="Y515" s="580"/>
      <c r="Z515" s="580"/>
      <c r="AB515" s="581" t="s">
        <v>670</v>
      </c>
    </row>
    <row r="516" spans="1:28" s="583" customFormat="1">
      <c r="A516" s="624"/>
      <c r="B516" s="584" t="s">
        <v>843</v>
      </c>
      <c r="C516" s="599"/>
      <c r="D516" s="625"/>
      <c r="E516" s="626">
        <v>6.55</v>
      </c>
      <c r="F516" s="627"/>
      <c r="G516" s="628">
        <v>1.3</v>
      </c>
      <c r="H516" s="629">
        <f>G516*E516</f>
        <v>8.5150000000000006</v>
      </c>
      <c r="I516" s="630"/>
      <c r="J516" s="631"/>
      <c r="K516" s="594">
        <f>H516</f>
        <v>8.5150000000000006</v>
      </c>
      <c r="L516" s="594"/>
      <c r="M516" s="579"/>
      <c r="N516" s="585" t="s">
        <v>611</v>
      </c>
      <c r="O516" s="585">
        <v>3</v>
      </c>
      <c r="P516" s="585" t="s">
        <v>611</v>
      </c>
      <c r="Q516" s="580"/>
      <c r="R516" s="581"/>
      <c r="S516" s="582"/>
      <c r="T516" s="582"/>
      <c r="U516" s="582"/>
      <c r="V516" s="582"/>
      <c r="W516" s="582"/>
      <c r="X516" s="580"/>
      <c r="Y516" s="580"/>
      <c r="Z516" s="580"/>
      <c r="AB516" s="581" t="s">
        <v>670</v>
      </c>
    </row>
    <row r="517" spans="1:28" s="583" customFormat="1">
      <c r="A517" s="624"/>
      <c r="B517" s="584" t="s">
        <v>825</v>
      </c>
      <c r="C517" s="599"/>
      <c r="D517" s="625"/>
      <c r="E517" s="626">
        <f>2.1-0.4</f>
        <v>1.7000000000000002</v>
      </c>
      <c r="F517" s="627"/>
      <c r="G517" s="628">
        <v>4.45</v>
      </c>
      <c r="H517" s="629">
        <f t="shared" ref="H517" si="18">G517*E517</f>
        <v>7.5650000000000013</v>
      </c>
      <c r="I517" s="630"/>
      <c r="J517" s="631"/>
      <c r="K517" s="594">
        <f t="shared" ref="K517" si="19">H517</f>
        <v>7.5650000000000013</v>
      </c>
      <c r="L517" s="594"/>
      <c r="M517" s="579"/>
      <c r="N517" s="585" t="s">
        <v>611</v>
      </c>
      <c r="O517" s="585">
        <v>3</v>
      </c>
      <c r="P517" s="585" t="s">
        <v>611</v>
      </c>
      <c r="Q517" s="580"/>
      <c r="R517" s="581"/>
      <c r="S517" s="582"/>
      <c r="T517" s="582"/>
      <c r="U517" s="582"/>
      <c r="V517" s="582"/>
      <c r="W517" s="582"/>
      <c r="X517" s="580"/>
      <c r="Y517" s="580"/>
      <c r="Z517" s="580"/>
      <c r="AB517" s="581" t="s">
        <v>670</v>
      </c>
    </row>
    <row r="518" spans="1:28" s="583" customFormat="1">
      <c r="A518" s="624"/>
      <c r="B518" s="584" t="s">
        <v>844</v>
      </c>
      <c r="C518" s="599"/>
      <c r="D518" s="625"/>
      <c r="E518" s="626">
        <v>5.5</v>
      </c>
      <c r="F518" s="627"/>
      <c r="G518" s="628">
        <f>1.6-0.4</f>
        <v>1.2000000000000002</v>
      </c>
      <c r="H518" s="629">
        <f>G518*E518</f>
        <v>6.6000000000000014</v>
      </c>
      <c r="I518" s="630"/>
      <c r="J518" s="631"/>
      <c r="K518" s="594">
        <f>H518</f>
        <v>6.6000000000000014</v>
      </c>
      <c r="L518" s="594"/>
      <c r="M518" s="579"/>
      <c r="N518" s="585" t="s">
        <v>611</v>
      </c>
      <c r="O518" s="585">
        <v>3</v>
      </c>
      <c r="P518" s="585" t="s">
        <v>611</v>
      </c>
      <c r="Q518" s="580"/>
      <c r="R518" s="581"/>
      <c r="S518" s="582"/>
      <c r="T518" s="582"/>
      <c r="U518" s="582"/>
      <c r="V518" s="582"/>
      <c r="W518" s="582"/>
      <c r="X518" s="580"/>
      <c r="Y518" s="580"/>
      <c r="Z518" s="580"/>
      <c r="AB518" s="581" t="s">
        <v>670</v>
      </c>
    </row>
    <row r="519" spans="1:28" s="583" customFormat="1" ht="29.25" customHeight="1">
      <c r="A519" s="624"/>
      <c r="B519" s="584" t="s">
        <v>845</v>
      </c>
      <c r="C519" s="599"/>
      <c r="D519" s="625"/>
      <c r="E519" s="626">
        <v>2.15</v>
      </c>
      <c r="F519" s="627"/>
      <c r="G519" s="628">
        <v>1.6</v>
      </c>
      <c r="H519" s="629">
        <f t="shared" ref="H519:H526" si="20">G519*E519</f>
        <v>3.44</v>
      </c>
      <c r="I519" s="630"/>
      <c r="J519" s="631"/>
      <c r="K519" s="594">
        <f t="shared" ref="K519:K527" si="21">H519</f>
        <v>3.44</v>
      </c>
      <c r="L519" s="594"/>
      <c r="M519" s="579"/>
      <c r="N519" s="585" t="s">
        <v>611</v>
      </c>
      <c r="O519" s="585">
        <v>3</v>
      </c>
      <c r="P519" s="585" t="s">
        <v>611</v>
      </c>
      <c r="Q519" s="580"/>
      <c r="R519" s="581"/>
      <c r="S519" s="582"/>
      <c r="T519" s="582"/>
      <c r="U519" s="582"/>
      <c r="V519" s="582"/>
      <c r="W519" s="582"/>
      <c r="X519" s="580"/>
      <c r="Y519" s="580"/>
      <c r="Z519" s="580"/>
      <c r="AB519" s="581" t="s">
        <v>670</v>
      </c>
    </row>
    <row r="520" spans="1:28" s="583" customFormat="1">
      <c r="A520" s="624"/>
      <c r="B520" s="584" t="s">
        <v>826</v>
      </c>
      <c r="C520" s="599"/>
      <c r="D520" s="625"/>
      <c r="E520" s="626">
        <v>52.7</v>
      </c>
      <c r="F520" s="627"/>
      <c r="G520" s="628">
        <v>4.75</v>
      </c>
      <c r="H520" s="629">
        <f t="shared" si="20"/>
        <v>250.32500000000002</v>
      </c>
      <c r="I520" s="630"/>
      <c r="J520" s="631"/>
      <c r="K520" s="594">
        <f t="shared" si="21"/>
        <v>250.32500000000002</v>
      </c>
      <c r="L520" s="594"/>
      <c r="M520" s="579"/>
      <c r="N520" s="585" t="s">
        <v>611</v>
      </c>
      <c r="O520" s="585">
        <v>3</v>
      </c>
      <c r="P520" s="585" t="s">
        <v>611</v>
      </c>
      <c r="Q520" s="580"/>
      <c r="R520" s="581"/>
      <c r="S520" s="582"/>
      <c r="T520" s="582"/>
      <c r="U520" s="582"/>
      <c r="V520" s="582"/>
      <c r="W520" s="582"/>
      <c r="X520" s="580"/>
      <c r="Y520" s="580"/>
      <c r="Z520" s="580"/>
      <c r="AB520" s="581" t="s">
        <v>670</v>
      </c>
    </row>
    <row r="521" spans="1:28" s="583" customFormat="1">
      <c r="A521" s="624"/>
      <c r="B521" s="584" t="s">
        <v>827</v>
      </c>
      <c r="C521" s="599"/>
      <c r="D521" s="625"/>
      <c r="E521" s="626">
        <v>1.4</v>
      </c>
      <c r="F521" s="627"/>
      <c r="G521" s="628">
        <v>1.95</v>
      </c>
      <c r="H521" s="629">
        <f t="shared" si="20"/>
        <v>2.73</v>
      </c>
      <c r="I521" s="630"/>
      <c r="J521" s="631"/>
      <c r="K521" s="594">
        <f t="shared" si="21"/>
        <v>2.73</v>
      </c>
      <c r="L521" s="594"/>
      <c r="M521" s="579"/>
      <c r="N521" s="585" t="s">
        <v>611</v>
      </c>
      <c r="O521" s="585">
        <v>3</v>
      </c>
      <c r="P521" s="585" t="s">
        <v>611</v>
      </c>
      <c r="Q521" s="580"/>
      <c r="R521" s="581"/>
      <c r="S521" s="582"/>
      <c r="T521" s="582"/>
      <c r="U521" s="582"/>
      <c r="V521" s="582"/>
      <c r="W521" s="582"/>
      <c r="X521" s="580"/>
      <c r="Y521" s="580"/>
      <c r="Z521" s="580"/>
      <c r="AB521" s="581" t="s">
        <v>670</v>
      </c>
    </row>
    <row r="522" spans="1:28" s="583" customFormat="1">
      <c r="A522" s="624"/>
      <c r="B522" s="584" t="s">
        <v>828</v>
      </c>
      <c r="C522" s="599"/>
      <c r="D522" s="625"/>
      <c r="E522" s="626">
        <v>54.69</v>
      </c>
      <c r="F522" s="627"/>
      <c r="G522" s="628">
        <v>0.5</v>
      </c>
      <c r="H522" s="629">
        <f t="shared" si="20"/>
        <v>27.344999999999999</v>
      </c>
      <c r="I522" s="630"/>
      <c r="J522" s="631"/>
      <c r="K522" s="594">
        <f t="shared" si="21"/>
        <v>27.344999999999999</v>
      </c>
      <c r="L522" s="594"/>
      <c r="M522" s="579"/>
      <c r="N522" s="585" t="s">
        <v>611</v>
      </c>
      <c r="O522" s="585">
        <v>3</v>
      </c>
      <c r="P522" s="585" t="s">
        <v>611</v>
      </c>
      <c r="Q522" s="580"/>
      <c r="R522" s="581"/>
      <c r="S522" s="582"/>
      <c r="T522" s="582"/>
      <c r="U522" s="582"/>
      <c r="V522" s="582"/>
      <c r="W522" s="582"/>
      <c r="X522" s="580"/>
      <c r="Y522" s="580"/>
      <c r="Z522" s="580"/>
      <c r="AB522" s="581" t="s">
        <v>670</v>
      </c>
    </row>
    <row r="523" spans="1:28" s="583" customFormat="1">
      <c r="A523" s="624"/>
      <c r="B523" s="584" t="s">
        <v>829</v>
      </c>
      <c r="C523" s="599"/>
      <c r="D523" s="625"/>
      <c r="E523" s="626">
        <v>14.1</v>
      </c>
      <c r="F523" s="627"/>
      <c r="G523" s="628">
        <v>4.75</v>
      </c>
      <c r="H523" s="629">
        <f t="shared" si="20"/>
        <v>66.974999999999994</v>
      </c>
      <c r="I523" s="630"/>
      <c r="J523" s="631"/>
      <c r="K523" s="594">
        <f t="shared" si="21"/>
        <v>66.974999999999994</v>
      </c>
      <c r="L523" s="594"/>
      <c r="M523" s="579"/>
      <c r="N523" s="585" t="s">
        <v>611</v>
      </c>
      <c r="O523" s="585">
        <v>3</v>
      </c>
      <c r="P523" s="585" t="s">
        <v>611</v>
      </c>
      <c r="Q523" s="580"/>
      <c r="R523" s="581"/>
      <c r="S523" s="582"/>
      <c r="T523" s="582"/>
      <c r="U523" s="582"/>
      <c r="V523" s="582"/>
      <c r="W523" s="582"/>
      <c r="X523" s="580"/>
      <c r="Y523" s="580"/>
      <c r="Z523" s="580"/>
      <c r="AB523" s="581" t="s">
        <v>670</v>
      </c>
    </row>
    <row r="524" spans="1:28" s="607" customFormat="1" ht="20.25">
      <c r="A524" s="632"/>
      <c r="B524" s="600" t="s">
        <v>839</v>
      </c>
      <c r="C524" s="633"/>
      <c r="D524" s="634">
        <v>-1</v>
      </c>
      <c r="E524" s="635">
        <f>VLOOKUP(B524,'[10]auxiliar memoria'!$B$155:$E$302,2,FALSE)</f>
        <v>1</v>
      </c>
      <c r="F524" s="636"/>
      <c r="G524" s="637">
        <f>VLOOKUP(B524,'[10]auxiliar memoria'!$B$155:$E$302,3,FALSE)</f>
        <v>2.1</v>
      </c>
      <c r="H524" s="637">
        <f>IF(D524=0,"",IF(AND(D524&lt;0,E524*G524&gt;2),(ABS((2-(G524*E524)))*D524),IF(D524&gt;0,D524*E524*G524,0)))</f>
        <v>-0.10000000000000009</v>
      </c>
      <c r="I524" s="638"/>
      <c r="J524" s="639"/>
      <c r="K524" s="601">
        <f t="shared" si="21"/>
        <v>-0.10000000000000009</v>
      </c>
      <c r="L524" s="601"/>
      <c r="M524" s="602"/>
      <c r="N524" s="603" t="s">
        <v>611</v>
      </c>
      <c r="O524" s="603">
        <v>5</v>
      </c>
      <c r="P524" s="603" t="s">
        <v>611</v>
      </c>
      <c r="Q524" s="604"/>
      <c r="R524" s="605"/>
      <c r="S524" s="606"/>
      <c r="T524" s="606"/>
      <c r="U524" s="606"/>
      <c r="V524" s="606"/>
      <c r="W524" s="606"/>
      <c r="X524" s="604"/>
      <c r="Y524" s="604"/>
      <c r="Z524" s="604"/>
      <c r="AB524" s="605" t="s">
        <v>670</v>
      </c>
    </row>
    <row r="525" spans="1:28" s="583" customFormat="1">
      <c r="A525" s="624"/>
      <c r="B525" s="584" t="s">
        <v>830</v>
      </c>
      <c r="C525" s="599"/>
      <c r="D525" s="625"/>
      <c r="E525" s="626">
        <v>25.4</v>
      </c>
      <c r="F525" s="627"/>
      <c r="G525" s="628">
        <v>4.75</v>
      </c>
      <c r="H525" s="629">
        <f t="shared" si="20"/>
        <v>120.64999999999999</v>
      </c>
      <c r="I525" s="630"/>
      <c r="J525" s="631"/>
      <c r="K525" s="594">
        <f t="shared" si="21"/>
        <v>120.64999999999999</v>
      </c>
      <c r="L525" s="594"/>
      <c r="M525" s="579"/>
      <c r="N525" s="585" t="s">
        <v>611</v>
      </c>
      <c r="O525" s="585">
        <v>3</v>
      </c>
      <c r="P525" s="585" t="s">
        <v>611</v>
      </c>
      <c r="Q525" s="580"/>
      <c r="R525" s="581"/>
      <c r="S525" s="582"/>
      <c r="T525" s="582"/>
      <c r="U525" s="582"/>
      <c r="V525" s="582"/>
      <c r="W525" s="582"/>
      <c r="X525" s="580"/>
      <c r="Y525" s="580"/>
      <c r="Z525" s="580"/>
      <c r="AB525" s="581" t="s">
        <v>670</v>
      </c>
    </row>
    <row r="526" spans="1:28" s="583" customFormat="1">
      <c r="A526" s="624"/>
      <c r="B526" s="584" t="s">
        <v>831</v>
      </c>
      <c r="C526" s="599"/>
      <c r="D526" s="625"/>
      <c r="E526" s="626">
        <v>27.7</v>
      </c>
      <c r="F526" s="627"/>
      <c r="G526" s="628">
        <v>4.45</v>
      </c>
      <c r="H526" s="629">
        <f t="shared" si="20"/>
        <v>123.265</v>
      </c>
      <c r="I526" s="630"/>
      <c r="J526" s="631"/>
      <c r="K526" s="594">
        <f t="shared" si="21"/>
        <v>123.265</v>
      </c>
      <c r="L526" s="594"/>
      <c r="M526" s="579"/>
      <c r="N526" s="585" t="s">
        <v>611</v>
      </c>
      <c r="O526" s="585">
        <v>3</v>
      </c>
      <c r="P526" s="585" t="s">
        <v>611</v>
      </c>
      <c r="Q526" s="580"/>
      <c r="R526" s="581"/>
      <c r="S526" s="582"/>
      <c r="T526" s="582"/>
      <c r="U526" s="582"/>
      <c r="V526" s="582"/>
      <c r="W526" s="582"/>
      <c r="X526" s="580"/>
      <c r="Y526" s="580"/>
      <c r="Z526" s="580"/>
      <c r="AB526" s="581" t="s">
        <v>670</v>
      </c>
    </row>
    <row r="527" spans="1:28" s="607" customFormat="1" ht="20.25">
      <c r="A527" s="632"/>
      <c r="B527" s="600" t="s">
        <v>839</v>
      </c>
      <c r="C527" s="633"/>
      <c r="D527" s="634">
        <v>-1</v>
      </c>
      <c r="E527" s="635">
        <f>VLOOKUP(B527,'[10]auxiliar memoria'!$B$155:$E$302,2,FALSE)</f>
        <v>1</v>
      </c>
      <c r="F527" s="636"/>
      <c r="G527" s="637">
        <f>VLOOKUP(B527,'[10]auxiliar memoria'!$B$155:$E$302,3,FALSE)</f>
        <v>2.1</v>
      </c>
      <c r="H527" s="637">
        <f>IF(D527=0,"",IF(AND(D527&lt;0,E527*G527&gt;2),(ABS((2-(G527*E527)))*D527),IF(D527&gt;0,D527*E527*G527,0)))</f>
        <v>-0.10000000000000009</v>
      </c>
      <c r="I527" s="638"/>
      <c r="J527" s="639"/>
      <c r="K527" s="601">
        <f t="shared" si="21"/>
        <v>-0.10000000000000009</v>
      </c>
      <c r="L527" s="601"/>
      <c r="M527" s="602"/>
      <c r="N527" s="603" t="s">
        <v>611</v>
      </c>
      <c r="O527" s="603">
        <v>5</v>
      </c>
      <c r="P527" s="603" t="s">
        <v>611</v>
      </c>
      <c r="Q527" s="604"/>
      <c r="R527" s="605"/>
      <c r="S527" s="606"/>
      <c r="T527" s="606"/>
      <c r="U527" s="606"/>
      <c r="V527" s="606"/>
      <c r="W527" s="606"/>
      <c r="X527" s="604"/>
      <c r="Y527" s="604"/>
      <c r="Z527" s="604"/>
      <c r="AB527" s="605" t="s">
        <v>670</v>
      </c>
    </row>
    <row r="528" spans="1:28" s="583" customFormat="1">
      <c r="A528" s="624"/>
      <c r="B528" s="599" t="s">
        <v>832</v>
      </c>
      <c r="C528" s="599"/>
      <c r="D528" s="625"/>
      <c r="E528" s="626"/>
      <c r="F528" s="627"/>
      <c r="G528" s="628"/>
      <c r="H528" s="629"/>
      <c r="I528" s="630"/>
      <c r="J528" s="631"/>
      <c r="K528" s="594"/>
      <c r="L528" s="594"/>
      <c r="M528" s="579"/>
      <c r="N528" s="585" t="s">
        <v>611</v>
      </c>
      <c r="O528" s="585" t="s">
        <v>611</v>
      </c>
      <c r="P528" s="585" t="s">
        <v>611</v>
      </c>
      <c r="Q528" s="580"/>
      <c r="R528" s="581"/>
      <c r="S528" s="582"/>
      <c r="T528" s="582"/>
      <c r="U528" s="582"/>
      <c r="V528" s="582"/>
      <c r="W528" s="582"/>
      <c r="X528" s="580"/>
      <c r="Y528" s="580"/>
      <c r="Z528" s="580"/>
      <c r="AB528" s="581" t="s">
        <v>670</v>
      </c>
    </row>
    <row r="529" spans="1:28" s="583" customFormat="1">
      <c r="A529" s="624"/>
      <c r="B529" s="584" t="s">
        <v>675</v>
      </c>
      <c r="C529" s="599"/>
      <c r="D529" s="625"/>
      <c r="E529" s="626">
        <v>40.69</v>
      </c>
      <c r="F529" s="627"/>
      <c r="G529" s="628">
        <v>2.2000000000000002</v>
      </c>
      <c r="H529" s="629">
        <f>G529*E529</f>
        <v>89.518000000000001</v>
      </c>
      <c r="I529" s="630"/>
      <c r="J529" s="631"/>
      <c r="K529" s="594">
        <f t="shared" ref="K529:K533" si="22">H529</f>
        <v>89.518000000000001</v>
      </c>
      <c r="L529" s="594"/>
      <c r="M529" s="579"/>
      <c r="N529" s="585" t="s">
        <v>611</v>
      </c>
      <c r="O529" s="585">
        <v>3</v>
      </c>
      <c r="P529" s="585" t="s">
        <v>611</v>
      </c>
      <c r="Q529" s="580"/>
      <c r="R529" s="581"/>
      <c r="S529" s="582"/>
      <c r="T529" s="582"/>
      <c r="U529" s="582"/>
      <c r="V529" s="582"/>
      <c r="W529" s="582"/>
      <c r="X529" s="580"/>
      <c r="Y529" s="580"/>
      <c r="Z529" s="580"/>
      <c r="AB529" s="581" t="s">
        <v>670</v>
      </c>
    </row>
    <row r="530" spans="1:28" s="583" customFormat="1">
      <c r="A530" s="624"/>
      <c r="B530" s="584" t="s">
        <v>833</v>
      </c>
      <c r="C530" s="599"/>
      <c r="D530" s="625"/>
      <c r="E530" s="626">
        <v>99.78</v>
      </c>
      <c r="F530" s="627"/>
      <c r="G530" s="628">
        <v>2.2000000000000002</v>
      </c>
      <c r="H530" s="629">
        <f t="shared" ref="H530:H533" si="23">G530*E530</f>
        <v>219.51600000000002</v>
      </c>
      <c r="I530" s="630"/>
      <c r="J530" s="631"/>
      <c r="K530" s="594">
        <f t="shared" si="22"/>
        <v>219.51600000000002</v>
      </c>
      <c r="L530" s="594"/>
      <c r="M530" s="579"/>
      <c r="N530" s="585" t="s">
        <v>611</v>
      </c>
      <c r="O530" s="585">
        <v>3</v>
      </c>
      <c r="P530" s="585" t="s">
        <v>611</v>
      </c>
      <c r="Q530" s="580"/>
      <c r="R530" s="581"/>
      <c r="S530" s="582"/>
      <c r="T530" s="582"/>
      <c r="U530" s="582"/>
      <c r="V530" s="582"/>
      <c r="W530" s="582"/>
      <c r="X530" s="580"/>
      <c r="Y530" s="580"/>
      <c r="Z530" s="580"/>
      <c r="AB530" s="581" t="s">
        <v>670</v>
      </c>
    </row>
    <row r="531" spans="1:28" s="583" customFormat="1">
      <c r="A531" s="624"/>
      <c r="B531" s="584" t="s">
        <v>834</v>
      </c>
      <c r="C531" s="599"/>
      <c r="D531" s="625"/>
      <c r="E531" s="626">
        <v>60</v>
      </c>
      <c r="F531" s="627"/>
      <c r="G531" s="628">
        <v>2.2000000000000002</v>
      </c>
      <c r="H531" s="629">
        <f t="shared" si="23"/>
        <v>132</v>
      </c>
      <c r="I531" s="630"/>
      <c r="J531" s="631"/>
      <c r="K531" s="594">
        <f t="shared" si="22"/>
        <v>132</v>
      </c>
      <c r="L531" s="594"/>
      <c r="M531" s="579"/>
      <c r="N531" s="585" t="s">
        <v>611</v>
      </c>
      <c r="O531" s="585">
        <v>3</v>
      </c>
      <c r="P531" s="585" t="s">
        <v>611</v>
      </c>
      <c r="Q531" s="580"/>
      <c r="R531" s="581"/>
      <c r="S531" s="582"/>
      <c r="T531" s="582"/>
      <c r="U531" s="582"/>
      <c r="V531" s="582"/>
      <c r="W531" s="582"/>
      <c r="X531" s="580"/>
      <c r="Y531" s="580"/>
      <c r="Z531" s="580"/>
      <c r="AB531" s="581" t="s">
        <v>670</v>
      </c>
    </row>
    <row r="532" spans="1:28" s="583" customFormat="1">
      <c r="A532" s="624"/>
      <c r="B532" s="584" t="s">
        <v>835</v>
      </c>
      <c r="C532" s="599"/>
      <c r="D532" s="625"/>
      <c r="E532" s="626">
        <v>88.13</v>
      </c>
      <c r="F532" s="627"/>
      <c r="G532" s="628">
        <v>1.8</v>
      </c>
      <c r="H532" s="629">
        <f t="shared" si="23"/>
        <v>158.63399999999999</v>
      </c>
      <c r="I532" s="630"/>
      <c r="J532" s="631"/>
      <c r="K532" s="594">
        <f t="shared" si="22"/>
        <v>158.63399999999999</v>
      </c>
      <c r="L532" s="594"/>
      <c r="M532" s="579"/>
      <c r="N532" s="585" t="s">
        <v>611</v>
      </c>
      <c r="O532" s="585">
        <v>3</v>
      </c>
      <c r="P532" s="585" t="s">
        <v>611</v>
      </c>
      <c r="Q532" s="580"/>
      <c r="R532" s="581"/>
      <c r="S532" s="582"/>
      <c r="T532" s="582"/>
      <c r="U532" s="582"/>
      <c r="V532" s="582"/>
      <c r="W532" s="582"/>
      <c r="X532" s="580"/>
      <c r="Y532" s="580"/>
      <c r="Z532" s="580"/>
      <c r="AB532" s="581" t="s">
        <v>670</v>
      </c>
    </row>
    <row r="533" spans="1:28" s="583" customFormat="1">
      <c r="A533" s="624"/>
      <c r="B533" s="584" t="s">
        <v>836</v>
      </c>
      <c r="C533" s="599"/>
      <c r="D533" s="625"/>
      <c r="E533" s="626">
        <v>8.65</v>
      </c>
      <c r="F533" s="627"/>
      <c r="G533" s="628">
        <v>1.7</v>
      </c>
      <c r="H533" s="629">
        <f t="shared" si="23"/>
        <v>14.705</v>
      </c>
      <c r="I533" s="630"/>
      <c r="J533" s="631"/>
      <c r="K533" s="594">
        <f t="shared" si="22"/>
        <v>14.705</v>
      </c>
      <c r="L533" s="594"/>
      <c r="M533" s="579"/>
      <c r="N533" s="585" t="s">
        <v>611</v>
      </c>
      <c r="O533" s="585">
        <v>3</v>
      </c>
      <c r="P533" s="585" t="s">
        <v>611</v>
      </c>
      <c r="Q533" s="580"/>
      <c r="R533" s="581"/>
      <c r="S533" s="582"/>
      <c r="T533" s="582"/>
      <c r="U533" s="582"/>
      <c r="V533" s="582"/>
      <c r="W533" s="582"/>
      <c r="X533" s="580"/>
      <c r="Y533" s="580"/>
      <c r="Z533" s="580"/>
      <c r="AB533" s="581" t="s">
        <v>670</v>
      </c>
    </row>
    <row r="534" spans="1:28" s="686" customFormat="1">
      <c r="A534" s="669"/>
      <c r="B534" s="670" t="s">
        <v>681</v>
      </c>
      <c r="C534" s="671"/>
      <c r="D534" s="672"/>
      <c r="E534" s="673"/>
      <c r="F534" s="674"/>
      <c r="G534" s="675"/>
      <c r="H534" s="676"/>
      <c r="I534" s="677"/>
      <c r="J534" s="678"/>
      <c r="K534" s="679"/>
      <c r="L534" s="679"/>
      <c r="M534" s="680"/>
      <c r="N534" s="681" t="s">
        <v>56</v>
      </c>
      <c r="O534" s="681" t="s">
        <v>202</v>
      </c>
      <c r="P534" s="682" t="s">
        <v>181</v>
      </c>
      <c r="Q534" s="683"/>
      <c r="R534" s="684"/>
      <c r="S534" s="685"/>
      <c r="T534" s="685"/>
      <c r="U534" s="685"/>
      <c r="V534" s="685"/>
      <c r="W534" s="685"/>
      <c r="X534" s="683"/>
      <c r="Y534" s="683"/>
      <c r="Z534" s="683"/>
      <c r="AB534" s="684"/>
    </row>
    <row r="535" spans="1:28" s="583" customFormat="1">
      <c r="A535" s="624"/>
      <c r="B535" s="578" t="s">
        <v>671</v>
      </c>
      <c r="C535" s="599"/>
      <c r="D535" s="625"/>
      <c r="E535" s="626"/>
      <c r="F535" s="627"/>
      <c r="G535" s="628"/>
      <c r="H535" s="629"/>
      <c r="I535" s="630"/>
      <c r="J535" s="631"/>
      <c r="K535" s="594"/>
      <c r="L535" s="594"/>
      <c r="M535" s="579"/>
      <c r="N535" s="585" t="s">
        <v>611</v>
      </c>
      <c r="O535" s="585" t="s">
        <v>611</v>
      </c>
      <c r="P535" s="585" t="s">
        <v>611</v>
      </c>
      <c r="Q535" s="580"/>
      <c r="R535" s="581"/>
      <c r="S535" s="582"/>
      <c r="T535" s="582"/>
      <c r="U535" s="582"/>
      <c r="V535" s="582"/>
      <c r="W535" s="582"/>
      <c r="X535" s="580"/>
      <c r="Y535" s="580"/>
      <c r="Z535" s="580"/>
      <c r="AB535" s="581" t="s">
        <v>670</v>
      </c>
    </row>
    <row r="536" spans="1:28" s="583" customFormat="1">
      <c r="A536" s="624"/>
      <c r="B536" s="599" t="s">
        <v>666</v>
      </c>
      <c r="C536" s="599"/>
      <c r="D536" s="625"/>
      <c r="E536" s="626"/>
      <c r="F536" s="627"/>
      <c r="G536" s="628"/>
      <c r="H536" s="630"/>
      <c r="I536" s="630"/>
      <c r="J536" s="631"/>
      <c r="K536" s="594"/>
      <c r="L536" s="594"/>
      <c r="M536" s="579"/>
      <c r="N536" s="585" t="s">
        <v>611</v>
      </c>
      <c r="O536" s="585" t="s">
        <v>611</v>
      </c>
      <c r="P536" s="585" t="s">
        <v>611</v>
      </c>
      <c r="Q536" s="580"/>
      <c r="R536" s="581"/>
      <c r="S536" s="582"/>
      <c r="T536" s="582"/>
      <c r="U536" s="582"/>
      <c r="V536" s="582"/>
      <c r="W536" s="582"/>
      <c r="X536" s="580"/>
      <c r="Y536" s="580"/>
      <c r="Z536" s="580"/>
      <c r="AB536" s="581" t="s">
        <v>670</v>
      </c>
    </row>
    <row r="537" spans="1:28" s="583" customFormat="1">
      <c r="A537" s="624"/>
      <c r="B537" s="584" t="s">
        <v>776</v>
      </c>
      <c r="C537" s="599"/>
      <c r="D537" s="625"/>
      <c r="E537" s="626">
        <v>3.5</v>
      </c>
      <c r="F537" s="627">
        <v>0.3</v>
      </c>
      <c r="G537" s="627">
        <v>0.3</v>
      </c>
      <c r="H537" s="629">
        <f>G537*E537</f>
        <v>1.05</v>
      </c>
      <c r="I537" s="630">
        <f>H537*F537</f>
        <v>0.315</v>
      </c>
      <c r="J537" s="631"/>
      <c r="K537" s="594"/>
      <c r="L537" s="594"/>
      <c r="M537" s="579"/>
      <c r="N537" s="598" t="s">
        <v>611</v>
      </c>
      <c r="O537" s="598" t="s">
        <v>611</v>
      </c>
      <c r="P537" s="595" t="s">
        <v>611</v>
      </c>
      <c r="Q537" s="580"/>
      <c r="R537" s="581"/>
      <c r="S537" s="582"/>
      <c r="T537" s="582"/>
      <c r="U537" s="582"/>
      <c r="V537" s="582"/>
      <c r="W537" s="582"/>
      <c r="X537" s="580"/>
      <c r="Y537" s="580"/>
      <c r="Z537" s="580"/>
      <c r="AB537" s="581"/>
    </row>
    <row r="538" spans="1:28" s="583" customFormat="1">
      <c r="A538" s="624"/>
      <c r="B538" s="584" t="s">
        <v>777</v>
      </c>
      <c r="C538" s="599"/>
      <c r="D538" s="625"/>
      <c r="E538" s="626">
        <v>64.05</v>
      </c>
      <c r="F538" s="627">
        <v>0.3</v>
      </c>
      <c r="G538" s="627">
        <v>0.3</v>
      </c>
      <c r="H538" s="629">
        <f t="shared" ref="H538:I553" si="24">G538*E538</f>
        <v>19.215</v>
      </c>
      <c r="I538" s="630">
        <f t="shared" si="24"/>
        <v>5.7645</v>
      </c>
      <c r="J538" s="631"/>
      <c r="K538" s="594"/>
      <c r="L538" s="594"/>
      <c r="M538" s="579"/>
      <c r="N538" s="598" t="s">
        <v>611</v>
      </c>
      <c r="O538" s="598" t="s">
        <v>611</v>
      </c>
      <c r="P538" s="595" t="s">
        <v>611</v>
      </c>
      <c r="Q538" s="580"/>
      <c r="R538" s="581"/>
      <c r="S538" s="582"/>
      <c r="T538" s="582"/>
      <c r="U538" s="582"/>
      <c r="V538" s="582"/>
      <c r="W538" s="582"/>
      <c r="X538" s="580"/>
      <c r="Y538" s="580"/>
      <c r="Z538" s="580"/>
      <c r="AB538" s="581"/>
    </row>
    <row r="539" spans="1:28" s="583" customFormat="1">
      <c r="A539" s="624"/>
      <c r="B539" s="584" t="s">
        <v>778</v>
      </c>
      <c r="C539" s="599"/>
      <c r="D539" s="625"/>
      <c r="E539" s="626">
        <v>1.8</v>
      </c>
      <c r="F539" s="627">
        <v>0.3</v>
      </c>
      <c r="G539" s="627">
        <v>0.3</v>
      </c>
      <c r="H539" s="629">
        <f t="shared" si="24"/>
        <v>0.54</v>
      </c>
      <c r="I539" s="630">
        <f t="shared" si="24"/>
        <v>0.16200000000000001</v>
      </c>
      <c r="J539" s="631"/>
      <c r="K539" s="594"/>
      <c r="L539" s="594"/>
      <c r="M539" s="579"/>
      <c r="N539" s="598" t="s">
        <v>611</v>
      </c>
      <c r="O539" s="598" t="s">
        <v>611</v>
      </c>
      <c r="P539" s="595" t="s">
        <v>611</v>
      </c>
      <c r="Q539" s="580"/>
      <c r="R539" s="581"/>
      <c r="S539" s="582"/>
      <c r="T539" s="582"/>
      <c r="U539" s="582"/>
      <c r="V539" s="582"/>
      <c r="W539" s="582"/>
      <c r="X539" s="580"/>
      <c r="Y539" s="580"/>
      <c r="Z539" s="580"/>
      <c r="AB539" s="581"/>
    </row>
    <row r="540" spans="1:28" s="583" customFormat="1">
      <c r="A540" s="624"/>
      <c r="B540" s="584" t="s">
        <v>779</v>
      </c>
      <c r="C540" s="599"/>
      <c r="D540" s="625"/>
      <c r="E540" s="626">
        <v>15.35</v>
      </c>
      <c r="F540" s="627">
        <v>0.3</v>
      </c>
      <c r="G540" s="627">
        <v>0.3</v>
      </c>
      <c r="H540" s="629">
        <f t="shared" si="24"/>
        <v>4.6049999999999995</v>
      </c>
      <c r="I540" s="630">
        <f t="shared" si="24"/>
        <v>1.3814999999999997</v>
      </c>
      <c r="J540" s="631"/>
      <c r="K540" s="594"/>
      <c r="L540" s="594"/>
      <c r="M540" s="579"/>
      <c r="N540" s="598" t="s">
        <v>611</v>
      </c>
      <c r="O540" s="598" t="s">
        <v>611</v>
      </c>
      <c r="P540" s="595" t="s">
        <v>611</v>
      </c>
      <c r="Q540" s="580"/>
      <c r="R540" s="581"/>
      <c r="S540" s="582"/>
      <c r="T540" s="582"/>
      <c r="U540" s="582"/>
      <c r="V540" s="582"/>
      <c r="W540" s="582"/>
      <c r="X540" s="580"/>
      <c r="Y540" s="580"/>
      <c r="Z540" s="580"/>
      <c r="AB540" s="581"/>
    </row>
    <row r="541" spans="1:28" s="583" customFormat="1">
      <c r="A541" s="624"/>
      <c r="B541" s="584" t="s">
        <v>780</v>
      </c>
      <c r="C541" s="599"/>
      <c r="D541" s="625"/>
      <c r="E541" s="626">
        <v>2.1</v>
      </c>
      <c r="F541" s="627">
        <v>0.3</v>
      </c>
      <c r="G541" s="627">
        <v>0.3</v>
      </c>
      <c r="H541" s="629">
        <f t="shared" si="24"/>
        <v>0.63</v>
      </c>
      <c r="I541" s="630">
        <f t="shared" si="24"/>
        <v>0.189</v>
      </c>
      <c r="J541" s="631"/>
      <c r="K541" s="594"/>
      <c r="L541" s="594"/>
      <c r="M541" s="579"/>
      <c r="N541" s="598" t="s">
        <v>611</v>
      </c>
      <c r="O541" s="598" t="s">
        <v>611</v>
      </c>
      <c r="P541" s="595" t="s">
        <v>611</v>
      </c>
      <c r="Q541" s="580"/>
      <c r="R541" s="581"/>
      <c r="S541" s="582"/>
      <c r="T541" s="582"/>
      <c r="U541" s="582"/>
      <c r="V541" s="582"/>
      <c r="W541" s="582"/>
      <c r="X541" s="580"/>
      <c r="Y541" s="580"/>
      <c r="Z541" s="580"/>
      <c r="AB541" s="581"/>
    </row>
    <row r="542" spans="1:28" s="583" customFormat="1">
      <c r="A542" s="624"/>
      <c r="B542" s="584" t="s">
        <v>781</v>
      </c>
      <c r="C542" s="599"/>
      <c r="D542" s="625"/>
      <c r="E542" s="626">
        <v>38.450000000000003</v>
      </c>
      <c r="F542" s="627">
        <v>0.3</v>
      </c>
      <c r="G542" s="627">
        <v>0.3</v>
      </c>
      <c r="H542" s="629">
        <f t="shared" si="24"/>
        <v>11.535</v>
      </c>
      <c r="I542" s="630">
        <f t="shared" si="24"/>
        <v>3.4605000000000001</v>
      </c>
      <c r="J542" s="631"/>
      <c r="K542" s="594"/>
      <c r="L542" s="594"/>
      <c r="M542" s="579"/>
      <c r="N542" s="598" t="s">
        <v>611</v>
      </c>
      <c r="O542" s="598" t="s">
        <v>611</v>
      </c>
      <c r="P542" s="595" t="s">
        <v>611</v>
      </c>
      <c r="Q542" s="580"/>
      <c r="R542" s="581"/>
      <c r="S542" s="582"/>
      <c r="T542" s="582"/>
      <c r="U542" s="582"/>
      <c r="V542" s="582"/>
      <c r="W542" s="582"/>
      <c r="X542" s="580"/>
      <c r="Y542" s="580"/>
      <c r="Z542" s="580"/>
      <c r="AB542" s="581"/>
    </row>
    <row r="543" spans="1:28" s="583" customFormat="1">
      <c r="A543" s="624"/>
      <c r="B543" s="584" t="s">
        <v>782</v>
      </c>
      <c r="C543" s="599"/>
      <c r="D543" s="625"/>
      <c r="E543" s="626">
        <v>2.4</v>
      </c>
      <c r="F543" s="627">
        <v>0.3</v>
      </c>
      <c r="G543" s="627">
        <v>0.3</v>
      </c>
      <c r="H543" s="629">
        <f t="shared" si="24"/>
        <v>0.72</v>
      </c>
      <c r="I543" s="630">
        <f t="shared" si="24"/>
        <v>0.216</v>
      </c>
      <c r="J543" s="631"/>
      <c r="K543" s="594"/>
      <c r="L543" s="594"/>
      <c r="M543" s="579"/>
      <c r="N543" s="598" t="s">
        <v>611</v>
      </c>
      <c r="O543" s="598" t="s">
        <v>611</v>
      </c>
      <c r="P543" s="595" t="s">
        <v>611</v>
      </c>
      <c r="Q543" s="580"/>
      <c r="R543" s="581"/>
      <c r="S543" s="582"/>
      <c r="T543" s="582"/>
      <c r="U543" s="582"/>
      <c r="V543" s="582"/>
      <c r="W543" s="582"/>
      <c r="X543" s="580"/>
      <c r="Y543" s="580"/>
      <c r="Z543" s="580"/>
      <c r="AB543" s="581"/>
    </row>
    <row r="544" spans="1:28" s="583" customFormat="1">
      <c r="A544" s="624"/>
      <c r="B544" s="584" t="s">
        <v>783</v>
      </c>
      <c r="C544" s="599"/>
      <c r="D544" s="625"/>
      <c r="E544" s="626">
        <v>6</v>
      </c>
      <c r="F544" s="627">
        <v>0.3</v>
      </c>
      <c r="G544" s="627">
        <v>0.3</v>
      </c>
      <c r="H544" s="629">
        <f t="shared" si="24"/>
        <v>1.7999999999999998</v>
      </c>
      <c r="I544" s="630">
        <f t="shared" si="24"/>
        <v>0.53999999999999992</v>
      </c>
      <c r="J544" s="631"/>
      <c r="K544" s="594"/>
      <c r="L544" s="594"/>
      <c r="M544" s="579"/>
      <c r="N544" s="585" t="s">
        <v>611</v>
      </c>
      <c r="O544" s="585">
        <v>1</v>
      </c>
      <c r="P544" s="585" t="s">
        <v>611</v>
      </c>
      <c r="Q544" s="580"/>
      <c r="R544" s="581"/>
      <c r="S544" s="582"/>
      <c r="T544" s="582"/>
      <c r="U544" s="582"/>
      <c r="V544" s="582"/>
      <c r="W544" s="582"/>
      <c r="X544" s="580"/>
      <c r="Y544" s="580"/>
      <c r="Z544" s="580"/>
      <c r="AB544" s="581" t="s">
        <v>670</v>
      </c>
    </row>
    <row r="545" spans="1:28" s="583" customFormat="1">
      <c r="A545" s="624"/>
      <c r="B545" s="584" t="s">
        <v>784</v>
      </c>
      <c r="C545" s="599"/>
      <c r="D545" s="625"/>
      <c r="E545" s="626">
        <v>4.25</v>
      </c>
      <c r="F545" s="627">
        <v>0.3</v>
      </c>
      <c r="G545" s="627">
        <v>0.3</v>
      </c>
      <c r="H545" s="629">
        <f t="shared" si="24"/>
        <v>1.2749999999999999</v>
      </c>
      <c r="I545" s="630">
        <f t="shared" si="24"/>
        <v>0.38249999999999995</v>
      </c>
      <c r="J545" s="631"/>
      <c r="K545" s="594"/>
      <c r="L545" s="594"/>
      <c r="M545" s="579"/>
      <c r="N545" s="598" t="s">
        <v>611</v>
      </c>
      <c r="O545" s="598" t="s">
        <v>611</v>
      </c>
      <c r="P545" s="595" t="s">
        <v>611</v>
      </c>
      <c r="Q545" s="580"/>
      <c r="R545" s="581"/>
      <c r="S545" s="582"/>
      <c r="T545" s="582"/>
      <c r="U545" s="582"/>
      <c r="V545" s="582"/>
      <c r="W545" s="582"/>
      <c r="X545" s="580"/>
      <c r="Y545" s="580"/>
      <c r="Z545" s="580"/>
      <c r="AB545" s="581"/>
    </row>
    <row r="546" spans="1:28" s="583" customFormat="1">
      <c r="A546" s="624"/>
      <c r="B546" s="584" t="s">
        <v>785</v>
      </c>
      <c r="C546" s="599"/>
      <c r="D546" s="625"/>
      <c r="E546" s="626">
        <v>4</v>
      </c>
      <c r="F546" s="627">
        <v>0.3</v>
      </c>
      <c r="G546" s="627">
        <v>0.3</v>
      </c>
      <c r="H546" s="629">
        <f t="shared" si="24"/>
        <v>1.2</v>
      </c>
      <c r="I546" s="630">
        <f t="shared" si="24"/>
        <v>0.36</v>
      </c>
      <c r="J546" s="631"/>
      <c r="K546" s="594"/>
      <c r="L546" s="594"/>
      <c r="M546" s="579"/>
      <c r="N546" s="598" t="s">
        <v>611</v>
      </c>
      <c r="O546" s="598" t="s">
        <v>611</v>
      </c>
      <c r="P546" s="595" t="s">
        <v>611</v>
      </c>
      <c r="Q546" s="580"/>
      <c r="R546" s="581"/>
      <c r="S546" s="582"/>
      <c r="T546" s="582"/>
      <c r="U546" s="582"/>
      <c r="V546" s="582"/>
      <c r="W546" s="582"/>
      <c r="X546" s="580"/>
      <c r="Y546" s="580"/>
      <c r="Z546" s="580"/>
      <c r="AB546" s="581"/>
    </row>
    <row r="547" spans="1:28" s="583" customFormat="1">
      <c r="A547" s="624"/>
      <c r="B547" s="584" t="s">
        <v>786</v>
      </c>
      <c r="C547" s="599"/>
      <c r="D547" s="625"/>
      <c r="E547" s="626">
        <f>1+1.1</f>
        <v>2.1</v>
      </c>
      <c r="F547" s="627">
        <v>0.3</v>
      </c>
      <c r="G547" s="627">
        <v>0.3</v>
      </c>
      <c r="H547" s="629">
        <f t="shared" si="24"/>
        <v>0.63</v>
      </c>
      <c r="I547" s="630">
        <f t="shared" si="24"/>
        <v>0.189</v>
      </c>
      <c r="J547" s="631"/>
      <c r="K547" s="594"/>
      <c r="L547" s="594"/>
      <c r="M547" s="579"/>
      <c r="N547" s="598" t="s">
        <v>611</v>
      </c>
      <c r="O547" s="598" t="s">
        <v>611</v>
      </c>
      <c r="P547" s="595" t="s">
        <v>611</v>
      </c>
      <c r="Q547" s="580"/>
      <c r="R547" s="581"/>
      <c r="S547" s="582"/>
      <c r="T547" s="582"/>
      <c r="U547" s="582"/>
      <c r="V547" s="582"/>
      <c r="W547" s="582"/>
      <c r="X547" s="580"/>
      <c r="Y547" s="580"/>
      <c r="Z547" s="580"/>
      <c r="AB547" s="581"/>
    </row>
    <row r="548" spans="1:28" s="583" customFormat="1">
      <c r="A548" s="624"/>
      <c r="B548" s="584" t="s">
        <v>787</v>
      </c>
      <c r="C548" s="599"/>
      <c r="D548" s="625"/>
      <c r="E548" s="626">
        <v>6</v>
      </c>
      <c r="F548" s="627">
        <v>0.3</v>
      </c>
      <c r="G548" s="627">
        <v>0.3</v>
      </c>
      <c r="H548" s="629">
        <f t="shared" si="24"/>
        <v>1.7999999999999998</v>
      </c>
      <c r="I548" s="630">
        <f t="shared" si="24"/>
        <v>0.53999999999999992</v>
      </c>
      <c r="J548" s="631"/>
      <c r="K548" s="594"/>
      <c r="L548" s="594"/>
      <c r="M548" s="579"/>
      <c r="N548" s="598" t="s">
        <v>611</v>
      </c>
      <c r="O548" s="598" t="s">
        <v>611</v>
      </c>
      <c r="P548" s="595" t="s">
        <v>611</v>
      </c>
      <c r="Q548" s="580"/>
      <c r="R548" s="581"/>
      <c r="S548" s="582"/>
      <c r="T548" s="582"/>
      <c r="U548" s="582"/>
      <c r="V548" s="582"/>
      <c r="W548" s="582"/>
      <c r="X548" s="580"/>
      <c r="Y548" s="580"/>
      <c r="Z548" s="580"/>
      <c r="AB548" s="581"/>
    </row>
    <row r="549" spans="1:28" s="583" customFormat="1" ht="46.5">
      <c r="A549" s="624"/>
      <c r="B549" s="584" t="s">
        <v>788</v>
      </c>
      <c r="C549" s="599"/>
      <c r="D549" s="625"/>
      <c r="E549" s="626">
        <v>3.65</v>
      </c>
      <c r="F549" s="627">
        <v>0.3</v>
      </c>
      <c r="G549" s="627">
        <v>0.3</v>
      </c>
      <c r="H549" s="629">
        <f t="shared" si="24"/>
        <v>1.095</v>
      </c>
      <c r="I549" s="630">
        <f t="shared" si="24"/>
        <v>0.32849999999999996</v>
      </c>
      <c r="J549" s="631"/>
      <c r="K549" s="594"/>
      <c r="L549" s="594"/>
      <c r="M549" s="579"/>
      <c r="N549" s="598" t="s">
        <v>611</v>
      </c>
      <c r="O549" s="598" t="s">
        <v>611</v>
      </c>
      <c r="P549" s="595" t="s">
        <v>611</v>
      </c>
      <c r="Q549" s="580"/>
      <c r="R549" s="581"/>
      <c r="S549" s="582"/>
      <c r="T549" s="582"/>
      <c r="U549" s="582"/>
      <c r="V549" s="582"/>
      <c r="W549" s="582"/>
      <c r="X549" s="580"/>
      <c r="Y549" s="580"/>
      <c r="Z549" s="580"/>
      <c r="AB549" s="581"/>
    </row>
    <row r="550" spans="1:28" s="583" customFormat="1" ht="46.5">
      <c r="A550" s="624"/>
      <c r="B550" s="584" t="s">
        <v>789</v>
      </c>
      <c r="C550" s="599"/>
      <c r="D550" s="625"/>
      <c r="E550" s="626">
        <v>6</v>
      </c>
      <c r="F550" s="627">
        <v>0.3</v>
      </c>
      <c r="G550" s="627">
        <v>0.3</v>
      </c>
      <c r="H550" s="629">
        <f t="shared" si="24"/>
        <v>1.7999999999999998</v>
      </c>
      <c r="I550" s="630">
        <f t="shared" si="24"/>
        <v>0.53999999999999992</v>
      </c>
      <c r="J550" s="631"/>
      <c r="K550" s="594"/>
      <c r="L550" s="594"/>
      <c r="M550" s="579"/>
      <c r="N550" s="598" t="s">
        <v>611</v>
      </c>
      <c r="O550" s="598" t="s">
        <v>611</v>
      </c>
      <c r="P550" s="595" t="s">
        <v>611</v>
      </c>
      <c r="Q550" s="580"/>
      <c r="R550" s="581"/>
      <c r="S550" s="582"/>
      <c r="T550" s="582"/>
      <c r="U550" s="582"/>
      <c r="V550" s="582"/>
      <c r="W550" s="582"/>
      <c r="X550" s="580"/>
      <c r="Y550" s="580"/>
      <c r="Z550" s="580"/>
      <c r="AB550" s="581"/>
    </row>
    <row r="551" spans="1:28" s="583" customFormat="1" ht="46.5">
      <c r="A551" s="624"/>
      <c r="B551" s="584" t="s">
        <v>790</v>
      </c>
      <c r="C551" s="599"/>
      <c r="D551" s="625"/>
      <c r="E551" s="626">
        <v>4.8499999999999996</v>
      </c>
      <c r="F551" s="627">
        <v>0.3</v>
      </c>
      <c r="G551" s="627">
        <v>0.3</v>
      </c>
      <c r="H551" s="629">
        <f t="shared" si="24"/>
        <v>1.4549999999999998</v>
      </c>
      <c r="I551" s="630">
        <f t="shared" si="24"/>
        <v>0.43649999999999994</v>
      </c>
      <c r="J551" s="631"/>
      <c r="K551" s="594"/>
      <c r="L551" s="594"/>
      <c r="M551" s="579"/>
      <c r="N551" s="598" t="s">
        <v>611</v>
      </c>
      <c r="O551" s="598" t="s">
        <v>611</v>
      </c>
      <c r="P551" s="595" t="s">
        <v>611</v>
      </c>
      <c r="Q551" s="580"/>
      <c r="R551" s="581"/>
      <c r="S551" s="582"/>
      <c r="T551" s="582"/>
      <c r="U551" s="582"/>
      <c r="V551" s="582"/>
      <c r="W551" s="582"/>
      <c r="X551" s="580"/>
      <c r="Y551" s="580"/>
      <c r="Z551" s="580"/>
      <c r="AB551" s="581"/>
    </row>
    <row r="552" spans="1:28" s="583" customFormat="1" ht="46.5">
      <c r="A552" s="624"/>
      <c r="B552" s="584" t="s">
        <v>791</v>
      </c>
      <c r="C552" s="599"/>
      <c r="D552" s="625"/>
      <c r="E552" s="626">
        <v>5.7</v>
      </c>
      <c r="F552" s="627">
        <v>0.3</v>
      </c>
      <c r="G552" s="627">
        <v>0.3</v>
      </c>
      <c r="H552" s="629">
        <f t="shared" si="24"/>
        <v>1.71</v>
      </c>
      <c r="I552" s="630">
        <f t="shared" si="24"/>
        <v>0.51300000000000001</v>
      </c>
      <c r="J552" s="631"/>
      <c r="K552" s="594"/>
      <c r="L552" s="594"/>
      <c r="M552" s="579"/>
      <c r="N552" s="598" t="s">
        <v>611</v>
      </c>
      <c r="O552" s="598" t="s">
        <v>611</v>
      </c>
      <c r="P552" s="595" t="s">
        <v>611</v>
      </c>
      <c r="Q552" s="580"/>
      <c r="R552" s="581"/>
      <c r="S552" s="582"/>
      <c r="T552" s="582"/>
      <c r="U552" s="582"/>
      <c r="V552" s="582"/>
      <c r="W552" s="582"/>
      <c r="X552" s="580"/>
      <c r="Y552" s="580"/>
      <c r="Z552" s="580"/>
      <c r="AB552" s="581"/>
    </row>
    <row r="553" spans="1:28" s="583" customFormat="1" ht="46.5">
      <c r="A553" s="624"/>
      <c r="B553" s="584" t="s">
        <v>792</v>
      </c>
      <c r="C553" s="599"/>
      <c r="D553" s="625"/>
      <c r="E553" s="626">
        <v>4.8499999999999996</v>
      </c>
      <c r="F553" s="627">
        <v>0.3</v>
      </c>
      <c r="G553" s="627">
        <v>0.3</v>
      </c>
      <c r="H553" s="629">
        <f t="shared" si="24"/>
        <v>1.4549999999999998</v>
      </c>
      <c r="I553" s="630">
        <f t="shared" si="24"/>
        <v>0.43649999999999994</v>
      </c>
      <c r="J553" s="631"/>
      <c r="K553" s="594"/>
      <c r="L553" s="594"/>
      <c r="M553" s="579"/>
      <c r="N553" s="598" t="s">
        <v>611</v>
      </c>
      <c r="O553" s="598" t="s">
        <v>611</v>
      </c>
      <c r="P553" s="595" t="s">
        <v>611</v>
      </c>
      <c r="Q553" s="580"/>
      <c r="R553" s="581"/>
      <c r="S553" s="582"/>
      <c r="T553" s="582"/>
      <c r="U553" s="582"/>
      <c r="V553" s="582"/>
      <c r="W553" s="582"/>
      <c r="X553" s="580"/>
      <c r="Y553" s="580"/>
      <c r="Z553" s="580"/>
      <c r="AB553" s="581"/>
    </row>
    <row r="554" spans="1:28" s="583" customFormat="1" ht="27.75" customHeight="1">
      <c r="A554" s="624"/>
      <c r="B554" s="584" t="s">
        <v>793</v>
      </c>
      <c r="C554" s="599"/>
      <c r="D554" s="625"/>
      <c r="E554" s="626">
        <v>6</v>
      </c>
      <c r="F554" s="627">
        <v>0.3</v>
      </c>
      <c r="G554" s="627">
        <v>0.3</v>
      </c>
      <c r="H554" s="629">
        <f t="shared" ref="H554:I569" si="25">G554*E554</f>
        <v>1.7999999999999998</v>
      </c>
      <c r="I554" s="630">
        <f t="shared" si="25"/>
        <v>0.53999999999999992</v>
      </c>
      <c r="J554" s="631"/>
      <c r="K554" s="594"/>
      <c r="L554" s="594"/>
      <c r="M554" s="579"/>
      <c r="N554" s="598" t="s">
        <v>611</v>
      </c>
      <c r="O554" s="598" t="s">
        <v>611</v>
      </c>
      <c r="P554" s="595" t="s">
        <v>611</v>
      </c>
      <c r="Q554" s="580"/>
      <c r="R554" s="581"/>
      <c r="S554" s="582"/>
      <c r="T554" s="582"/>
      <c r="U554" s="582"/>
      <c r="V554" s="582"/>
      <c r="W554" s="582"/>
      <c r="X554" s="580"/>
      <c r="Y554" s="580"/>
      <c r="Z554" s="580"/>
      <c r="AB554" s="581"/>
    </row>
    <row r="555" spans="1:28" s="583" customFormat="1" ht="33.75" customHeight="1">
      <c r="A555" s="624"/>
      <c r="B555" s="584" t="s">
        <v>794</v>
      </c>
      <c r="C555" s="599"/>
      <c r="D555" s="625"/>
      <c r="E555" s="626">
        <v>6</v>
      </c>
      <c r="F555" s="627">
        <v>0.3</v>
      </c>
      <c r="G555" s="627">
        <v>0.3</v>
      </c>
      <c r="H555" s="629">
        <f t="shared" si="25"/>
        <v>1.7999999999999998</v>
      </c>
      <c r="I555" s="630">
        <f t="shared" si="25"/>
        <v>0.53999999999999992</v>
      </c>
      <c r="J555" s="631"/>
      <c r="K555" s="594"/>
      <c r="L555" s="594"/>
      <c r="M555" s="579"/>
      <c r="N555" s="598" t="s">
        <v>611</v>
      </c>
      <c r="O555" s="598" t="s">
        <v>611</v>
      </c>
      <c r="P555" s="595" t="s">
        <v>611</v>
      </c>
      <c r="Q555" s="580"/>
      <c r="R555" s="581"/>
      <c r="S555" s="582"/>
      <c r="T555" s="582"/>
      <c r="U555" s="582"/>
      <c r="V555" s="582"/>
      <c r="W555" s="582"/>
      <c r="X555" s="580"/>
      <c r="Y555" s="580"/>
      <c r="Z555" s="580"/>
      <c r="AB555" s="581"/>
    </row>
    <row r="556" spans="1:28" s="583" customFormat="1" ht="29.25" customHeight="1">
      <c r="A556" s="624"/>
      <c r="B556" s="584" t="s">
        <v>795</v>
      </c>
      <c r="C556" s="599"/>
      <c r="D556" s="625"/>
      <c r="E556" s="626">
        <v>6</v>
      </c>
      <c r="F556" s="627">
        <v>0.3</v>
      </c>
      <c r="G556" s="627">
        <v>0.3</v>
      </c>
      <c r="H556" s="629">
        <f t="shared" si="25"/>
        <v>1.7999999999999998</v>
      </c>
      <c r="I556" s="630">
        <f t="shared" si="25"/>
        <v>0.53999999999999992</v>
      </c>
      <c r="J556" s="631"/>
      <c r="K556" s="594"/>
      <c r="L556" s="594"/>
      <c r="M556" s="579"/>
      <c r="N556" s="598" t="s">
        <v>611</v>
      </c>
      <c r="O556" s="598" t="s">
        <v>611</v>
      </c>
      <c r="P556" s="595" t="s">
        <v>611</v>
      </c>
      <c r="Q556" s="580"/>
      <c r="R556" s="581"/>
      <c r="S556" s="582"/>
      <c r="T556" s="582"/>
      <c r="U556" s="582"/>
      <c r="V556" s="582"/>
      <c r="W556" s="582"/>
      <c r="X556" s="580"/>
      <c r="Y556" s="580"/>
      <c r="Z556" s="580"/>
      <c r="AB556" s="581"/>
    </row>
    <row r="557" spans="1:28" s="583" customFormat="1" ht="46.5">
      <c r="A557" s="624"/>
      <c r="B557" s="584" t="s">
        <v>796</v>
      </c>
      <c r="C557" s="599"/>
      <c r="D557" s="625"/>
      <c r="E557" s="626">
        <v>5.8</v>
      </c>
      <c r="F557" s="627">
        <v>0.3</v>
      </c>
      <c r="G557" s="627">
        <v>0.3</v>
      </c>
      <c r="H557" s="629">
        <f t="shared" si="25"/>
        <v>1.74</v>
      </c>
      <c r="I557" s="630">
        <f t="shared" si="25"/>
        <v>0.52200000000000002</v>
      </c>
      <c r="J557" s="631"/>
      <c r="K557" s="594"/>
      <c r="L557" s="594"/>
      <c r="M557" s="579"/>
      <c r="N557" s="598" t="s">
        <v>611</v>
      </c>
      <c r="O557" s="598" t="s">
        <v>611</v>
      </c>
      <c r="P557" s="595" t="s">
        <v>611</v>
      </c>
      <c r="Q557" s="580"/>
      <c r="R557" s="581"/>
      <c r="S557" s="582"/>
      <c r="T557" s="582"/>
      <c r="U557" s="582"/>
      <c r="V557" s="582"/>
      <c r="W557" s="582"/>
      <c r="X557" s="580"/>
      <c r="Y557" s="580"/>
      <c r="Z557" s="580"/>
      <c r="AB557" s="581"/>
    </row>
    <row r="558" spans="1:28" s="583" customFormat="1" ht="27.75" customHeight="1">
      <c r="A558" s="624"/>
      <c r="B558" s="584" t="s">
        <v>797</v>
      </c>
      <c r="C558" s="599"/>
      <c r="D558" s="625"/>
      <c r="E558" s="626">
        <v>1.8</v>
      </c>
      <c r="F558" s="627">
        <v>0.3</v>
      </c>
      <c r="G558" s="627">
        <v>0.3</v>
      </c>
      <c r="H558" s="629">
        <f t="shared" si="25"/>
        <v>0.54</v>
      </c>
      <c r="I558" s="630">
        <f t="shared" si="25"/>
        <v>0.16200000000000001</v>
      </c>
      <c r="J558" s="631"/>
      <c r="K558" s="594"/>
      <c r="L558" s="594"/>
      <c r="M558" s="579"/>
      <c r="N558" s="598" t="s">
        <v>611</v>
      </c>
      <c r="O558" s="598" t="s">
        <v>611</v>
      </c>
      <c r="P558" s="595" t="s">
        <v>611</v>
      </c>
      <c r="Q558" s="580"/>
      <c r="R558" s="581"/>
      <c r="S558" s="582"/>
      <c r="T558" s="582"/>
      <c r="U558" s="582"/>
      <c r="V558" s="582"/>
      <c r="W558" s="582"/>
      <c r="X558" s="580"/>
      <c r="Y558" s="580"/>
      <c r="Z558" s="580"/>
      <c r="AB558" s="581"/>
    </row>
    <row r="559" spans="1:28" s="583" customFormat="1" ht="46.5">
      <c r="A559" s="624"/>
      <c r="B559" s="584" t="s">
        <v>798</v>
      </c>
      <c r="C559" s="599"/>
      <c r="D559" s="625"/>
      <c r="E559" s="626">
        <v>2.85</v>
      </c>
      <c r="F559" s="627">
        <v>0.3</v>
      </c>
      <c r="G559" s="627">
        <v>0.3</v>
      </c>
      <c r="H559" s="629">
        <f t="shared" si="25"/>
        <v>0.85499999999999998</v>
      </c>
      <c r="I559" s="630">
        <f t="shared" si="25"/>
        <v>0.25650000000000001</v>
      </c>
      <c r="J559" s="631"/>
      <c r="K559" s="594"/>
      <c r="L559" s="594"/>
      <c r="M559" s="579"/>
      <c r="N559" s="598" t="s">
        <v>611</v>
      </c>
      <c r="O559" s="598" t="s">
        <v>611</v>
      </c>
      <c r="P559" s="595" t="s">
        <v>611</v>
      </c>
      <c r="Q559" s="580"/>
      <c r="R559" s="581"/>
      <c r="S559" s="582"/>
      <c r="T559" s="582"/>
      <c r="U559" s="582"/>
      <c r="V559" s="582"/>
      <c r="W559" s="582"/>
      <c r="X559" s="580"/>
      <c r="Y559" s="580"/>
      <c r="Z559" s="580"/>
      <c r="AB559" s="581"/>
    </row>
    <row r="560" spans="1:28" s="583" customFormat="1" ht="46.5">
      <c r="A560" s="624"/>
      <c r="B560" s="584" t="s">
        <v>799</v>
      </c>
      <c r="C560" s="599"/>
      <c r="D560" s="625"/>
      <c r="E560" s="626">
        <v>4.9000000000000004</v>
      </c>
      <c r="F560" s="627">
        <v>0.3</v>
      </c>
      <c r="G560" s="627">
        <v>0.3</v>
      </c>
      <c r="H560" s="629">
        <f t="shared" si="25"/>
        <v>1.47</v>
      </c>
      <c r="I560" s="630">
        <f t="shared" si="25"/>
        <v>0.441</v>
      </c>
      <c r="J560" s="631"/>
      <c r="K560" s="594"/>
      <c r="L560" s="594"/>
      <c r="M560" s="579"/>
      <c r="N560" s="598" t="s">
        <v>611</v>
      </c>
      <c r="O560" s="598" t="s">
        <v>611</v>
      </c>
      <c r="P560" s="595" t="s">
        <v>611</v>
      </c>
      <c r="Q560" s="580"/>
      <c r="R560" s="581"/>
      <c r="S560" s="582"/>
      <c r="T560" s="582"/>
      <c r="U560" s="582"/>
      <c r="V560" s="582"/>
      <c r="W560" s="582"/>
      <c r="X560" s="580"/>
      <c r="Y560" s="580"/>
      <c r="Z560" s="580"/>
      <c r="AB560" s="581"/>
    </row>
    <row r="561" spans="1:28" s="583" customFormat="1" ht="46.5">
      <c r="A561" s="624"/>
      <c r="B561" s="584" t="s">
        <v>800</v>
      </c>
      <c r="C561" s="599"/>
      <c r="D561" s="625"/>
      <c r="E561" s="626">
        <v>5.8</v>
      </c>
      <c r="F561" s="627">
        <v>0.3</v>
      </c>
      <c r="G561" s="627">
        <v>0.3</v>
      </c>
      <c r="H561" s="629">
        <f t="shared" si="25"/>
        <v>1.74</v>
      </c>
      <c r="I561" s="630">
        <f t="shared" si="25"/>
        <v>0.52200000000000002</v>
      </c>
      <c r="J561" s="631"/>
      <c r="K561" s="594"/>
      <c r="L561" s="594"/>
      <c r="M561" s="579"/>
      <c r="N561" s="598" t="s">
        <v>611</v>
      </c>
      <c r="O561" s="598" t="s">
        <v>611</v>
      </c>
      <c r="P561" s="595" t="s">
        <v>611</v>
      </c>
      <c r="Q561" s="580"/>
      <c r="R561" s="581"/>
      <c r="S561" s="582"/>
      <c r="T561" s="582"/>
      <c r="U561" s="582"/>
      <c r="V561" s="582"/>
      <c r="W561" s="582"/>
      <c r="X561" s="580"/>
      <c r="Y561" s="580"/>
      <c r="Z561" s="580"/>
      <c r="AB561" s="581"/>
    </row>
    <row r="562" spans="1:28" s="583" customFormat="1">
      <c r="A562" s="624"/>
      <c r="B562" s="584" t="s">
        <v>801</v>
      </c>
      <c r="C562" s="599"/>
      <c r="D562" s="625"/>
      <c r="E562" s="626">
        <v>1.8</v>
      </c>
      <c r="F562" s="627">
        <v>0.3</v>
      </c>
      <c r="G562" s="627">
        <v>0.3</v>
      </c>
      <c r="H562" s="629">
        <f t="shared" si="25"/>
        <v>0.54</v>
      </c>
      <c r="I562" s="630">
        <f t="shared" si="25"/>
        <v>0.16200000000000001</v>
      </c>
      <c r="J562" s="631"/>
      <c r="K562" s="594"/>
      <c r="L562" s="594"/>
      <c r="M562" s="579"/>
      <c r="N562" s="598" t="s">
        <v>611</v>
      </c>
      <c r="O562" s="598" t="s">
        <v>611</v>
      </c>
      <c r="P562" s="595" t="s">
        <v>611</v>
      </c>
      <c r="Q562" s="580"/>
      <c r="R562" s="581"/>
      <c r="S562" s="582"/>
      <c r="T562" s="582"/>
      <c r="U562" s="582"/>
      <c r="V562" s="582"/>
      <c r="W562" s="582"/>
      <c r="X562" s="580"/>
      <c r="Y562" s="580"/>
      <c r="Z562" s="580"/>
      <c r="AB562" s="581"/>
    </row>
    <row r="563" spans="1:28" s="583" customFormat="1">
      <c r="A563" s="624"/>
      <c r="B563" s="584" t="s">
        <v>802</v>
      </c>
      <c r="C563" s="599"/>
      <c r="D563" s="625"/>
      <c r="E563" s="626">
        <v>2.85</v>
      </c>
      <c r="F563" s="627">
        <v>0.3</v>
      </c>
      <c r="G563" s="627">
        <v>0.3</v>
      </c>
      <c r="H563" s="629">
        <f t="shared" si="25"/>
        <v>0.85499999999999998</v>
      </c>
      <c r="I563" s="630">
        <f t="shared" si="25"/>
        <v>0.25650000000000001</v>
      </c>
      <c r="J563" s="631"/>
      <c r="K563" s="594"/>
      <c r="L563" s="594"/>
      <c r="M563" s="579"/>
      <c r="N563" s="598" t="s">
        <v>611</v>
      </c>
      <c r="O563" s="598" t="s">
        <v>611</v>
      </c>
      <c r="P563" s="595" t="s">
        <v>611</v>
      </c>
      <c r="Q563" s="580"/>
      <c r="R563" s="581"/>
      <c r="S563" s="582"/>
      <c r="T563" s="582"/>
      <c r="U563" s="582"/>
      <c r="V563" s="582"/>
      <c r="W563" s="582"/>
      <c r="X563" s="580"/>
      <c r="Y563" s="580"/>
      <c r="Z563" s="580"/>
      <c r="AB563" s="581"/>
    </row>
    <row r="564" spans="1:28" s="583" customFormat="1">
      <c r="A564" s="624"/>
      <c r="B564" s="584" t="s">
        <v>803</v>
      </c>
      <c r="C564" s="599"/>
      <c r="D564" s="625"/>
      <c r="E564" s="626">
        <v>6</v>
      </c>
      <c r="F564" s="627">
        <v>0.3</v>
      </c>
      <c r="G564" s="627">
        <v>0.3</v>
      </c>
      <c r="H564" s="629">
        <f t="shared" si="25"/>
        <v>1.7999999999999998</v>
      </c>
      <c r="I564" s="630">
        <f t="shared" si="25"/>
        <v>0.53999999999999992</v>
      </c>
      <c r="J564" s="631"/>
      <c r="K564" s="594"/>
      <c r="L564" s="594"/>
      <c r="M564" s="579"/>
      <c r="N564" s="598" t="s">
        <v>611</v>
      </c>
      <c r="O564" s="598" t="s">
        <v>611</v>
      </c>
      <c r="P564" s="595" t="s">
        <v>611</v>
      </c>
      <c r="Q564" s="580"/>
      <c r="R564" s="581"/>
      <c r="S564" s="582"/>
      <c r="T564" s="582"/>
      <c r="U564" s="582"/>
      <c r="V564" s="582"/>
      <c r="W564" s="582"/>
      <c r="X564" s="580"/>
      <c r="Y564" s="580"/>
      <c r="Z564" s="580"/>
      <c r="AB564" s="581"/>
    </row>
    <row r="565" spans="1:28" s="583" customFormat="1">
      <c r="A565" s="624"/>
      <c r="B565" s="584" t="s">
        <v>804</v>
      </c>
      <c r="C565" s="599"/>
      <c r="D565" s="625"/>
      <c r="E565" s="626">
        <v>1.35</v>
      </c>
      <c r="F565" s="627">
        <v>0.3</v>
      </c>
      <c r="G565" s="627">
        <v>0.3</v>
      </c>
      <c r="H565" s="629">
        <f t="shared" si="25"/>
        <v>0.40500000000000003</v>
      </c>
      <c r="I565" s="630">
        <f t="shared" si="25"/>
        <v>0.1215</v>
      </c>
      <c r="J565" s="631"/>
      <c r="K565" s="594"/>
      <c r="L565" s="594"/>
      <c r="M565" s="579"/>
      <c r="N565" s="598" t="s">
        <v>611</v>
      </c>
      <c r="O565" s="598" t="s">
        <v>611</v>
      </c>
      <c r="P565" s="595" t="s">
        <v>611</v>
      </c>
      <c r="Q565" s="580"/>
      <c r="R565" s="581"/>
      <c r="S565" s="582"/>
      <c r="T565" s="582"/>
      <c r="U565" s="582"/>
      <c r="V565" s="582"/>
      <c r="W565" s="582"/>
      <c r="X565" s="580"/>
      <c r="Y565" s="580"/>
      <c r="Z565" s="580"/>
      <c r="AB565" s="581"/>
    </row>
    <row r="566" spans="1:28" s="583" customFormat="1" ht="31.5" customHeight="1">
      <c r="A566" s="624"/>
      <c r="B566" s="584" t="s">
        <v>805</v>
      </c>
      <c r="C566" s="599"/>
      <c r="D566" s="625"/>
      <c r="E566" s="626">
        <v>4.6500000000000004</v>
      </c>
      <c r="F566" s="627">
        <v>0.3</v>
      </c>
      <c r="G566" s="627">
        <v>0.3</v>
      </c>
      <c r="H566" s="629">
        <f t="shared" si="25"/>
        <v>1.395</v>
      </c>
      <c r="I566" s="630">
        <f t="shared" si="25"/>
        <v>0.41849999999999998</v>
      </c>
      <c r="J566" s="631"/>
      <c r="K566" s="594"/>
      <c r="L566" s="594"/>
      <c r="M566" s="579"/>
      <c r="N566" s="598" t="s">
        <v>611</v>
      </c>
      <c r="O566" s="598" t="s">
        <v>611</v>
      </c>
      <c r="P566" s="595" t="s">
        <v>611</v>
      </c>
      <c r="Q566" s="580"/>
      <c r="R566" s="581"/>
      <c r="S566" s="582"/>
      <c r="T566" s="582"/>
      <c r="U566" s="582"/>
      <c r="V566" s="582"/>
      <c r="W566" s="582"/>
      <c r="X566" s="580"/>
      <c r="Y566" s="580"/>
      <c r="Z566" s="580"/>
      <c r="AB566" s="581"/>
    </row>
    <row r="567" spans="1:28" s="583" customFormat="1">
      <c r="A567" s="624"/>
      <c r="B567" s="584" t="s">
        <v>806</v>
      </c>
      <c r="C567" s="599"/>
      <c r="D567" s="625"/>
      <c r="E567" s="626">
        <v>3.55</v>
      </c>
      <c r="F567" s="627">
        <v>0.3</v>
      </c>
      <c r="G567" s="627">
        <v>0.3</v>
      </c>
      <c r="H567" s="629">
        <f t="shared" si="25"/>
        <v>1.0649999999999999</v>
      </c>
      <c r="I567" s="630">
        <f t="shared" si="25"/>
        <v>0.31949999999999995</v>
      </c>
      <c r="J567" s="631"/>
      <c r="K567" s="594"/>
      <c r="L567" s="594"/>
      <c r="M567" s="579"/>
      <c r="N567" s="598" t="s">
        <v>611</v>
      </c>
      <c r="O567" s="598" t="s">
        <v>611</v>
      </c>
      <c r="P567" s="595" t="s">
        <v>611</v>
      </c>
      <c r="Q567" s="580"/>
      <c r="R567" s="581"/>
      <c r="S567" s="582"/>
      <c r="T567" s="582"/>
      <c r="U567" s="582"/>
      <c r="V567" s="582"/>
      <c r="W567" s="582"/>
      <c r="X567" s="580"/>
      <c r="Y567" s="580"/>
      <c r="Z567" s="580"/>
      <c r="AB567" s="581"/>
    </row>
    <row r="568" spans="1:28" s="583" customFormat="1">
      <c r="A568" s="624"/>
      <c r="B568" s="584" t="s">
        <v>807</v>
      </c>
      <c r="C568" s="599"/>
      <c r="D568" s="625"/>
      <c r="E568" s="626">
        <v>3.5</v>
      </c>
      <c r="F568" s="627">
        <v>0.3</v>
      </c>
      <c r="G568" s="627">
        <v>0.3</v>
      </c>
      <c r="H568" s="629">
        <f t="shared" si="25"/>
        <v>1.05</v>
      </c>
      <c r="I568" s="630">
        <f t="shared" si="25"/>
        <v>0.315</v>
      </c>
      <c r="J568" s="631"/>
      <c r="K568" s="594"/>
      <c r="L568" s="594"/>
      <c r="M568" s="579"/>
      <c r="N568" s="598" t="s">
        <v>611</v>
      </c>
      <c r="O568" s="598" t="s">
        <v>611</v>
      </c>
      <c r="P568" s="595" t="s">
        <v>611</v>
      </c>
      <c r="Q568" s="580"/>
      <c r="R568" s="581"/>
      <c r="S568" s="582"/>
      <c r="T568" s="582"/>
      <c r="U568" s="582"/>
      <c r="V568" s="582"/>
      <c r="W568" s="582"/>
      <c r="X568" s="580"/>
      <c r="Y568" s="580"/>
      <c r="Z568" s="580"/>
      <c r="AB568" s="581"/>
    </row>
    <row r="569" spans="1:28" s="583" customFormat="1" ht="52.5" customHeight="1">
      <c r="A569" s="624"/>
      <c r="B569" s="584" t="s">
        <v>808</v>
      </c>
      <c r="C569" s="599"/>
      <c r="D569" s="625"/>
      <c r="E569" s="626">
        <v>6</v>
      </c>
      <c r="F569" s="627">
        <v>0.3</v>
      </c>
      <c r="G569" s="627">
        <v>0.3</v>
      </c>
      <c r="H569" s="629">
        <f t="shared" si="25"/>
        <v>1.7999999999999998</v>
      </c>
      <c r="I569" s="630">
        <f t="shared" si="25"/>
        <v>0.53999999999999992</v>
      </c>
      <c r="J569" s="631"/>
      <c r="K569" s="594"/>
      <c r="L569" s="594"/>
      <c r="M569" s="579"/>
      <c r="N569" s="598" t="s">
        <v>611</v>
      </c>
      <c r="O569" s="598" t="s">
        <v>611</v>
      </c>
      <c r="P569" s="595" t="s">
        <v>611</v>
      </c>
      <c r="Q569" s="580"/>
      <c r="R569" s="581"/>
      <c r="S569" s="582"/>
      <c r="T569" s="582"/>
      <c r="U569" s="582"/>
      <c r="V569" s="582"/>
      <c r="W569" s="582"/>
      <c r="X569" s="580"/>
      <c r="Y569" s="580"/>
      <c r="Z569" s="580"/>
      <c r="AB569" s="581"/>
    </row>
    <row r="570" spans="1:28" s="583" customFormat="1">
      <c r="A570" s="624"/>
      <c r="B570" s="584" t="s">
        <v>809</v>
      </c>
      <c r="C570" s="599"/>
      <c r="D570" s="625"/>
      <c r="E570" s="626">
        <v>3.5</v>
      </c>
      <c r="F570" s="627">
        <v>0.3</v>
      </c>
      <c r="G570" s="627">
        <v>0.3</v>
      </c>
      <c r="H570" s="629">
        <f t="shared" ref="H570:I580" si="26">G570*E570</f>
        <v>1.05</v>
      </c>
      <c r="I570" s="630">
        <f t="shared" si="26"/>
        <v>0.315</v>
      </c>
      <c r="J570" s="631"/>
      <c r="K570" s="594"/>
      <c r="L570" s="594"/>
      <c r="M570" s="579"/>
      <c r="N570" s="598" t="s">
        <v>611</v>
      </c>
      <c r="O570" s="598" t="s">
        <v>611</v>
      </c>
      <c r="P570" s="595" t="s">
        <v>611</v>
      </c>
      <c r="Q570" s="580"/>
      <c r="R570" s="581"/>
      <c r="S570" s="582"/>
      <c r="T570" s="582"/>
      <c r="U570" s="582"/>
      <c r="V570" s="582"/>
      <c r="W570" s="582"/>
      <c r="X570" s="580"/>
      <c r="Y570" s="580"/>
      <c r="Z570" s="580"/>
      <c r="AB570" s="581"/>
    </row>
    <row r="571" spans="1:28" s="583" customFormat="1">
      <c r="A571" s="624"/>
      <c r="B571" s="584" t="s">
        <v>810</v>
      </c>
      <c r="C571" s="599"/>
      <c r="D571" s="625"/>
      <c r="E571" s="626">
        <v>1.35</v>
      </c>
      <c r="F571" s="627">
        <v>0.3</v>
      </c>
      <c r="G571" s="627">
        <v>0.3</v>
      </c>
      <c r="H571" s="629">
        <f t="shared" si="26"/>
        <v>0.40500000000000003</v>
      </c>
      <c r="I571" s="630">
        <f t="shared" si="26"/>
        <v>0.1215</v>
      </c>
      <c r="J571" s="631"/>
      <c r="K571" s="594"/>
      <c r="L571" s="594"/>
      <c r="M571" s="579"/>
      <c r="N571" s="598" t="s">
        <v>611</v>
      </c>
      <c r="O571" s="598" t="s">
        <v>611</v>
      </c>
      <c r="P571" s="595" t="s">
        <v>611</v>
      </c>
      <c r="Q571" s="580"/>
      <c r="R571" s="581"/>
      <c r="S571" s="582"/>
      <c r="T571" s="582"/>
      <c r="U571" s="582"/>
      <c r="V571" s="582"/>
      <c r="W571" s="582"/>
      <c r="X571" s="580"/>
      <c r="Y571" s="580"/>
      <c r="Z571" s="580"/>
      <c r="AB571" s="581"/>
    </row>
    <row r="572" spans="1:28" s="583" customFormat="1">
      <c r="A572" s="624"/>
      <c r="B572" s="584" t="s">
        <v>811</v>
      </c>
      <c r="C572" s="599"/>
      <c r="D572" s="625"/>
      <c r="E572" s="626">
        <v>1.35</v>
      </c>
      <c r="F572" s="627">
        <v>0.3</v>
      </c>
      <c r="G572" s="627">
        <v>0.3</v>
      </c>
      <c r="H572" s="629">
        <f t="shared" si="26"/>
        <v>0.40500000000000003</v>
      </c>
      <c r="I572" s="630">
        <f t="shared" si="26"/>
        <v>0.1215</v>
      </c>
      <c r="J572" s="631"/>
      <c r="K572" s="594"/>
      <c r="L572" s="594"/>
      <c r="M572" s="579"/>
      <c r="N572" s="598" t="s">
        <v>611</v>
      </c>
      <c r="O572" s="598" t="s">
        <v>611</v>
      </c>
      <c r="P572" s="595" t="s">
        <v>611</v>
      </c>
      <c r="Q572" s="580"/>
      <c r="R572" s="581"/>
      <c r="S572" s="582"/>
      <c r="T572" s="582"/>
      <c r="U572" s="582"/>
      <c r="V572" s="582"/>
      <c r="W572" s="582"/>
      <c r="X572" s="580"/>
      <c r="Y572" s="580"/>
      <c r="Z572" s="580"/>
      <c r="AB572" s="581"/>
    </row>
    <row r="573" spans="1:28" s="583" customFormat="1">
      <c r="A573" s="624"/>
      <c r="B573" s="584" t="s">
        <v>812</v>
      </c>
      <c r="C573" s="599"/>
      <c r="D573" s="625"/>
      <c r="E573" s="626">
        <v>1.9</v>
      </c>
      <c r="F573" s="627">
        <v>0.3</v>
      </c>
      <c r="G573" s="627">
        <v>0.3</v>
      </c>
      <c r="H573" s="629">
        <f t="shared" si="26"/>
        <v>0.56999999999999995</v>
      </c>
      <c r="I573" s="630">
        <f t="shared" si="26"/>
        <v>0.17099999999999999</v>
      </c>
      <c r="J573" s="631"/>
      <c r="K573" s="594"/>
      <c r="L573" s="594"/>
      <c r="M573" s="579"/>
      <c r="N573" s="598" t="s">
        <v>611</v>
      </c>
      <c r="O573" s="598" t="s">
        <v>611</v>
      </c>
      <c r="P573" s="595" t="s">
        <v>611</v>
      </c>
      <c r="Q573" s="580"/>
      <c r="R573" s="581"/>
      <c r="S573" s="582"/>
      <c r="T573" s="582"/>
      <c r="U573" s="582"/>
      <c r="V573" s="582"/>
      <c r="W573" s="582"/>
      <c r="X573" s="580"/>
      <c r="Y573" s="580"/>
      <c r="Z573" s="580"/>
      <c r="AB573" s="581"/>
    </row>
    <row r="574" spans="1:28" s="583" customFormat="1">
      <c r="A574" s="624"/>
      <c r="B574" s="584" t="s">
        <v>813</v>
      </c>
      <c r="C574" s="599"/>
      <c r="D574" s="625"/>
      <c r="E574" s="626">
        <f>0.5+0.35</f>
        <v>0.85</v>
      </c>
      <c r="F574" s="627">
        <v>0.3</v>
      </c>
      <c r="G574" s="627">
        <v>0.3</v>
      </c>
      <c r="H574" s="629">
        <f t="shared" si="26"/>
        <v>0.255</v>
      </c>
      <c r="I574" s="630">
        <f t="shared" si="26"/>
        <v>7.6499999999999999E-2</v>
      </c>
      <c r="J574" s="631"/>
      <c r="K574" s="594"/>
      <c r="L574" s="594"/>
      <c r="M574" s="579"/>
      <c r="N574" s="598"/>
      <c r="O574" s="598"/>
      <c r="P574" s="595"/>
      <c r="Q574" s="580"/>
      <c r="R574" s="581"/>
      <c r="S574" s="582"/>
      <c r="T574" s="582"/>
      <c r="U574" s="582"/>
      <c r="V574" s="582"/>
      <c r="W574" s="582"/>
      <c r="X574" s="580"/>
      <c r="Y574" s="580"/>
      <c r="Z574" s="580"/>
      <c r="AB574" s="581"/>
    </row>
    <row r="575" spans="1:28" s="583" customFormat="1">
      <c r="A575" s="624"/>
      <c r="B575" s="584" t="s">
        <v>814</v>
      </c>
      <c r="C575" s="599"/>
      <c r="D575" s="625"/>
      <c r="E575" s="626">
        <v>6.45</v>
      </c>
      <c r="F575" s="627">
        <v>0.3</v>
      </c>
      <c r="G575" s="627">
        <v>0.3</v>
      </c>
      <c r="H575" s="629">
        <f t="shared" si="26"/>
        <v>1.9350000000000001</v>
      </c>
      <c r="I575" s="630">
        <f t="shared" si="26"/>
        <v>0.58050000000000002</v>
      </c>
      <c r="J575" s="631"/>
      <c r="K575" s="594"/>
      <c r="L575" s="594"/>
      <c r="M575" s="579"/>
      <c r="N575" s="598" t="s">
        <v>611</v>
      </c>
      <c r="O575" s="598" t="s">
        <v>611</v>
      </c>
      <c r="P575" s="595" t="s">
        <v>611</v>
      </c>
      <c r="Q575" s="580"/>
      <c r="R575" s="581"/>
      <c r="S575" s="582"/>
      <c r="T575" s="582"/>
      <c r="U575" s="582"/>
      <c r="V575" s="582"/>
      <c r="W575" s="582"/>
      <c r="X575" s="580"/>
      <c r="Y575" s="580"/>
      <c r="Z575" s="580"/>
      <c r="AB575" s="581"/>
    </row>
    <row r="576" spans="1:28" s="583" customFormat="1">
      <c r="A576" s="624"/>
      <c r="B576" s="584" t="s">
        <v>815</v>
      </c>
      <c r="C576" s="599"/>
      <c r="D576" s="625"/>
      <c r="E576" s="626">
        <v>2.58</v>
      </c>
      <c r="F576" s="627">
        <v>0.3</v>
      </c>
      <c r="G576" s="627">
        <v>0.3</v>
      </c>
      <c r="H576" s="629">
        <f t="shared" si="26"/>
        <v>0.77400000000000002</v>
      </c>
      <c r="I576" s="630">
        <f t="shared" si="26"/>
        <v>0.23219999999999999</v>
      </c>
      <c r="J576" s="631"/>
      <c r="K576" s="594"/>
      <c r="L576" s="594"/>
      <c r="M576" s="579"/>
      <c r="N576" s="585" t="s">
        <v>611</v>
      </c>
      <c r="O576" s="585">
        <v>5</v>
      </c>
      <c r="P576" s="585" t="s">
        <v>611</v>
      </c>
      <c r="Q576" s="580"/>
      <c r="R576" s="581"/>
      <c r="S576" s="582"/>
      <c r="T576" s="582"/>
      <c r="U576" s="582"/>
      <c r="V576" s="582"/>
      <c r="W576" s="582"/>
      <c r="X576" s="580"/>
      <c r="Y576" s="580"/>
      <c r="Z576" s="580"/>
      <c r="AB576" s="581" t="s">
        <v>670</v>
      </c>
    </row>
    <row r="577" spans="1:28" s="583" customFormat="1">
      <c r="A577" s="624"/>
      <c r="B577" s="584" t="s">
        <v>816</v>
      </c>
      <c r="C577" s="599"/>
      <c r="D577" s="625"/>
      <c r="E577" s="626">
        <v>6</v>
      </c>
      <c r="F577" s="627">
        <v>0.3</v>
      </c>
      <c r="G577" s="627">
        <v>0.3</v>
      </c>
      <c r="H577" s="629">
        <f t="shared" si="26"/>
        <v>1.7999999999999998</v>
      </c>
      <c r="I577" s="630">
        <f t="shared" si="26"/>
        <v>0.53999999999999992</v>
      </c>
      <c r="J577" s="631"/>
      <c r="K577" s="594"/>
      <c r="L577" s="594"/>
      <c r="M577" s="579"/>
      <c r="N577" s="598" t="s">
        <v>611</v>
      </c>
      <c r="O577" s="598" t="s">
        <v>611</v>
      </c>
      <c r="P577" s="595" t="s">
        <v>611</v>
      </c>
      <c r="Q577" s="580"/>
      <c r="R577" s="581"/>
      <c r="S577" s="582"/>
      <c r="T577" s="582"/>
      <c r="U577" s="582"/>
      <c r="V577" s="582"/>
      <c r="W577" s="582"/>
      <c r="X577" s="580"/>
      <c r="Y577" s="580"/>
      <c r="Z577" s="580"/>
      <c r="AB577" s="581"/>
    </row>
    <row r="578" spans="1:28" s="583" customFormat="1">
      <c r="A578" s="624"/>
      <c r="B578" s="584" t="s">
        <v>817</v>
      </c>
      <c r="C578" s="599"/>
      <c r="D578" s="625"/>
      <c r="E578" s="626">
        <v>6</v>
      </c>
      <c r="F578" s="627">
        <v>0.3</v>
      </c>
      <c r="G578" s="627">
        <v>0.3</v>
      </c>
      <c r="H578" s="629">
        <f t="shared" si="26"/>
        <v>1.7999999999999998</v>
      </c>
      <c r="I578" s="630">
        <f t="shared" si="26"/>
        <v>0.53999999999999992</v>
      </c>
      <c r="J578" s="631"/>
      <c r="K578" s="594"/>
      <c r="L578" s="594"/>
      <c r="M578" s="579"/>
      <c r="N578" s="598" t="s">
        <v>611</v>
      </c>
      <c r="O578" s="598" t="s">
        <v>611</v>
      </c>
      <c r="P578" s="595" t="s">
        <v>611</v>
      </c>
      <c r="Q578" s="580"/>
      <c r="R578" s="581"/>
      <c r="S578" s="582"/>
      <c r="T578" s="582"/>
      <c r="U578" s="582"/>
      <c r="V578" s="582"/>
      <c r="W578" s="582"/>
      <c r="X578" s="580"/>
      <c r="Y578" s="580"/>
      <c r="Z578" s="580"/>
      <c r="AB578" s="581"/>
    </row>
    <row r="579" spans="1:28" s="583" customFormat="1">
      <c r="A579" s="624"/>
      <c r="B579" s="584" t="s">
        <v>818</v>
      </c>
      <c r="C579" s="599"/>
      <c r="D579" s="625"/>
      <c r="E579" s="626">
        <v>1.9</v>
      </c>
      <c r="F579" s="627">
        <v>0.3</v>
      </c>
      <c r="G579" s="627">
        <v>0.3</v>
      </c>
      <c r="H579" s="629">
        <f t="shared" si="26"/>
        <v>0.56999999999999995</v>
      </c>
      <c r="I579" s="630">
        <f t="shared" si="26"/>
        <v>0.17099999999999999</v>
      </c>
      <c r="J579" s="631"/>
      <c r="K579" s="594"/>
      <c r="L579" s="594"/>
      <c r="M579" s="579"/>
      <c r="N579" s="598" t="s">
        <v>611</v>
      </c>
      <c r="O579" s="598" t="s">
        <v>611</v>
      </c>
      <c r="P579" s="595" t="s">
        <v>611</v>
      </c>
      <c r="Q579" s="580"/>
      <c r="R579" s="581"/>
      <c r="S579" s="582"/>
      <c r="T579" s="582"/>
      <c r="U579" s="582"/>
      <c r="V579" s="582"/>
      <c r="W579" s="582"/>
      <c r="X579" s="580"/>
      <c r="Y579" s="580"/>
      <c r="Z579" s="580"/>
      <c r="AB579" s="581"/>
    </row>
    <row r="580" spans="1:28" s="583" customFormat="1">
      <c r="A580" s="624"/>
      <c r="B580" s="584" t="s">
        <v>819</v>
      </c>
      <c r="C580" s="599"/>
      <c r="D580" s="625"/>
      <c r="E580" s="626">
        <v>1.75</v>
      </c>
      <c r="F580" s="627">
        <v>0.3</v>
      </c>
      <c r="G580" s="627">
        <v>0.3</v>
      </c>
      <c r="H580" s="629">
        <f t="shared" si="26"/>
        <v>0.52500000000000002</v>
      </c>
      <c r="I580" s="630">
        <f t="shared" si="26"/>
        <v>0.1575</v>
      </c>
      <c r="J580" s="631"/>
      <c r="K580" s="594"/>
      <c r="L580" s="594"/>
      <c r="M580" s="579"/>
      <c r="N580" s="585" t="s">
        <v>611</v>
      </c>
      <c r="O580" s="585">
        <v>3</v>
      </c>
      <c r="P580" s="585" t="s">
        <v>611</v>
      </c>
      <c r="Q580" s="580"/>
      <c r="R580" s="581"/>
      <c r="S580" s="582"/>
      <c r="T580" s="582"/>
      <c r="U580" s="582"/>
      <c r="V580" s="582"/>
      <c r="W580" s="582"/>
      <c r="X580" s="580"/>
      <c r="Y580" s="580"/>
      <c r="Z580" s="580"/>
      <c r="AB580" s="581" t="s">
        <v>670</v>
      </c>
    </row>
    <row r="581" spans="1:28" s="583" customFormat="1">
      <c r="A581" s="624"/>
      <c r="B581" s="599" t="s">
        <v>676</v>
      </c>
      <c r="C581" s="599"/>
      <c r="D581" s="625"/>
      <c r="E581" s="626"/>
      <c r="F581" s="627"/>
      <c r="G581" s="628"/>
      <c r="H581" s="630"/>
      <c r="I581" s="630"/>
      <c r="J581" s="631"/>
      <c r="K581" s="594"/>
      <c r="L581" s="594"/>
      <c r="M581" s="579"/>
      <c r="N581" s="585" t="s">
        <v>611</v>
      </c>
      <c r="O581" s="585" t="s">
        <v>611</v>
      </c>
      <c r="P581" s="585" t="s">
        <v>611</v>
      </c>
      <c r="Q581" s="580"/>
      <c r="R581" s="581"/>
      <c r="S581" s="582"/>
      <c r="T581" s="582"/>
      <c r="U581" s="582"/>
      <c r="V581" s="582"/>
      <c r="W581" s="582"/>
      <c r="X581" s="580"/>
      <c r="Y581" s="580"/>
      <c r="Z581" s="580"/>
      <c r="AB581" s="581" t="s">
        <v>670</v>
      </c>
    </row>
    <row r="582" spans="1:28" s="583" customFormat="1">
      <c r="A582" s="624"/>
      <c r="B582" s="599" t="s">
        <v>821</v>
      </c>
      <c r="C582" s="599"/>
      <c r="D582" s="625"/>
      <c r="E582" s="626"/>
      <c r="F582" s="627"/>
      <c r="G582" s="628"/>
      <c r="H582" s="630"/>
      <c r="I582" s="630"/>
      <c r="J582" s="631"/>
      <c r="K582" s="594"/>
      <c r="L582" s="594"/>
      <c r="M582" s="579"/>
      <c r="N582" s="585" t="s">
        <v>611</v>
      </c>
      <c r="O582" s="585" t="s">
        <v>611</v>
      </c>
      <c r="P582" s="585" t="s">
        <v>611</v>
      </c>
      <c r="Q582" s="580"/>
      <c r="R582" s="581"/>
      <c r="S582" s="582"/>
      <c r="T582" s="582"/>
      <c r="U582" s="582"/>
      <c r="V582" s="582"/>
      <c r="W582" s="582"/>
      <c r="X582" s="580"/>
      <c r="Y582" s="580"/>
      <c r="Z582" s="580"/>
      <c r="AB582" s="581" t="s">
        <v>670</v>
      </c>
    </row>
    <row r="583" spans="1:28" s="583" customFormat="1">
      <c r="A583" s="624"/>
      <c r="B583" s="584" t="s">
        <v>822</v>
      </c>
      <c r="C583" s="599"/>
      <c r="D583" s="625"/>
      <c r="E583" s="626">
        <f>9</f>
        <v>9</v>
      </c>
      <c r="F583" s="627">
        <v>0.3</v>
      </c>
      <c r="G583" s="627">
        <v>0.3</v>
      </c>
      <c r="H583" s="629">
        <f t="shared" ref="H583:I592" si="27">G583*E583</f>
        <v>2.6999999999999997</v>
      </c>
      <c r="I583" s="630">
        <f t="shared" si="27"/>
        <v>0.80999999999999994</v>
      </c>
      <c r="J583" s="631"/>
      <c r="K583" s="594"/>
      <c r="L583" s="594"/>
      <c r="M583" s="579"/>
      <c r="N583" s="585" t="s">
        <v>611</v>
      </c>
      <c r="O583" s="585">
        <v>3</v>
      </c>
      <c r="P583" s="585" t="s">
        <v>611</v>
      </c>
      <c r="Q583" s="580"/>
      <c r="R583" s="581"/>
      <c r="S583" s="582"/>
      <c r="T583" s="582"/>
      <c r="U583" s="582"/>
      <c r="V583" s="582"/>
      <c r="W583" s="582"/>
      <c r="X583" s="580"/>
      <c r="Y583" s="580"/>
      <c r="Z583" s="580"/>
      <c r="AB583" s="581" t="s">
        <v>670</v>
      </c>
    </row>
    <row r="584" spans="1:28" s="583" customFormat="1">
      <c r="A584" s="624"/>
      <c r="B584" s="584" t="s">
        <v>823</v>
      </c>
      <c r="C584" s="599"/>
      <c r="D584" s="625"/>
      <c r="E584" s="626">
        <v>4.25</v>
      </c>
      <c r="F584" s="627">
        <v>0.3</v>
      </c>
      <c r="G584" s="627">
        <v>0.3</v>
      </c>
      <c r="H584" s="629">
        <f t="shared" si="27"/>
        <v>1.2749999999999999</v>
      </c>
      <c r="I584" s="630">
        <f t="shared" si="27"/>
        <v>0.38249999999999995</v>
      </c>
      <c r="J584" s="631"/>
      <c r="K584" s="594"/>
      <c r="L584" s="594"/>
      <c r="M584" s="579"/>
      <c r="N584" s="585" t="s">
        <v>611</v>
      </c>
      <c r="O584" s="585">
        <v>3</v>
      </c>
      <c r="P584" s="585" t="s">
        <v>611</v>
      </c>
      <c r="Q584" s="580"/>
      <c r="R584" s="581"/>
      <c r="S584" s="582"/>
      <c r="T584" s="582"/>
      <c r="U584" s="582"/>
      <c r="V584" s="582"/>
      <c r="W584" s="582"/>
      <c r="X584" s="580"/>
      <c r="Y584" s="580"/>
      <c r="Z584" s="580"/>
      <c r="AB584" s="581" t="s">
        <v>670</v>
      </c>
    </row>
    <row r="585" spans="1:28" s="583" customFormat="1">
      <c r="A585" s="624"/>
      <c r="B585" s="584" t="s">
        <v>824</v>
      </c>
      <c r="C585" s="599"/>
      <c r="D585" s="625"/>
      <c r="E585" s="626">
        <f>6.3+0.05</f>
        <v>6.35</v>
      </c>
      <c r="F585" s="627">
        <v>0.3</v>
      </c>
      <c r="G585" s="627">
        <v>0.3</v>
      </c>
      <c r="H585" s="629">
        <f t="shared" si="27"/>
        <v>1.9049999999999998</v>
      </c>
      <c r="I585" s="630">
        <f t="shared" si="27"/>
        <v>0.5714999999999999</v>
      </c>
      <c r="J585" s="631"/>
      <c r="K585" s="594"/>
      <c r="L585" s="594"/>
      <c r="M585" s="579"/>
      <c r="N585" s="585" t="s">
        <v>611</v>
      </c>
      <c r="O585" s="585">
        <v>3</v>
      </c>
      <c r="P585" s="585" t="s">
        <v>611</v>
      </c>
      <c r="Q585" s="580"/>
      <c r="R585" s="581"/>
      <c r="S585" s="582"/>
      <c r="T585" s="582"/>
      <c r="U585" s="582"/>
      <c r="V585" s="582"/>
      <c r="W585" s="582"/>
      <c r="X585" s="580"/>
      <c r="Y585" s="580"/>
      <c r="Z585" s="580"/>
      <c r="AB585" s="581" t="s">
        <v>670</v>
      </c>
    </row>
    <row r="586" spans="1:28" s="583" customFormat="1">
      <c r="A586" s="624"/>
      <c r="B586" s="584" t="s">
        <v>825</v>
      </c>
      <c r="C586" s="599"/>
      <c r="D586" s="625"/>
      <c r="E586" s="626">
        <f>2.1-0.4</f>
        <v>1.7000000000000002</v>
      </c>
      <c r="F586" s="627">
        <v>0.3</v>
      </c>
      <c r="G586" s="627">
        <v>0.3</v>
      </c>
      <c r="H586" s="629">
        <f t="shared" si="27"/>
        <v>0.51</v>
      </c>
      <c r="I586" s="630">
        <f t="shared" si="27"/>
        <v>0.153</v>
      </c>
      <c r="J586" s="631"/>
      <c r="K586" s="594"/>
      <c r="L586" s="594"/>
      <c r="M586" s="579"/>
      <c r="N586" s="585" t="s">
        <v>611</v>
      </c>
      <c r="O586" s="585">
        <v>3</v>
      </c>
      <c r="P586" s="585" t="s">
        <v>611</v>
      </c>
      <c r="Q586" s="580"/>
      <c r="R586" s="581"/>
      <c r="S586" s="582"/>
      <c r="T586" s="582"/>
      <c r="U586" s="582"/>
      <c r="V586" s="582"/>
      <c r="W586" s="582"/>
      <c r="X586" s="580"/>
      <c r="Y586" s="580"/>
      <c r="Z586" s="580"/>
      <c r="AB586" s="581" t="s">
        <v>670</v>
      </c>
    </row>
    <row r="587" spans="1:28" s="583" customFormat="1">
      <c r="A587" s="624"/>
      <c r="B587" s="584" t="s">
        <v>826</v>
      </c>
      <c r="C587" s="599"/>
      <c r="D587" s="625"/>
      <c r="E587" s="626">
        <v>52.7</v>
      </c>
      <c r="F587" s="627">
        <v>0.3</v>
      </c>
      <c r="G587" s="627">
        <v>0.3</v>
      </c>
      <c r="H587" s="629">
        <f t="shared" si="27"/>
        <v>15.81</v>
      </c>
      <c r="I587" s="630">
        <f t="shared" si="27"/>
        <v>4.7430000000000003</v>
      </c>
      <c r="J587" s="631"/>
      <c r="K587" s="594"/>
      <c r="L587" s="594"/>
      <c r="M587" s="579"/>
      <c r="N587" s="585" t="s">
        <v>611</v>
      </c>
      <c r="O587" s="585">
        <v>3</v>
      </c>
      <c r="P587" s="585" t="s">
        <v>611</v>
      </c>
      <c r="Q587" s="580"/>
      <c r="R587" s="581"/>
      <c r="S587" s="582"/>
      <c r="T587" s="582"/>
      <c r="U587" s="582"/>
      <c r="V587" s="582"/>
      <c r="W587" s="582"/>
      <c r="X587" s="580"/>
      <c r="Y587" s="580"/>
      <c r="Z587" s="580"/>
      <c r="AB587" s="581" t="s">
        <v>670</v>
      </c>
    </row>
    <row r="588" spans="1:28" s="583" customFormat="1">
      <c r="A588" s="624"/>
      <c r="B588" s="584" t="s">
        <v>827</v>
      </c>
      <c r="C588" s="599"/>
      <c r="D588" s="625"/>
      <c r="E588" s="626">
        <v>1.4</v>
      </c>
      <c r="F588" s="627">
        <v>0.3</v>
      </c>
      <c r="G588" s="627">
        <v>0.3</v>
      </c>
      <c r="H588" s="629">
        <f t="shared" si="27"/>
        <v>0.42</v>
      </c>
      <c r="I588" s="630">
        <f t="shared" si="27"/>
        <v>0.126</v>
      </c>
      <c r="J588" s="631"/>
      <c r="K588" s="594"/>
      <c r="L588" s="594"/>
      <c r="M588" s="579"/>
      <c r="N588" s="585" t="s">
        <v>611</v>
      </c>
      <c r="O588" s="585">
        <v>3</v>
      </c>
      <c r="P588" s="585" t="s">
        <v>611</v>
      </c>
      <c r="Q588" s="580"/>
      <c r="R588" s="581"/>
      <c r="S588" s="582"/>
      <c r="T588" s="582"/>
      <c r="U588" s="582"/>
      <c r="V588" s="582"/>
      <c r="W588" s="582"/>
      <c r="X588" s="580"/>
      <c r="Y588" s="580"/>
      <c r="Z588" s="580"/>
      <c r="AB588" s="581" t="s">
        <v>670</v>
      </c>
    </row>
    <row r="589" spans="1:28" s="583" customFormat="1">
      <c r="A589" s="624"/>
      <c r="B589" s="584" t="s">
        <v>828</v>
      </c>
      <c r="C589" s="599"/>
      <c r="D589" s="625"/>
      <c r="E589" s="626">
        <v>54.69</v>
      </c>
      <c r="F589" s="627">
        <v>0.3</v>
      </c>
      <c r="G589" s="627">
        <v>0.3</v>
      </c>
      <c r="H589" s="629">
        <f t="shared" si="27"/>
        <v>16.407</v>
      </c>
      <c r="I589" s="630">
        <f t="shared" si="27"/>
        <v>4.9220999999999995</v>
      </c>
      <c r="J589" s="631"/>
      <c r="K589" s="594"/>
      <c r="L589" s="594"/>
      <c r="M589" s="579"/>
      <c r="N589" s="585" t="s">
        <v>611</v>
      </c>
      <c r="O589" s="585">
        <v>3</v>
      </c>
      <c r="P589" s="585" t="s">
        <v>611</v>
      </c>
      <c r="Q589" s="580"/>
      <c r="R589" s="581"/>
      <c r="S589" s="582"/>
      <c r="T589" s="582"/>
      <c r="U589" s="582"/>
      <c r="V589" s="582"/>
      <c r="W589" s="582"/>
      <c r="X589" s="580"/>
      <c r="Y589" s="580"/>
      <c r="Z589" s="580"/>
      <c r="AB589" s="581" t="s">
        <v>670</v>
      </c>
    </row>
    <row r="590" spans="1:28" s="583" customFormat="1">
      <c r="A590" s="624"/>
      <c r="B590" s="584" t="s">
        <v>829</v>
      </c>
      <c r="C590" s="599"/>
      <c r="D590" s="625"/>
      <c r="E590" s="626">
        <v>14.1</v>
      </c>
      <c r="F590" s="627">
        <v>0.3</v>
      </c>
      <c r="G590" s="627">
        <v>0.3</v>
      </c>
      <c r="H590" s="629">
        <f t="shared" si="27"/>
        <v>4.2299999999999995</v>
      </c>
      <c r="I590" s="630">
        <f t="shared" si="27"/>
        <v>1.2689999999999999</v>
      </c>
      <c r="J590" s="631"/>
      <c r="K590" s="594"/>
      <c r="L590" s="594"/>
      <c r="M590" s="579"/>
      <c r="N590" s="585" t="s">
        <v>611</v>
      </c>
      <c r="O590" s="585">
        <v>3</v>
      </c>
      <c r="P590" s="585" t="s">
        <v>611</v>
      </c>
      <c r="Q590" s="580"/>
      <c r="R590" s="581"/>
      <c r="S590" s="582"/>
      <c r="T590" s="582"/>
      <c r="U590" s="582"/>
      <c r="V590" s="582"/>
      <c r="W590" s="582"/>
      <c r="X590" s="580"/>
      <c r="Y590" s="580"/>
      <c r="Z590" s="580"/>
      <c r="AB590" s="581" t="s">
        <v>670</v>
      </c>
    </row>
    <row r="591" spans="1:28" s="583" customFormat="1">
      <c r="A591" s="624"/>
      <c r="B591" s="584" t="s">
        <v>830</v>
      </c>
      <c r="C591" s="599"/>
      <c r="D591" s="625"/>
      <c r="E591" s="626">
        <v>25.4</v>
      </c>
      <c r="F591" s="627">
        <v>0.3</v>
      </c>
      <c r="G591" s="627">
        <v>0.3</v>
      </c>
      <c r="H591" s="629">
        <f t="shared" si="27"/>
        <v>7.6199999999999992</v>
      </c>
      <c r="I591" s="630">
        <f t="shared" si="27"/>
        <v>2.2859999999999996</v>
      </c>
      <c r="J591" s="631"/>
      <c r="K591" s="594"/>
      <c r="L591" s="594"/>
      <c r="M591" s="579"/>
      <c r="N591" s="585" t="s">
        <v>611</v>
      </c>
      <c r="O591" s="585">
        <v>3</v>
      </c>
      <c r="P591" s="585" t="s">
        <v>611</v>
      </c>
      <c r="Q591" s="580"/>
      <c r="R591" s="581"/>
      <c r="S591" s="582"/>
      <c r="T591" s="582"/>
      <c r="U591" s="582"/>
      <c r="V591" s="582"/>
      <c r="W591" s="582"/>
      <c r="X591" s="580"/>
      <c r="Y591" s="580"/>
      <c r="Z591" s="580"/>
      <c r="AB591" s="581" t="s">
        <v>670</v>
      </c>
    </row>
    <row r="592" spans="1:28" s="583" customFormat="1">
      <c r="A592" s="624"/>
      <c r="B592" s="584" t="s">
        <v>831</v>
      </c>
      <c r="C592" s="599"/>
      <c r="D592" s="625"/>
      <c r="E592" s="626">
        <v>27.7</v>
      </c>
      <c r="F592" s="627">
        <v>0.3</v>
      </c>
      <c r="G592" s="627">
        <v>0.3</v>
      </c>
      <c r="H592" s="629">
        <f t="shared" si="27"/>
        <v>8.3099999999999987</v>
      </c>
      <c r="I592" s="630">
        <f t="shared" si="27"/>
        <v>2.4929999999999994</v>
      </c>
      <c r="J592" s="631"/>
      <c r="K592" s="594"/>
      <c r="L592" s="594"/>
      <c r="M592" s="579"/>
      <c r="N592" s="585" t="s">
        <v>611</v>
      </c>
      <c r="O592" s="585">
        <v>3</v>
      </c>
      <c r="P592" s="585" t="s">
        <v>611</v>
      </c>
      <c r="Q592" s="580"/>
      <c r="R592" s="581"/>
      <c r="S592" s="582"/>
      <c r="T592" s="582"/>
      <c r="U592" s="582"/>
      <c r="V592" s="582"/>
      <c r="W592" s="582"/>
      <c r="X592" s="580"/>
      <c r="Y592" s="580"/>
      <c r="Z592" s="580"/>
      <c r="AB592" s="581" t="s">
        <v>670</v>
      </c>
    </row>
    <row r="593" spans="1:28" s="583" customFormat="1">
      <c r="A593" s="624"/>
      <c r="B593" s="599" t="s">
        <v>832</v>
      </c>
      <c r="C593" s="599"/>
      <c r="D593" s="625"/>
      <c r="E593" s="626"/>
      <c r="F593" s="627"/>
      <c r="G593" s="628"/>
      <c r="H593" s="629"/>
      <c r="I593" s="630"/>
      <c r="J593" s="631"/>
      <c r="K593" s="594"/>
      <c r="L593" s="594"/>
      <c r="M593" s="579"/>
      <c r="N593" s="585" t="s">
        <v>611</v>
      </c>
      <c r="O593" s="585" t="s">
        <v>611</v>
      </c>
      <c r="P593" s="585" t="s">
        <v>611</v>
      </c>
      <c r="Q593" s="580"/>
      <c r="R593" s="581"/>
      <c r="S593" s="582"/>
      <c r="T593" s="582"/>
      <c r="U593" s="582"/>
      <c r="V593" s="582"/>
      <c r="W593" s="582"/>
      <c r="X593" s="580"/>
      <c r="Y593" s="580"/>
      <c r="Z593" s="580"/>
      <c r="AB593" s="581" t="s">
        <v>670</v>
      </c>
    </row>
    <row r="594" spans="1:28" s="583" customFormat="1">
      <c r="A594" s="624"/>
      <c r="B594" s="584" t="s">
        <v>675</v>
      </c>
      <c r="C594" s="599"/>
      <c r="D594" s="625"/>
      <c r="E594" s="626">
        <v>40.69</v>
      </c>
      <c r="F594" s="627">
        <v>0.3</v>
      </c>
      <c r="G594" s="627">
        <v>0.3</v>
      </c>
      <c r="H594" s="629">
        <f t="shared" ref="H594:I598" si="28">G594*E594</f>
        <v>12.206999999999999</v>
      </c>
      <c r="I594" s="630">
        <f t="shared" si="28"/>
        <v>3.6620999999999997</v>
      </c>
      <c r="J594" s="631"/>
      <c r="K594" s="594"/>
      <c r="L594" s="594"/>
      <c r="M594" s="579"/>
      <c r="N594" s="585" t="s">
        <v>611</v>
      </c>
      <c r="O594" s="585">
        <v>3</v>
      </c>
      <c r="P594" s="585" t="s">
        <v>611</v>
      </c>
      <c r="Q594" s="580"/>
      <c r="R594" s="581"/>
      <c r="S594" s="582"/>
      <c r="T594" s="582"/>
      <c r="U594" s="582"/>
      <c r="V594" s="582"/>
      <c r="W594" s="582"/>
      <c r="X594" s="580"/>
      <c r="Y594" s="580"/>
      <c r="Z594" s="580"/>
      <c r="AB594" s="581" t="s">
        <v>670</v>
      </c>
    </row>
    <row r="595" spans="1:28" s="583" customFormat="1">
      <c r="A595" s="624"/>
      <c r="B595" s="584" t="s">
        <v>833</v>
      </c>
      <c r="C595" s="599"/>
      <c r="D595" s="625"/>
      <c r="E595" s="626">
        <v>99.78</v>
      </c>
      <c r="F595" s="627">
        <v>0.3</v>
      </c>
      <c r="G595" s="627">
        <v>0.3</v>
      </c>
      <c r="H595" s="629">
        <f t="shared" si="28"/>
        <v>29.933999999999997</v>
      </c>
      <c r="I595" s="630">
        <f t="shared" si="28"/>
        <v>8.9801999999999982</v>
      </c>
      <c r="J595" s="631"/>
      <c r="K595" s="594"/>
      <c r="L595" s="594"/>
      <c r="M595" s="579"/>
      <c r="N595" s="585" t="s">
        <v>611</v>
      </c>
      <c r="O595" s="585">
        <v>3</v>
      </c>
      <c r="P595" s="585" t="s">
        <v>611</v>
      </c>
      <c r="Q595" s="580"/>
      <c r="R595" s="581"/>
      <c r="S595" s="582"/>
      <c r="T595" s="582"/>
      <c r="U595" s="582"/>
      <c r="V595" s="582"/>
      <c r="W595" s="582"/>
      <c r="X595" s="580"/>
      <c r="Y595" s="580"/>
      <c r="Z595" s="580"/>
      <c r="AB595" s="581" t="s">
        <v>670</v>
      </c>
    </row>
    <row r="596" spans="1:28" s="583" customFormat="1">
      <c r="A596" s="624"/>
      <c r="B596" s="584" t="s">
        <v>834</v>
      </c>
      <c r="C596" s="599"/>
      <c r="D596" s="625"/>
      <c r="E596" s="626">
        <v>60</v>
      </c>
      <c r="F596" s="627">
        <v>0.3</v>
      </c>
      <c r="G596" s="627">
        <v>0.3</v>
      </c>
      <c r="H596" s="629">
        <f t="shared" si="28"/>
        <v>18</v>
      </c>
      <c r="I596" s="630">
        <f t="shared" si="28"/>
        <v>5.3999999999999995</v>
      </c>
      <c r="J596" s="631"/>
      <c r="K596" s="594"/>
      <c r="L596" s="594"/>
      <c r="M596" s="579"/>
      <c r="N596" s="585" t="s">
        <v>611</v>
      </c>
      <c r="O596" s="585">
        <v>3</v>
      </c>
      <c r="P596" s="585" t="s">
        <v>611</v>
      </c>
      <c r="Q596" s="580"/>
      <c r="R596" s="581"/>
      <c r="S596" s="582"/>
      <c r="T596" s="582"/>
      <c r="U596" s="582"/>
      <c r="V596" s="582"/>
      <c r="W596" s="582"/>
      <c r="X596" s="580"/>
      <c r="Y596" s="580"/>
      <c r="Z596" s="580"/>
      <c r="AB596" s="581" t="s">
        <v>670</v>
      </c>
    </row>
    <row r="597" spans="1:28" s="583" customFormat="1">
      <c r="A597" s="624"/>
      <c r="B597" s="584" t="s">
        <v>835</v>
      </c>
      <c r="C597" s="599"/>
      <c r="D597" s="625"/>
      <c r="E597" s="626">
        <v>88.13</v>
      </c>
      <c r="F597" s="627">
        <v>0.3</v>
      </c>
      <c r="G597" s="627">
        <v>0.3</v>
      </c>
      <c r="H597" s="629">
        <f t="shared" si="28"/>
        <v>26.438999999999997</v>
      </c>
      <c r="I597" s="630">
        <f t="shared" si="28"/>
        <v>7.9316999999999984</v>
      </c>
      <c r="J597" s="631"/>
      <c r="K597" s="594"/>
      <c r="L597" s="594"/>
      <c r="M597" s="579"/>
      <c r="N597" s="585" t="s">
        <v>611</v>
      </c>
      <c r="O597" s="585">
        <v>3</v>
      </c>
      <c r="P597" s="585" t="s">
        <v>611</v>
      </c>
      <c r="Q597" s="580"/>
      <c r="R597" s="581"/>
      <c r="S597" s="582"/>
      <c r="T597" s="582"/>
      <c r="U597" s="582"/>
      <c r="V597" s="582"/>
      <c r="W597" s="582"/>
      <c r="X597" s="580"/>
      <c r="Y597" s="580"/>
      <c r="Z597" s="580"/>
      <c r="AB597" s="581" t="s">
        <v>670</v>
      </c>
    </row>
    <row r="598" spans="1:28" s="583" customFormat="1">
      <c r="A598" s="624"/>
      <c r="B598" s="584" t="s">
        <v>836</v>
      </c>
      <c r="C598" s="599"/>
      <c r="D598" s="625"/>
      <c r="E598" s="626">
        <v>8.65</v>
      </c>
      <c r="F598" s="627">
        <v>0.3</v>
      </c>
      <c r="G598" s="627">
        <v>0.3</v>
      </c>
      <c r="H598" s="629">
        <f t="shared" si="28"/>
        <v>2.5950000000000002</v>
      </c>
      <c r="I598" s="630">
        <f t="shared" si="28"/>
        <v>0.77850000000000008</v>
      </c>
      <c r="J598" s="631"/>
      <c r="K598" s="594"/>
      <c r="L598" s="594"/>
      <c r="M598" s="579"/>
      <c r="N598" s="585" t="s">
        <v>611</v>
      </c>
      <c r="O598" s="585">
        <v>3</v>
      </c>
      <c r="P598" s="585" t="s">
        <v>611</v>
      </c>
      <c r="Q598" s="580"/>
      <c r="R598" s="581"/>
      <c r="S598" s="582"/>
      <c r="T598" s="582"/>
      <c r="U598" s="582"/>
      <c r="V598" s="582"/>
      <c r="W598" s="582"/>
      <c r="X598" s="580"/>
      <c r="Y598" s="580"/>
      <c r="Z598" s="580"/>
      <c r="AB598" s="581" t="s">
        <v>670</v>
      </c>
    </row>
    <row r="599" spans="1:28" s="486" customFormat="1">
      <c r="A599" s="471"/>
      <c r="B599" s="472" t="s">
        <v>1004</v>
      </c>
      <c r="C599" s="473" t="s">
        <v>195</v>
      </c>
      <c r="D599" s="474"/>
      <c r="E599" s="475"/>
      <c r="F599" s="476"/>
      <c r="G599" s="477"/>
      <c r="H599" s="478"/>
      <c r="I599" s="479"/>
      <c r="J599" s="480"/>
      <c r="K599" s="481"/>
      <c r="L599" s="481"/>
      <c r="M599" s="482"/>
      <c r="N599" s="465" t="s">
        <v>56</v>
      </c>
      <c r="O599" s="465" t="s">
        <v>202</v>
      </c>
      <c r="P599" s="489" t="s">
        <v>181</v>
      </c>
      <c r="Q599" s="483"/>
      <c r="R599" s="484"/>
      <c r="S599" s="485"/>
      <c r="T599" s="485"/>
      <c r="U599" s="485"/>
      <c r="V599" s="485"/>
      <c r="W599" s="485"/>
      <c r="X599" s="483"/>
      <c r="Y599" s="483"/>
      <c r="Z599" s="483"/>
      <c r="AB599" s="484"/>
    </row>
    <row r="600" spans="1:28" s="583" customFormat="1">
      <c r="A600" s="624"/>
      <c r="B600" s="578" t="s">
        <v>671</v>
      </c>
      <c r="C600" s="599"/>
      <c r="D600" s="625"/>
      <c r="E600" s="626"/>
      <c r="F600" s="627"/>
      <c r="G600" s="628"/>
      <c r="H600" s="629"/>
      <c r="I600" s="630"/>
      <c r="J600" s="631"/>
      <c r="K600" s="594"/>
      <c r="L600" s="594"/>
      <c r="M600" s="579"/>
      <c r="N600" s="585" t="s">
        <v>611</v>
      </c>
      <c r="O600" s="585" t="s">
        <v>611</v>
      </c>
      <c r="P600" s="585" t="s">
        <v>611</v>
      </c>
      <c r="Q600" s="580"/>
      <c r="R600" s="581"/>
      <c r="S600" s="582"/>
      <c r="T600" s="582"/>
      <c r="U600" s="582"/>
      <c r="V600" s="582"/>
      <c r="W600" s="582"/>
      <c r="X600" s="580"/>
      <c r="Y600" s="580"/>
      <c r="Z600" s="580"/>
      <c r="AB600" s="581" t="s">
        <v>670</v>
      </c>
    </row>
    <row r="601" spans="1:28" s="583" customFormat="1">
      <c r="A601" s="624"/>
      <c r="B601" s="599" t="s">
        <v>666</v>
      </c>
      <c r="C601" s="599"/>
      <c r="D601" s="625"/>
      <c r="E601" s="626"/>
      <c r="F601" s="627"/>
      <c r="G601" s="628"/>
      <c r="H601" s="630"/>
      <c r="I601" s="630"/>
      <c r="J601" s="631"/>
      <c r="K601" s="594"/>
      <c r="L601" s="594"/>
      <c r="M601" s="579"/>
      <c r="N601" s="585" t="s">
        <v>611</v>
      </c>
      <c r="O601" s="585" t="s">
        <v>611</v>
      </c>
      <c r="P601" s="585" t="s">
        <v>611</v>
      </c>
      <c r="Q601" s="580"/>
      <c r="R601" s="581"/>
      <c r="S601" s="582"/>
      <c r="T601" s="582"/>
      <c r="U601" s="582"/>
      <c r="V601" s="582"/>
      <c r="W601" s="582"/>
      <c r="X601" s="580"/>
      <c r="Y601" s="580"/>
      <c r="Z601" s="580"/>
      <c r="AB601" s="581" t="s">
        <v>670</v>
      </c>
    </row>
    <row r="602" spans="1:28" s="583" customFormat="1">
      <c r="A602" s="624"/>
      <c r="B602" s="584" t="s">
        <v>776</v>
      </c>
      <c r="C602" s="599"/>
      <c r="D602" s="625"/>
      <c r="E602" s="626">
        <v>3.5</v>
      </c>
      <c r="F602" s="627"/>
      <c r="G602" s="628"/>
      <c r="H602" s="629"/>
      <c r="I602" s="630"/>
      <c r="J602" s="631"/>
      <c r="K602" s="594"/>
      <c r="L602" s="594"/>
      <c r="M602" s="579"/>
      <c r="N602" s="598" t="s">
        <v>611</v>
      </c>
      <c r="O602" s="598" t="s">
        <v>611</v>
      </c>
      <c r="P602" s="595" t="s">
        <v>611</v>
      </c>
      <c r="Q602" s="580"/>
      <c r="R602" s="581"/>
      <c r="S602" s="582"/>
      <c r="T602" s="582"/>
      <c r="U602" s="582"/>
      <c r="V602" s="582"/>
      <c r="W602" s="582"/>
      <c r="X602" s="580"/>
      <c r="Y602" s="580"/>
      <c r="Z602" s="580"/>
      <c r="AB602" s="581"/>
    </row>
    <row r="603" spans="1:28" s="583" customFormat="1">
      <c r="A603" s="624"/>
      <c r="B603" s="584" t="s">
        <v>777</v>
      </c>
      <c r="C603" s="599"/>
      <c r="D603" s="625"/>
      <c r="E603" s="626">
        <v>64.05</v>
      </c>
      <c r="F603" s="627"/>
      <c r="G603" s="628"/>
      <c r="H603" s="629"/>
      <c r="I603" s="630"/>
      <c r="J603" s="631"/>
      <c r="K603" s="594"/>
      <c r="L603" s="594"/>
      <c r="M603" s="579"/>
      <c r="N603" s="598" t="s">
        <v>611</v>
      </c>
      <c r="O603" s="598" t="s">
        <v>611</v>
      </c>
      <c r="P603" s="595" t="s">
        <v>611</v>
      </c>
      <c r="Q603" s="580"/>
      <c r="R603" s="581"/>
      <c r="S603" s="582"/>
      <c r="T603" s="582"/>
      <c r="U603" s="582"/>
      <c r="V603" s="582"/>
      <c r="W603" s="582"/>
      <c r="X603" s="580"/>
      <c r="Y603" s="580"/>
      <c r="Z603" s="580"/>
      <c r="AB603" s="581"/>
    </row>
    <row r="604" spans="1:28" s="583" customFormat="1">
      <c r="A604" s="624"/>
      <c r="B604" s="584" t="s">
        <v>779</v>
      </c>
      <c r="C604" s="599"/>
      <c r="D604" s="625"/>
      <c r="E604" s="626">
        <v>15.35</v>
      </c>
      <c r="F604" s="627"/>
      <c r="G604" s="628"/>
      <c r="H604" s="629"/>
      <c r="I604" s="630"/>
      <c r="J604" s="631"/>
      <c r="K604" s="594"/>
      <c r="L604" s="594"/>
      <c r="M604" s="579"/>
      <c r="N604" s="598" t="s">
        <v>611</v>
      </c>
      <c r="O604" s="598" t="s">
        <v>611</v>
      </c>
      <c r="P604" s="595" t="s">
        <v>611</v>
      </c>
      <c r="Q604" s="580"/>
      <c r="R604" s="581"/>
      <c r="S604" s="582"/>
      <c r="T604" s="582"/>
      <c r="U604" s="582"/>
      <c r="V604" s="582"/>
      <c r="W604" s="582"/>
      <c r="X604" s="580"/>
      <c r="Y604" s="580"/>
      <c r="Z604" s="580"/>
      <c r="AB604" s="581"/>
    </row>
    <row r="605" spans="1:28" s="583" customFormat="1">
      <c r="A605" s="624"/>
      <c r="B605" s="584" t="s">
        <v>781</v>
      </c>
      <c r="C605" s="599"/>
      <c r="D605" s="625"/>
      <c r="E605" s="626">
        <v>38.450000000000003</v>
      </c>
      <c r="F605" s="627"/>
      <c r="G605" s="628"/>
      <c r="H605" s="629"/>
      <c r="I605" s="630"/>
      <c r="J605" s="631"/>
      <c r="K605" s="594"/>
      <c r="L605" s="594"/>
      <c r="M605" s="579"/>
      <c r="N605" s="598" t="s">
        <v>611</v>
      </c>
      <c r="O605" s="598" t="s">
        <v>611</v>
      </c>
      <c r="P605" s="595" t="s">
        <v>611</v>
      </c>
      <c r="Q605" s="580"/>
      <c r="R605" s="581"/>
      <c r="S605" s="582"/>
      <c r="T605" s="582"/>
      <c r="U605" s="582"/>
      <c r="V605" s="582"/>
      <c r="W605" s="582"/>
      <c r="X605" s="580"/>
      <c r="Y605" s="580"/>
      <c r="Z605" s="580"/>
      <c r="AB605" s="581"/>
    </row>
    <row r="606" spans="1:28" s="583" customFormat="1">
      <c r="A606" s="624"/>
      <c r="B606" s="584" t="s">
        <v>782</v>
      </c>
      <c r="C606" s="599"/>
      <c r="D606" s="625"/>
      <c r="E606" s="626">
        <v>2.4</v>
      </c>
      <c r="F606" s="627"/>
      <c r="G606" s="628"/>
      <c r="H606" s="629"/>
      <c r="I606" s="630"/>
      <c r="J606" s="631"/>
      <c r="K606" s="594"/>
      <c r="L606" s="594"/>
      <c r="M606" s="579"/>
      <c r="N606" s="598" t="s">
        <v>611</v>
      </c>
      <c r="O606" s="598" t="s">
        <v>611</v>
      </c>
      <c r="P606" s="595" t="s">
        <v>611</v>
      </c>
      <c r="Q606" s="580"/>
      <c r="R606" s="581"/>
      <c r="S606" s="582"/>
      <c r="T606" s="582"/>
      <c r="U606" s="582"/>
      <c r="V606" s="582"/>
      <c r="W606" s="582"/>
      <c r="X606" s="580"/>
      <c r="Y606" s="580"/>
      <c r="Z606" s="580"/>
      <c r="AB606" s="581"/>
    </row>
    <row r="607" spans="1:28" s="583" customFormat="1">
      <c r="A607" s="624"/>
      <c r="B607" s="584" t="s">
        <v>783</v>
      </c>
      <c r="C607" s="599"/>
      <c r="D607" s="625"/>
      <c r="E607" s="626">
        <v>6</v>
      </c>
      <c r="F607" s="627"/>
      <c r="G607" s="628"/>
      <c r="H607" s="629"/>
      <c r="I607" s="630"/>
      <c r="J607" s="631"/>
      <c r="K607" s="594"/>
      <c r="L607" s="594"/>
      <c r="M607" s="579"/>
      <c r="N607" s="585" t="s">
        <v>611</v>
      </c>
      <c r="O607" s="585">
        <v>1</v>
      </c>
      <c r="P607" s="585" t="s">
        <v>611</v>
      </c>
      <c r="Q607" s="580"/>
      <c r="R607" s="581"/>
      <c r="S607" s="582"/>
      <c r="T607" s="582"/>
      <c r="U607" s="582"/>
      <c r="V607" s="582"/>
      <c r="W607" s="582"/>
      <c r="X607" s="580"/>
      <c r="Y607" s="580"/>
      <c r="Z607" s="580"/>
      <c r="AB607" s="581" t="s">
        <v>670</v>
      </c>
    </row>
    <row r="608" spans="1:28" s="583" customFormat="1">
      <c r="A608" s="624"/>
      <c r="B608" s="584" t="s">
        <v>784</v>
      </c>
      <c r="C608" s="599"/>
      <c r="D608" s="625"/>
      <c r="E608" s="626">
        <v>4.25</v>
      </c>
      <c r="F608" s="627"/>
      <c r="G608" s="628"/>
      <c r="H608" s="629"/>
      <c r="I608" s="630"/>
      <c r="J608" s="631"/>
      <c r="K608" s="594"/>
      <c r="L608" s="594"/>
      <c r="M608" s="579"/>
      <c r="N608" s="598" t="s">
        <v>611</v>
      </c>
      <c r="O608" s="598" t="s">
        <v>611</v>
      </c>
      <c r="P608" s="595" t="s">
        <v>611</v>
      </c>
      <c r="Q608" s="580"/>
      <c r="R608" s="581"/>
      <c r="S608" s="582"/>
      <c r="T608" s="582"/>
      <c r="U608" s="582"/>
      <c r="V608" s="582"/>
      <c r="W608" s="582"/>
      <c r="X608" s="580"/>
      <c r="Y608" s="580"/>
      <c r="Z608" s="580"/>
      <c r="AB608" s="581"/>
    </row>
    <row r="609" spans="1:28" s="583" customFormat="1">
      <c r="A609" s="624"/>
      <c r="B609" s="584" t="s">
        <v>785</v>
      </c>
      <c r="C609" s="599"/>
      <c r="D609" s="625"/>
      <c r="E609" s="626">
        <v>4</v>
      </c>
      <c r="F609" s="627"/>
      <c r="G609" s="628"/>
      <c r="H609" s="629"/>
      <c r="I609" s="630"/>
      <c r="J609" s="631"/>
      <c r="K609" s="594"/>
      <c r="L609" s="594"/>
      <c r="M609" s="579"/>
      <c r="N609" s="598" t="s">
        <v>611</v>
      </c>
      <c r="O609" s="598" t="s">
        <v>611</v>
      </c>
      <c r="P609" s="595" t="s">
        <v>611</v>
      </c>
      <c r="Q609" s="580"/>
      <c r="R609" s="581"/>
      <c r="S609" s="582"/>
      <c r="T609" s="582"/>
      <c r="U609" s="582"/>
      <c r="V609" s="582"/>
      <c r="W609" s="582"/>
      <c r="X609" s="580"/>
      <c r="Y609" s="580"/>
      <c r="Z609" s="580"/>
      <c r="AB609" s="581"/>
    </row>
    <row r="610" spans="1:28" s="583" customFormat="1">
      <c r="A610" s="624"/>
      <c r="B610" s="584" t="s">
        <v>786</v>
      </c>
      <c r="C610" s="599"/>
      <c r="D610" s="625"/>
      <c r="E610" s="626">
        <f>1+1.1</f>
        <v>2.1</v>
      </c>
      <c r="F610" s="627"/>
      <c r="G610" s="628"/>
      <c r="H610" s="629"/>
      <c r="I610" s="630"/>
      <c r="J610" s="631"/>
      <c r="K610" s="594"/>
      <c r="L610" s="594"/>
      <c r="M610" s="579"/>
      <c r="N610" s="598" t="s">
        <v>611</v>
      </c>
      <c r="O610" s="598" t="s">
        <v>611</v>
      </c>
      <c r="P610" s="595" t="s">
        <v>611</v>
      </c>
      <c r="Q610" s="580"/>
      <c r="R610" s="581"/>
      <c r="S610" s="582"/>
      <c r="T610" s="582"/>
      <c r="U610" s="582"/>
      <c r="V610" s="582"/>
      <c r="W610" s="582"/>
      <c r="X610" s="580"/>
      <c r="Y610" s="580"/>
      <c r="Z610" s="580"/>
      <c r="AB610" s="581"/>
    </row>
    <row r="611" spans="1:28" s="583" customFormat="1">
      <c r="A611" s="624"/>
      <c r="B611" s="584" t="s">
        <v>787</v>
      </c>
      <c r="C611" s="599"/>
      <c r="D611" s="625"/>
      <c r="E611" s="626">
        <v>6</v>
      </c>
      <c r="F611" s="627"/>
      <c r="G611" s="628"/>
      <c r="H611" s="629"/>
      <c r="I611" s="630"/>
      <c r="J611" s="631"/>
      <c r="K611" s="594"/>
      <c r="L611" s="594"/>
      <c r="M611" s="579"/>
      <c r="N611" s="598" t="s">
        <v>611</v>
      </c>
      <c r="O611" s="598" t="s">
        <v>611</v>
      </c>
      <c r="P611" s="595" t="s">
        <v>611</v>
      </c>
      <c r="Q611" s="580"/>
      <c r="R611" s="581"/>
      <c r="S611" s="582"/>
      <c r="T611" s="582"/>
      <c r="U611" s="582"/>
      <c r="V611" s="582"/>
      <c r="W611" s="582"/>
      <c r="X611" s="580"/>
      <c r="Y611" s="580"/>
      <c r="Z611" s="580"/>
      <c r="AB611" s="581"/>
    </row>
    <row r="612" spans="1:28" s="583" customFormat="1" ht="46.5">
      <c r="A612" s="624"/>
      <c r="B612" s="584" t="s">
        <v>788</v>
      </c>
      <c r="C612" s="599"/>
      <c r="D612" s="625"/>
      <c r="E612" s="626">
        <v>3.65</v>
      </c>
      <c r="F612" s="627"/>
      <c r="G612" s="628"/>
      <c r="H612" s="629"/>
      <c r="I612" s="630"/>
      <c r="J612" s="631"/>
      <c r="K612" s="594"/>
      <c r="L612" s="594"/>
      <c r="M612" s="579"/>
      <c r="N612" s="598" t="s">
        <v>611</v>
      </c>
      <c r="O612" s="598" t="s">
        <v>611</v>
      </c>
      <c r="P612" s="595" t="s">
        <v>611</v>
      </c>
      <c r="Q612" s="580"/>
      <c r="R612" s="581"/>
      <c r="S612" s="582"/>
      <c r="T612" s="582"/>
      <c r="U612" s="582"/>
      <c r="V612" s="582"/>
      <c r="W612" s="582"/>
      <c r="X612" s="580"/>
      <c r="Y612" s="580"/>
      <c r="Z612" s="580"/>
      <c r="AB612" s="581"/>
    </row>
    <row r="613" spans="1:28" s="583" customFormat="1" ht="46.5">
      <c r="A613" s="624"/>
      <c r="B613" s="584" t="s">
        <v>789</v>
      </c>
      <c r="C613" s="599"/>
      <c r="D613" s="625"/>
      <c r="E613" s="626">
        <v>6</v>
      </c>
      <c r="F613" s="627"/>
      <c r="G613" s="628"/>
      <c r="H613" s="629"/>
      <c r="I613" s="630"/>
      <c r="J613" s="631"/>
      <c r="K613" s="594"/>
      <c r="L613" s="594"/>
      <c r="M613" s="579"/>
      <c r="N613" s="598" t="s">
        <v>611</v>
      </c>
      <c r="O613" s="598" t="s">
        <v>611</v>
      </c>
      <c r="P613" s="595" t="s">
        <v>611</v>
      </c>
      <c r="Q613" s="580"/>
      <c r="R613" s="581"/>
      <c r="S613" s="582"/>
      <c r="T613" s="582"/>
      <c r="U613" s="582"/>
      <c r="V613" s="582"/>
      <c r="W613" s="582"/>
      <c r="X613" s="580"/>
      <c r="Y613" s="580"/>
      <c r="Z613" s="580"/>
      <c r="AB613" s="581"/>
    </row>
    <row r="614" spans="1:28" s="583" customFormat="1" ht="46.5">
      <c r="A614" s="624"/>
      <c r="B614" s="584" t="s">
        <v>790</v>
      </c>
      <c r="C614" s="599"/>
      <c r="D614" s="625"/>
      <c r="E614" s="626">
        <v>4.8499999999999996</v>
      </c>
      <c r="F614" s="627"/>
      <c r="G614" s="628"/>
      <c r="H614" s="629"/>
      <c r="I614" s="630"/>
      <c r="J614" s="631"/>
      <c r="K614" s="594"/>
      <c r="L614" s="594"/>
      <c r="M614" s="579"/>
      <c r="N614" s="598" t="s">
        <v>611</v>
      </c>
      <c r="O614" s="598" t="s">
        <v>611</v>
      </c>
      <c r="P614" s="595" t="s">
        <v>611</v>
      </c>
      <c r="Q614" s="580"/>
      <c r="R614" s="581"/>
      <c r="S614" s="582"/>
      <c r="T614" s="582"/>
      <c r="U614" s="582"/>
      <c r="V614" s="582"/>
      <c r="W614" s="582"/>
      <c r="X614" s="580"/>
      <c r="Y614" s="580"/>
      <c r="Z614" s="580"/>
      <c r="AB614" s="581"/>
    </row>
    <row r="615" spans="1:28" s="583" customFormat="1" ht="46.5">
      <c r="A615" s="624"/>
      <c r="B615" s="584" t="s">
        <v>791</v>
      </c>
      <c r="C615" s="599"/>
      <c r="D615" s="625"/>
      <c r="E615" s="626">
        <v>5.7</v>
      </c>
      <c r="F615" s="627"/>
      <c r="G615" s="628"/>
      <c r="H615" s="629"/>
      <c r="I615" s="630"/>
      <c r="J615" s="631"/>
      <c r="K615" s="594"/>
      <c r="L615" s="594"/>
      <c r="M615" s="579"/>
      <c r="N615" s="598" t="s">
        <v>611</v>
      </c>
      <c r="O615" s="598" t="s">
        <v>611</v>
      </c>
      <c r="P615" s="595" t="s">
        <v>611</v>
      </c>
      <c r="Q615" s="580"/>
      <c r="R615" s="581"/>
      <c r="S615" s="582"/>
      <c r="T615" s="582"/>
      <c r="U615" s="582"/>
      <c r="V615" s="582"/>
      <c r="W615" s="582"/>
      <c r="X615" s="580"/>
      <c r="Y615" s="580"/>
      <c r="Z615" s="580"/>
      <c r="AB615" s="581"/>
    </row>
    <row r="616" spans="1:28" s="583" customFormat="1" ht="46.5">
      <c r="A616" s="624"/>
      <c r="B616" s="584" t="s">
        <v>792</v>
      </c>
      <c r="C616" s="599"/>
      <c r="D616" s="625"/>
      <c r="E616" s="626">
        <v>4.8499999999999996</v>
      </c>
      <c r="F616" s="627"/>
      <c r="G616" s="628"/>
      <c r="H616" s="629"/>
      <c r="I616" s="630"/>
      <c r="J616" s="631"/>
      <c r="K616" s="594"/>
      <c r="L616" s="594"/>
      <c r="M616" s="579"/>
      <c r="N616" s="598" t="s">
        <v>611</v>
      </c>
      <c r="O616" s="598" t="s">
        <v>611</v>
      </c>
      <c r="P616" s="595" t="s">
        <v>611</v>
      </c>
      <c r="Q616" s="580"/>
      <c r="R616" s="581"/>
      <c r="S616" s="582"/>
      <c r="T616" s="582"/>
      <c r="U616" s="582"/>
      <c r="V616" s="582"/>
      <c r="W616" s="582"/>
      <c r="X616" s="580"/>
      <c r="Y616" s="580"/>
      <c r="Z616" s="580"/>
      <c r="AB616" s="581"/>
    </row>
    <row r="617" spans="1:28" s="583" customFormat="1">
      <c r="A617" s="624"/>
      <c r="B617" s="584" t="s">
        <v>793</v>
      </c>
      <c r="C617" s="599"/>
      <c r="D617" s="625"/>
      <c r="E617" s="626">
        <v>6</v>
      </c>
      <c r="F617" s="627"/>
      <c r="G617" s="628"/>
      <c r="H617" s="629"/>
      <c r="I617" s="630"/>
      <c r="J617" s="631"/>
      <c r="K617" s="594"/>
      <c r="L617" s="594"/>
      <c r="M617" s="579"/>
      <c r="N617" s="598" t="s">
        <v>611</v>
      </c>
      <c r="O617" s="598" t="s">
        <v>611</v>
      </c>
      <c r="P617" s="595" t="s">
        <v>611</v>
      </c>
      <c r="Q617" s="580"/>
      <c r="R617" s="581"/>
      <c r="S617" s="582"/>
      <c r="T617" s="582"/>
      <c r="U617" s="582"/>
      <c r="V617" s="582"/>
      <c r="W617" s="582"/>
      <c r="X617" s="580"/>
      <c r="Y617" s="580"/>
      <c r="Z617" s="580"/>
      <c r="AB617" s="581"/>
    </row>
    <row r="618" spans="1:28" s="583" customFormat="1">
      <c r="A618" s="624"/>
      <c r="B618" s="584" t="s">
        <v>794</v>
      </c>
      <c r="C618" s="599"/>
      <c r="D618" s="625"/>
      <c r="E618" s="626">
        <v>6</v>
      </c>
      <c r="F618" s="627"/>
      <c r="G618" s="628"/>
      <c r="H618" s="629"/>
      <c r="I618" s="630"/>
      <c r="J618" s="631"/>
      <c r="K618" s="594"/>
      <c r="L618" s="594"/>
      <c r="M618" s="579"/>
      <c r="N618" s="598" t="s">
        <v>611</v>
      </c>
      <c r="O618" s="598" t="s">
        <v>611</v>
      </c>
      <c r="P618" s="595" t="s">
        <v>611</v>
      </c>
      <c r="Q618" s="580"/>
      <c r="R618" s="581"/>
      <c r="S618" s="582"/>
      <c r="T618" s="582"/>
      <c r="U618" s="582"/>
      <c r="V618" s="582"/>
      <c r="W618" s="582"/>
      <c r="X618" s="580"/>
      <c r="Y618" s="580"/>
      <c r="Z618" s="580"/>
      <c r="AB618" s="581"/>
    </row>
    <row r="619" spans="1:28" s="583" customFormat="1">
      <c r="A619" s="624"/>
      <c r="B619" s="584" t="s">
        <v>795</v>
      </c>
      <c r="C619" s="599"/>
      <c r="D619" s="625"/>
      <c r="E619" s="626">
        <v>6</v>
      </c>
      <c r="F619" s="627"/>
      <c r="G619" s="628"/>
      <c r="H619" s="629"/>
      <c r="I619" s="630"/>
      <c r="J619" s="631"/>
      <c r="K619" s="594"/>
      <c r="L619" s="594"/>
      <c r="M619" s="579"/>
      <c r="N619" s="598" t="s">
        <v>611</v>
      </c>
      <c r="O619" s="598" t="s">
        <v>611</v>
      </c>
      <c r="P619" s="595" t="s">
        <v>611</v>
      </c>
      <c r="Q619" s="580"/>
      <c r="R619" s="581"/>
      <c r="S619" s="582"/>
      <c r="T619" s="582"/>
      <c r="U619" s="582"/>
      <c r="V619" s="582"/>
      <c r="W619" s="582"/>
      <c r="X619" s="580"/>
      <c r="Y619" s="580"/>
      <c r="Z619" s="580"/>
      <c r="AB619" s="581"/>
    </row>
    <row r="620" spans="1:28" s="583" customFormat="1" ht="46.5">
      <c r="A620" s="624"/>
      <c r="B620" s="584" t="s">
        <v>796</v>
      </c>
      <c r="C620" s="599"/>
      <c r="D620" s="625"/>
      <c r="E620" s="626">
        <v>5.8</v>
      </c>
      <c r="F620" s="627"/>
      <c r="G620" s="628"/>
      <c r="H620" s="629"/>
      <c r="I620" s="630"/>
      <c r="J620" s="631"/>
      <c r="K620" s="594"/>
      <c r="L620" s="594"/>
      <c r="M620" s="579"/>
      <c r="N620" s="598" t="s">
        <v>611</v>
      </c>
      <c r="O620" s="598" t="s">
        <v>611</v>
      </c>
      <c r="P620" s="595" t="s">
        <v>611</v>
      </c>
      <c r="Q620" s="580"/>
      <c r="R620" s="581"/>
      <c r="S620" s="582"/>
      <c r="T620" s="582"/>
      <c r="U620" s="582"/>
      <c r="V620" s="582"/>
      <c r="W620" s="582"/>
      <c r="X620" s="580"/>
      <c r="Y620" s="580"/>
      <c r="Z620" s="580"/>
      <c r="AB620" s="581"/>
    </row>
    <row r="621" spans="1:28" s="583" customFormat="1">
      <c r="A621" s="624"/>
      <c r="B621" s="584" t="s">
        <v>797</v>
      </c>
      <c r="C621" s="599"/>
      <c r="D621" s="625"/>
      <c r="E621" s="626">
        <v>1.8</v>
      </c>
      <c r="F621" s="627"/>
      <c r="G621" s="628"/>
      <c r="H621" s="629"/>
      <c r="I621" s="630"/>
      <c r="J621" s="631"/>
      <c r="K621" s="594"/>
      <c r="L621" s="594"/>
      <c r="M621" s="579"/>
      <c r="N621" s="598" t="s">
        <v>611</v>
      </c>
      <c r="O621" s="598" t="s">
        <v>611</v>
      </c>
      <c r="P621" s="595" t="s">
        <v>611</v>
      </c>
      <c r="Q621" s="580"/>
      <c r="R621" s="581"/>
      <c r="S621" s="582"/>
      <c r="T621" s="582"/>
      <c r="U621" s="582"/>
      <c r="V621" s="582"/>
      <c r="W621" s="582"/>
      <c r="X621" s="580"/>
      <c r="Y621" s="580"/>
      <c r="Z621" s="580"/>
      <c r="AB621" s="581"/>
    </row>
    <row r="622" spans="1:28" s="583" customFormat="1" ht="46.5">
      <c r="A622" s="624"/>
      <c r="B622" s="584" t="s">
        <v>798</v>
      </c>
      <c r="C622" s="599"/>
      <c r="D622" s="625"/>
      <c r="E622" s="626">
        <v>2.85</v>
      </c>
      <c r="F622" s="627"/>
      <c r="G622" s="628"/>
      <c r="H622" s="629"/>
      <c r="I622" s="630"/>
      <c r="J622" s="631"/>
      <c r="K622" s="594"/>
      <c r="L622" s="594"/>
      <c r="M622" s="579"/>
      <c r="N622" s="598" t="s">
        <v>611</v>
      </c>
      <c r="O622" s="598" t="s">
        <v>611</v>
      </c>
      <c r="P622" s="595" t="s">
        <v>611</v>
      </c>
      <c r="Q622" s="580"/>
      <c r="R622" s="581"/>
      <c r="S622" s="582"/>
      <c r="T622" s="582"/>
      <c r="U622" s="582"/>
      <c r="V622" s="582"/>
      <c r="W622" s="582"/>
      <c r="X622" s="580"/>
      <c r="Y622" s="580"/>
      <c r="Z622" s="580"/>
      <c r="AB622" s="581"/>
    </row>
    <row r="623" spans="1:28" s="583" customFormat="1" ht="46.5">
      <c r="A623" s="624"/>
      <c r="B623" s="584" t="s">
        <v>799</v>
      </c>
      <c r="C623" s="599"/>
      <c r="D623" s="625"/>
      <c r="E623" s="626">
        <v>4.9000000000000004</v>
      </c>
      <c r="F623" s="627"/>
      <c r="G623" s="628"/>
      <c r="H623" s="629"/>
      <c r="I623" s="630"/>
      <c r="J623" s="631"/>
      <c r="K623" s="594"/>
      <c r="L623" s="594"/>
      <c r="M623" s="579"/>
      <c r="N623" s="598" t="s">
        <v>611</v>
      </c>
      <c r="O623" s="598" t="s">
        <v>611</v>
      </c>
      <c r="P623" s="595" t="s">
        <v>611</v>
      </c>
      <c r="Q623" s="580"/>
      <c r="R623" s="581"/>
      <c r="S623" s="582"/>
      <c r="T623" s="582"/>
      <c r="U623" s="582"/>
      <c r="V623" s="582"/>
      <c r="W623" s="582"/>
      <c r="X623" s="580"/>
      <c r="Y623" s="580"/>
      <c r="Z623" s="580"/>
      <c r="AB623" s="581"/>
    </row>
    <row r="624" spans="1:28" s="583" customFormat="1" ht="46.5">
      <c r="A624" s="624"/>
      <c r="B624" s="584" t="s">
        <v>800</v>
      </c>
      <c r="C624" s="599"/>
      <c r="D624" s="625"/>
      <c r="E624" s="626">
        <v>5.8</v>
      </c>
      <c r="F624" s="627"/>
      <c r="G624" s="628"/>
      <c r="H624" s="629"/>
      <c r="I624" s="630"/>
      <c r="J624" s="631"/>
      <c r="K624" s="594"/>
      <c r="L624" s="594"/>
      <c r="M624" s="579"/>
      <c r="N624" s="598" t="s">
        <v>611</v>
      </c>
      <c r="O624" s="598" t="s">
        <v>611</v>
      </c>
      <c r="P624" s="595" t="s">
        <v>611</v>
      </c>
      <c r="Q624" s="580"/>
      <c r="R624" s="581"/>
      <c r="S624" s="582"/>
      <c r="T624" s="582"/>
      <c r="U624" s="582"/>
      <c r="V624" s="582"/>
      <c r="W624" s="582"/>
      <c r="X624" s="580"/>
      <c r="Y624" s="580"/>
      <c r="Z624" s="580"/>
      <c r="AB624" s="581"/>
    </row>
    <row r="625" spans="1:28" s="583" customFormat="1">
      <c r="A625" s="624"/>
      <c r="B625" s="584" t="s">
        <v>801</v>
      </c>
      <c r="C625" s="599"/>
      <c r="D625" s="625"/>
      <c r="E625" s="626">
        <v>1.8</v>
      </c>
      <c r="F625" s="627"/>
      <c r="G625" s="628"/>
      <c r="H625" s="629"/>
      <c r="I625" s="630"/>
      <c r="J625" s="631"/>
      <c r="K625" s="594"/>
      <c r="L625" s="594"/>
      <c r="M625" s="579"/>
      <c r="N625" s="598" t="s">
        <v>611</v>
      </c>
      <c r="O625" s="598" t="s">
        <v>611</v>
      </c>
      <c r="P625" s="595" t="s">
        <v>611</v>
      </c>
      <c r="Q625" s="580"/>
      <c r="R625" s="581"/>
      <c r="S625" s="582"/>
      <c r="T625" s="582"/>
      <c r="U625" s="582"/>
      <c r="V625" s="582"/>
      <c r="W625" s="582"/>
      <c r="X625" s="580"/>
      <c r="Y625" s="580"/>
      <c r="Z625" s="580"/>
      <c r="AB625" s="581"/>
    </row>
    <row r="626" spans="1:28" s="583" customFormat="1">
      <c r="A626" s="624"/>
      <c r="B626" s="584" t="s">
        <v>802</v>
      </c>
      <c r="C626" s="599"/>
      <c r="D626" s="625"/>
      <c r="E626" s="626">
        <v>2.85</v>
      </c>
      <c r="F626" s="627"/>
      <c r="G626" s="628"/>
      <c r="H626" s="629"/>
      <c r="I626" s="630"/>
      <c r="J626" s="631"/>
      <c r="K626" s="594"/>
      <c r="L626" s="594"/>
      <c r="M626" s="579"/>
      <c r="N626" s="598" t="s">
        <v>611</v>
      </c>
      <c r="O626" s="598" t="s">
        <v>611</v>
      </c>
      <c r="P626" s="595" t="s">
        <v>611</v>
      </c>
      <c r="Q626" s="580"/>
      <c r="R626" s="581"/>
      <c r="S626" s="582"/>
      <c r="T626" s="582"/>
      <c r="U626" s="582"/>
      <c r="V626" s="582"/>
      <c r="W626" s="582"/>
      <c r="X626" s="580"/>
      <c r="Y626" s="580"/>
      <c r="Z626" s="580"/>
      <c r="AB626" s="581"/>
    </row>
    <row r="627" spans="1:28" s="583" customFormat="1">
      <c r="A627" s="624"/>
      <c r="B627" s="584" t="s">
        <v>803</v>
      </c>
      <c r="C627" s="599"/>
      <c r="D627" s="625"/>
      <c r="E627" s="626">
        <v>6</v>
      </c>
      <c r="F627" s="627"/>
      <c r="G627" s="628"/>
      <c r="H627" s="629"/>
      <c r="I627" s="630"/>
      <c r="J627" s="631"/>
      <c r="K627" s="594"/>
      <c r="L627" s="594"/>
      <c r="M627" s="579"/>
      <c r="N627" s="598" t="s">
        <v>611</v>
      </c>
      <c r="O627" s="598" t="s">
        <v>611</v>
      </c>
      <c r="P627" s="595" t="s">
        <v>611</v>
      </c>
      <c r="Q627" s="580"/>
      <c r="R627" s="581"/>
      <c r="S627" s="582"/>
      <c r="T627" s="582"/>
      <c r="U627" s="582"/>
      <c r="V627" s="582"/>
      <c r="W627" s="582"/>
      <c r="X627" s="580"/>
      <c r="Y627" s="580"/>
      <c r="Z627" s="580"/>
      <c r="AB627" s="581"/>
    </row>
    <row r="628" spans="1:28" s="583" customFormat="1">
      <c r="A628" s="624"/>
      <c r="B628" s="584" t="s">
        <v>804</v>
      </c>
      <c r="C628" s="599"/>
      <c r="D628" s="625"/>
      <c r="E628" s="626">
        <v>1.35</v>
      </c>
      <c r="F628" s="627"/>
      <c r="G628" s="628"/>
      <c r="H628" s="629"/>
      <c r="I628" s="630"/>
      <c r="J628" s="631"/>
      <c r="K628" s="594"/>
      <c r="L628" s="594"/>
      <c r="M628" s="579"/>
      <c r="N628" s="598" t="s">
        <v>611</v>
      </c>
      <c r="O628" s="598" t="s">
        <v>611</v>
      </c>
      <c r="P628" s="595" t="s">
        <v>611</v>
      </c>
      <c r="Q628" s="580"/>
      <c r="R628" s="581"/>
      <c r="S628" s="582"/>
      <c r="T628" s="582"/>
      <c r="U628" s="582"/>
      <c r="V628" s="582"/>
      <c r="W628" s="582"/>
      <c r="X628" s="580"/>
      <c r="Y628" s="580"/>
      <c r="Z628" s="580"/>
      <c r="AB628" s="581"/>
    </row>
    <row r="629" spans="1:28" s="583" customFormat="1" ht="46.5">
      <c r="A629" s="624"/>
      <c r="B629" s="584" t="s">
        <v>805</v>
      </c>
      <c r="C629" s="599"/>
      <c r="D629" s="625"/>
      <c r="E629" s="626">
        <v>4.6500000000000004</v>
      </c>
      <c r="F629" s="627"/>
      <c r="G629" s="628"/>
      <c r="H629" s="629"/>
      <c r="I629" s="630"/>
      <c r="J629" s="631"/>
      <c r="K629" s="594"/>
      <c r="L629" s="594"/>
      <c r="M629" s="579"/>
      <c r="N629" s="598" t="s">
        <v>611</v>
      </c>
      <c r="O629" s="598" t="s">
        <v>611</v>
      </c>
      <c r="P629" s="595" t="s">
        <v>611</v>
      </c>
      <c r="Q629" s="580"/>
      <c r="R629" s="581"/>
      <c r="S629" s="582"/>
      <c r="T629" s="582"/>
      <c r="U629" s="582"/>
      <c r="V629" s="582"/>
      <c r="W629" s="582"/>
      <c r="X629" s="580"/>
      <c r="Y629" s="580"/>
      <c r="Z629" s="580"/>
      <c r="AB629" s="581"/>
    </row>
    <row r="630" spans="1:28" s="583" customFormat="1">
      <c r="A630" s="624"/>
      <c r="B630" s="584" t="s">
        <v>806</v>
      </c>
      <c r="C630" s="599"/>
      <c r="D630" s="625"/>
      <c r="E630" s="626">
        <v>3.55</v>
      </c>
      <c r="F630" s="627"/>
      <c r="G630" s="628"/>
      <c r="H630" s="629"/>
      <c r="I630" s="630"/>
      <c r="J630" s="631"/>
      <c r="K630" s="594"/>
      <c r="L630" s="594"/>
      <c r="M630" s="579"/>
      <c r="N630" s="598" t="s">
        <v>611</v>
      </c>
      <c r="O630" s="598" t="s">
        <v>611</v>
      </c>
      <c r="P630" s="595" t="s">
        <v>611</v>
      </c>
      <c r="Q630" s="580"/>
      <c r="R630" s="581"/>
      <c r="S630" s="582"/>
      <c r="T630" s="582"/>
      <c r="U630" s="582"/>
      <c r="V630" s="582"/>
      <c r="W630" s="582"/>
      <c r="X630" s="580"/>
      <c r="Y630" s="580"/>
      <c r="Z630" s="580"/>
      <c r="AB630" s="581"/>
    </row>
    <row r="631" spans="1:28" s="583" customFormat="1">
      <c r="A631" s="624"/>
      <c r="B631" s="584" t="s">
        <v>840</v>
      </c>
      <c r="C631" s="599"/>
      <c r="D631" s="625"/>
      <c r="E631" s="626">
        <v>3.5</v>
      </c>
      <c r="F631" s="627"/>
      <c r="G631" s="628"/>
      <c r="H631" s="629"/>
      <c r="I631" s="630"/>
      <c r="J631" s="631"/>
      <c r="K631" s="594"/>
      <c r="L631" s="594"/>
      <c r="M631" s="579"/>
      <c r="N631" s="598" t="s">
        <v>611</v>
      </c>
      <c r="O631" s="598" t="s">
        <v>611</v>
      </c>
      <c r="P631" s="595" t="s">
        <v>611</v>
      </c>
      <c r="Q631" s="580"/>
      <c r="R631" s="581"/>
      <c r="S631" s="582"/>
      <c r="T631" s="582"/>
      <c r="U631" s="582"/>
      <c r="V631" s="582"/>
      <c r="W631" s="582"/>
      <c r="X631" s="580"/>
      <c r="Y631" s="580"/>
      <c r="Z631" s="580"/>
      <c r="AB631" s="581"/>
    </row>
    <row r="632" spans="1:28" s="583" customFormat="1" ht="46.5">
      <c r="A632" s="624"/>
      <c r="B632" s="584" t="s">
        <v>841</v>
      </c>
      <c r="C632" s="599"/>
      <c r="D632" s="625"/>
      <c r="E632" s="626">
        <v>6</v>
      </c>
      <c r="F632" s="627"/>
      <c r="G632" s="628"/>
      <c r="H632" s="629"/>
      <c r="I632" s="630"/>
      <c r="J632" s="631"/>
      <c r="K632" s="594"/>
      <c r="L632" s="594"/>
      <c r="M632" s="579"/>
      <c r="N632" s="598" t="s">
        <v>611</v>
      </c>
      <c r="O632" s="598" t="s">
        <v>611</v>
      </c>
      <c r="P632" s="595" t="s">
        <v>611</v>
      </c>
      <c r="Q632" s="580"/>
      <c r="R632" s="581"/>
      <c r="S632" s="582"/>
      <c r="T632" s="582"/>
      <c r="U632" s="582"/>
      <c r="V632" s="582"/>
      <c r="W632" s="582"/>
      <c r="X632" s="580"/>
      <c r="Y632" s="580"/>
      <c r="Z632" s="580"/>
      <c r="AB632" s="581"/>
    </row>
    <row r="633" spans="1:28" s="583" customFormat="1">
      <c r="A633" s="624"/>
      <c r="B633" s="584" t="s">
        <v>809</v>
      </c>
      <c r="C633" s="599"/>
      <c r="D633" s="625"/>
      <c r="E633" s="626">
        <v>3.5</v>
      </c>
      <c r="F633" s="627"/>
      <c r="G633" s="628"/>
      <c r="H633" s="629"/>
      <c r="I633" s="630"/>
      <c r="J633" s="631"/>
      <c r="K633" s="594"/>
      <c r="L633" s="594"/>
      <c r="M633" s="579"/>
      <c r="N633" s="598" t="s">
        <v>611</v>
      </c>
      <c r="O633" s="598" t="s">
        <v>611</v>
      </c>
      <c r="P633" s="595" t="s">
        <v>611</v>
      </c>
      <c r="Q633" s="580"/>
      <c r="R633" s="581"/>
      <c r="S633" s="582"/>
      <c r="T633" s="582"/>
      <c r="U633" s="582"/>
      <c r="V633" s="582"/>
      <c r="W633" s="582"/>
      <c r="X633" s="580"/>
      <c r="Y633" s="580"/>
      <c r="Z633" s="580"/>
      <c r="AB633" s="581"/>
    </row>
    <row r="634" spans="1:28" s="583" customFormat="1">
      <c r="A634" s="624"/>
      <c r="B634" s="584" t="s">
        <v>810</v>
      </c>
      <c r="C634" s="599"/>
      <c r="D634" s="625"/>
      <c r="E634" s="626">
        <v>1.35</v>
      </c>
      <c r="F634" s="627"/>
      <c r="G634" s="628"/>
      <c r="H634" s="629"/>
      <c r="I634" s="630"/>
      <c r="J634" s="631"/>
      <c r="K634" s="594"/>
      <c r="L634" s="594"/>
      <c r="M634" s="579"/>
      <c r="N634" s="598" t="s">
        <v>611</v>
      </c>
      <c r="O634" s="598" t="s">
        <v>611</v>
      </c>
      <c r="P634" s="595" t="s">
        <v>611</v>
      </c>
      <c r="Q634" s="580"/>
      <c r="R634" s="581"/>
      <c r="S634" s="582"/>
      <c r="T634" s="582"/>
      <c r="U634" s="582"/>
      <c r="V634" s="582"/>
      <c r="W634" s="582"/>
      <c r="X634" s="580"/>
      <c r="Y634" s="580"/>
      <c r="Z634" s="580"/>
      <c r="AB634" s="581"/>
    </row>
    <row r="635" spans="1:28" s="583" customFormat="1">
      <c r="A635" s="624"/>
      <c r="B635" s="584" t="s">
        <v>811</v>
      </c>
      <c r="C635" s="599"/>
      <c r="D635" s="625"/>
      <c r="E635" s="626">
        <v>1.35</v>
      </c>
      <c r="F635" s="627"/>
      <c r="G635" s="628"/>
      <c r="H635" s="629"/>
      <c r="I635" s="630"/>
      <c r="J635" s="631"/>
      <c r="K635" s="594"/>
      <c r="L635" s="594"/>
      <c r="M635" s="579"/>
      <c r="N635" s="598" t="s">
        <v>611</v>
      </c>
      <c r="O635" s="598" t="s">
        <v>611</v>
      </c>
      <c r="P635" s="595" t="s">
        <v>611</v>
      </c>
      <c r="Q635" s="580"/>
      <c r="R635" s="581"/>
      <c r="S635" s="582"/>
      <c r="T635" s="582"/>
      <c r="U635" s="582"/>
      <c r="V635" s="582"/>
      <c r="W635" s="582"/>
      <c r="X635" s="580"/>
      <c r="Y635" s="580"/>
      <c r="Z635" s="580"/>
      <c r="AB635" s="581"/>
    </row>
    <row r="636" spans="1:28" s="583" customFormat="1">
      <c r="A636" s="624"/>
      <c r="B636" s="584" t="s">
        <v>812</v>
      </c>
      <c r="C636" s="599"/>
      <c r="D636" s="625"/>
      <c r="E636" s="626">
        <v>1.9</v>
      </c>
      <c r="F636" s="627"/>
      <c r="G636" s="628"/>
      <c r="H636" s="629"/>
      <c r="I636" s="630"/>
      <c r="J636" s="631"/>
      <c r="K636" s="594"/>
      <c r="L636" s="594"/>
      <c r="M636" s="579"/>
      <c r="N636" s="598" t="s">
        <v>611</v>
      </c>
      <c r="O636" s="598" t="s">
        <v>611</v>
      </c>
      <c r="P636" s="595" t="s">
        <v>611</v>
      </c>
      <c r="Q636" s="580"/>
      <c r="R636" s="581"/>
      <c r="S636" s="582"/>
      <c r="T636" s="582"/>
      <c r="U636" s="582"/>
      <c r="V636" s="582"/>
      <c r="W636" s="582"/>
      <c r="X636" s="580"/>
      <c r="Y636" s="580"/>
      <c r="Z636" s="580"/>
      <c r="AB636" s="581"/>
    </row>
    <row r="637" spans="1:28" s="583" customFormat="1">
      <c r="A637" s="624"/>
      <c r="B637" s="584" t="s">
        <v>813</v>
      </c>
      <c r="C637" s="599"/>
      <c r="D637" s="625"/>
      <c r="E637" s="626">
        <f>0.5+0.35</f>
        <v>0.85</v>
      </c>
      <c r="F637" s="627"/>
      <c r="G637" s="628"/>
      <c r="H637" s="629"/>
      <c r="I637" s="630"/>
      <c r="J637" s="631"/>
      <c r="K637" s="594"/>
      <c r="L637" s="594"/>
      <c r="M637" s="579"/>
      <c r="N637" s="598"/>
      <c r="O637" s="598"/>
      <c r="P637" s="595"/>
      <c r="Q637" s="580"/>
      <c r="R637" s="581"/>
      <c r="S637" s="582"/>
      <c r="T637" s="582"/>
      <c r="U637" s="582"/>
      <c r="V637" s="582"/>
      <c r="W637" s="582"/>
      <c r="X637" s="580"/>
      <c r="Y637" s="580"/>
      <c r="Z637" s="580"/>
      <c r="AB637" s="581"/>
    </row>
    <row r="638" spans="1:28" s="583" customFormat="1">
      <c r="A638" s="624"/>
      <c r="B638" s="584" t="s">
        <v>814</v>
      </c>
      <c r="C638" s="599"/>
      <c r="D638" s="625"/>
      <c r="E638" s="626">
        <v>6.45</v>
      </c>
      <c r="F638" s="627"/>
      <c r="G638" s="628"/>
      <c r="H638" s="629"/>
      <c r="I638" s="630"/>
      <c r="J638" s="631"/>
      <c r="K638" s="594"/>
      <c r="L638" s="594"/>
      <c r="M638" s="579"/>
      <c r="N638" s="598" t="s">
        <v>611</v>
      </c>
      <c r="O638" s="598" t="s">
        <v>611</v>
      </c>
      <c r="P638" s="595" t="s">
        <v>611</v>
      </c>
      <c r="Q638" s="580"/>
      <c r="R638" s="581"/>
      <c r="S638" s="582"/>
      <c r="T638" s="582"/>
      <c r="U638" s="582"/>
      <c r="V638" s="582"/>
      <c r="W638" s="582"/>
      <c r="X638" s="580"/>
      <c r="Y638" s="580"/>
      <c r="Z638" s="580"/>
      <c r="AB638" s="581"/>
    </row>
    <row r="639" spans="1:28" s="583" customFormat="1">
      <c r="A639" s="624"/>
      <c r="B639" s="584" t="s">
        <v>815</v>
      </c>
      <c r="C639" s="599"/>
      <c r="D639" s="625"/>
      <c r="E639" s="626">
        <v>2.58</v>
      </c>
      <c r="F639" s="627"/>
      <c r="G639" s="628"/>
      <c r="H639" s="629"/>
      <c r="I639" s="630"/>
      <c r="J639" s="631"/>
      <c r="K639" s="594"/>
      <c r="L639" s="594"/>
      <c r="M639" s="579"/>
      <c r="N639" s="585" t="s">
        <v>611</v>
      </c>
      <c r="O639" s="585">
        <v>5</v>
      </c>
      <c r="P639" s="585" t="s">
        <v>611</v>
      </c>
      <c r="Q639" s="580"/>
      <c r="R639" s="581"/>
      <c r="S639" s="582"/>
      <c r="T639" s="582"/>
      <c r="U639" s="582"/>
      <c r="V639" s="582"/>
      <c r="W639" s="582"/>
      <c r="X639" s="580"/>
      <c r="Y639" s="580"/>
      <c r="Z639" s="580"/>
      <c r="AB639" s="581" t="s">
        <v>670</v>
      </c>
    </row>
    <row r="640" spans="1:28" s="583" customFormat="1">
      <c r="A640" s="624"/>
      <c r="B640" s="584" t="s">
        <v>816</v>
      </c>
      <c r="C640" s="599"/>
      <c r="D640" s="625"/>
      <c r="E640" s="626">
        <v>6</v>
      </c>
      <c r="F640" s="627"/>
      <c r="G640" s="628"/>
      <c r="H640" s="629"/>
      <c r="I640" s="630"/>
      <c r="J640" s="631"/>
      <c r="K640" s="594"/>
      <c r="L640" s="594"/>
      <c r="M640" s="579"/>
      <c r="N640" s="598" t="s">
        <v>611</v>
      </c>
      <c r="O640" s="598" t="s">
        <v>611</v>
      </c>
      <c r="P640" s="595" t="s">
        <v>611</v>
      </c>
      <c r="Q640" s="580"/>
      <c r="R640" s="581"/>
      <c r="S640" s="582"/>
      <c r="T640" s="582"/>
      <c r="U640" s="582"/>
      <c r="V640" s="582"/>
      <c r="W640" s="582"/>
      <c r="X640" s="580"/>
      <c r="Y640" s="580"/>
      <c r="Z640" s="580"/>
      <c r="AB640" s="581"/>
    </row>
    <row r="641" spans="1:28" s="583" customFormat="1">
      <c r="A641" s="624"/>
      <c r="B641" s="584" t="s">
        <v>817</v>
      </c>
      <c r="C641" s="599"/>
      <c r="D641" s="625"/>
      <c r="E641" s="626">
        <v>6</v>
      </c>
      <c r="F641" s="627"/>
      <c r="G641" s="628"/>
      <c r="H641" s="629"/>
      <c r="I641" s="630"/>
      <c r="J641" s="631"/>
      <c r="K641" s="594"/>
      <c r="L641" s="594"/>
      <c r="M641" s="579"/>
      <c r="N641" s="598" t="s">
        <v>611</v>
      </c>
      <c r="O641" s="598" t="s">
        <v>611</v>
      </c>
      <c r="P641" s="595" t="s">
        <v>611</v>
      </c>
      <c r="Q641" s="580"/>
      <c r="R641" s="581"/>
      <c r="S641" s="582"/>
      <c r="T641" s="582"/>
      <c r="U641" s="582"/>
      <c r="V641" s="582"/>
      <c r="W641" s="582"/>
      <c r="X641" s="580"/>
      <c r="Y641" s="580"/>
      <c r="Z641" s="580"/>
      <c r="AB641" s="581"/>
    </row>
    <row r="642" spans="1:28" s="583" customFormat="1">
      <c r="A642" s="624"/>
      <c r="B642" s="584" t="s">
        <v>818</v>
      </c>
      <c r="C642" s="599"/>
      <c r="D642" s="625"/>
      <c r="E642" s="626">
        <v>1.9</v>
      </c>
      <c r="F642" s="627"/>
      <c r="G642" s="628"/>
      <c r="H642" s="629"/>
      <c r="I642" s="630"/>
      <c r="J642" s="631"/>
      <c r="K642" s="594"/>
      <c r="L642" s="594"/>
      <c r="M642" s="579"/>
      <c r="N642" s="598" t="s">
        <v>611</v>
      </c>
      <c r="O642" s="598" t="s">
        <v>611</v>
      </c>
      <c r="P642" s="595" t="s">
        <v>611</v>
      </c>
      <c r="Q642" s="580"/>
      <c r="R642" s="581"/>
      <c r="S642" s="582"/>
      <c r="T642" s="582"/>
      <c r="U642" s="582"/>
      <c r="V642" s="582"/>
      <c r="W642" s="582"/>
      <c r="X642" s="580"/>
      <c r="Y642" s="580"/>
      <c r="Z642" s="580"/>
      <c r="AB642" s="581"/>
    </row>
    <row r="643" spans="1:28" s="583" customFormat="1">
      <c r="A643" s="624"/>
      <c r="B643" s="584" t="s">
        <v>819</v>
      </c>
      <c r="C643" s="599"/>
      <c r="D643" s="625"/>
      <c r="E643" s="626">
        <v>1.75</v>
      </c>
      <c r="F643" s="627"/>
      <c r="G643" s="628"/>
      <c r="H643" s="629"/>
      <c r="I643" s="630"/>
      <c r="J643" s="631"/>
      <c r="K643" s="594"/>
      <c r="L643" s="594"/>
      <c r="M643" s="579"/>
      <c r="N643" s="585" t="s">
        <v>611</v>
      </c>
      <c r="O643" s="585">
        <v>3</v>
      </c>
      <c r="P643" s="585" t="s">
        <v>611</v>
      </c>
      <c r="Q643" s="580"/>
      <c r="R643" s="581"/>
      <c r="S643" s="582"/>
      <c r="T643" s="582"/>
      <c r="U643" s="582"/>
      <c r="V643" s="582"/>
      <c r="W643" s="582"/>
      <c r="X643" s="580"/>
      <c r="Y643" s="580"/>
      <c r="Z643" s="580"/>
      <c r="AB643" s="581" t="s">
        <v>670</v>
      </c>
    </row>
    <row r="644" spans="1:28" s="583" customFormat="1">
      <c r="A644" s="624"/>
      <c r="B644" s="599" t="s">
        <v>676</v>
      </c>
      <c r="C644" s="599"/>
      <c r="D644" s="625"/>
      <c r="E644" s="626"/>
      <c r="F644" s="627"/>
      <c r="G644" s="628"/>
      <c r="H644" s="630"/>
      <c r="I644" s="630"/>
      <c r="J644" s="631"/>
      <c r="K644" s="594"/>
      <c r="L644" s="594"/>
      <c r="M644" s="579"/>
      <c r="N644" s="585" t="s">
        <v>611</v>
      </c>
      <c r="O644" s="585" t="s">
        <v>611</v>
      </c>
      <c r="P644" s="585" t="s">
        <v>611</v>
      </c>
      <c r="Q644" s="580"/>
      <c r="R644" s="581"/>
      <c r="S644" s="582"/>
      <c r="T644" s="582"/>
      <c r="U644" s="582"/>
      <c r="V644" s="582"/>
      <c r="W644" s="582"/>
      <c r="X644" s="580"/>
      <c r="Y644" s="580"/>
      <c r="Z644" s="580"/>
      <c r="AB644" s="581" t="s">
        <v>670</v>
      </c>
    </row>
    <row r="645" spans="1:28" s="583" customFormat="1">
      <c r="A645" s="624"/>
      <c r="B645" s="599" t="s">
        <v>821</v>
      </c>
      <c r="C645" s="599"/>
      <c r="D645" s="625"/>
      <c r="E645" s="626"/>
      <c r="F645" s="627"/>
      <c r="G645" s="628"/>
      <c r="H645" s="630"/>
      <c r="I645" s="630"/>
      <c r="J645" s="631"/>
      <c r="K645" s="594"/>
      <c r="L645" s="594"/>
      <c r="M645" s="579"/>
      <c r="N645" s="585" t="s">
        <v>611</v>
      </c>
      <c r="O645" s="585" t="s">
        <v>611</v>
      </c>
      <c r="P645" s="585" t="s">
        <v>611</v>
      </c>
      <c r="Q645" s="580"/>
      <c r="R645" s="581"/>
      <c r="S645" s="582"/>
      <c r="T645" s="582"/>
      <c r="U645" s="582"/>
      <c r="V645" s="582"/>
      <c r="W645" s="582"/>
      <c r="X645" s="580"/>
      <c r="Y645" s="580"/>
      <c r="Z645" s="580"/>
      <c r="AB645" s="581" t="s">
        <v>670</v>
      </c>
    </row>
    <row r="646" spans="1:28" s="583" customFormat="1">
      <c r="A646" s="624"/>
      <c r="B646" s="584" t="s">
        <v>822</v>
      </c>
      <c r="C646" s="599"/>
      <c r="D646" s="625"/>
      <c r="E646" s="626">
        <f>9</f>
        <v>9</v>
      </c>
      <c r="F646" s="627"/>
      <c r="G646" s="628"/>
      <c r="H646" s="629"/>
      <c r="I646" s="630"/>
      <c r="J646" s="631"/>
      <c r="K646" s="594"/>
      <c r="L646" s="594"/>
      <c r="M646" s="579"/>
      <c r="N646" s="585" t="s">
        <v>611</v>
      </c>
      <c r="O646" s="585">
        <v>3</v>
      </c>
      <c r="P646" s="585" t="s">
        <v>611</v>
      </c>
      <c r="Q646" s="580"/>
      <c r="R646" s="581"/>
      <c r="S646" s="582"/>
      <c r="T646" s="582"/>
      <c r="U646" s="582"/>
      <c r="V646" s="582"/>
      <c r="W646" s="582"/>
      <c r="X646" s="580"/>
      <c r="Y646" s="580"/>
      <c r="Z646" s="580"/>
      <c r="AB646" s="581" t="s">
        <v>670</v>
      </c>
    </row>
    <row r="647" spans="1:28" s="583" customFormat="1">
      <c r="A647" s="624"/>
      <c r="B647" s="584" t="s">
        <v>823</v>
      </c>
      <c r="C647" s="599"/>
      <c r="D647" s="625"/>
      <c r="E647" s="626">
        <v>4.25</v>
      </c>
      <c r="F647" s="627"/>
      <c r="G647" s="628"/>
      <c r="H647" s="629"/>
      <c r="I647" s="630"/>
      <c r="J647" s="631"/>
      <c r="K647" s="594"/>
      <c r="L647" s="594"/>
      <c r="M647" s="579"/>
      <c r="N647" s="585" t="s">
        <v>611</v>
      </c>
      <c r="O647" s="585">
        <v>3</v>
      </c>
      <c r="P647" s="585" t="s">
        <v>611</v>
      </c>
      <c r="Q647" s="580"/>
      <c r="R647" s="581"/>
      <c r="S647" s="582"/>
      <c r="T647" s="582"/>
      <c r="U647" s="582"/>
      <c r="V647" s="582"/>
      <c r="W647" s="582"/>
      <c r="X647" s="580"/>
      <c r="Y647" s="580"/>
      <c r="Z647" s="580"/>
      <c r="AB647" s="581" t="s">
        <v>670</v>
      </c>
    </row>
    <row r="648" spans="1:28" s="583" customFormat="1">
      <c r="A648" s="624"/>
      <c r="B648" s="584" t="s">
        <v>824</v>
      </c>
      <c r="C648" s="599"/>
      <c r="D648" s="625"/>
      <c r="E648" s="626">
        <f>6.3+0.05</f>
        <v>6.35</v>
      </c>
      <c r="F648" s="627"/>
      <c r="G648" s="628"/>
      <c r="H648" s="629"/>
      <c r="I648" s="630"/>
      <c r="J648" s="631"/>
      <c r="K648" s="594"/>
      <c r="L648" s="594"/>
      <c r="M648" s="579"/>
      <c r="N648" s="585" t="s">
        <v>611</v>
      </c>
      <c r="O648" s="585">
        <v>3</v>
      </c>
      <c r="P648" s="585" t="s">
        <v>611</v>
      </c>
      <c r="Q648" s="580"/>
      <c r="R648" s="581"/>
      <c r="S648" s="582"/>
      <c r="T648" s="582"/>
      <c r="U648" s="582"/>
      <c r="V648" s="582"/>
      <c r="W648" s="582"/>
      <c r="X648" s="580"/>
      <c r="Y648" s="580"/>
      <c r="Z648" s="580"/>
      <c r="AB648" s="581" t="s">
        <v>670</v>
      </c>
    </row>
    <row r="649" spans="1:28" s="583" customFormat="1">
      <c r="A649" s="624"/>
      <c r="B649" s="584" t="s">
        <v>825</v>
      </c>
      <c r="C649" s="599"/>
      <c r="D649" s="625"/>
      <c r="E649" s="626">
        <f>2.1-0.4</f>
        <v>1.7000000000000002</v>
      </c>
      <c r="F649" s="627"/>
      <c r="G649" s="628"/>
      <c r="H649" s="629"/>
      <c r="I649" s="630"/>
      <c r="J649" s="631"/>
      <c r="K649" s="594"/>
      <c r="L649" s="594"/>
      <c r="M649" s="579"/>
      <c r="N649" s="585" t="s">
        <v>611</v>
      </c>
      <c r="O649" s="585">
        <v>3</v>
      </c>
      <c r="P649" s="585" t="s">
        <v>611</v>
      </c>
      <c r="Q649" s="580"/>
      <c r="R649" s="581"/>
      <c r="S649" s="582"/>
      <c r="T649" s="582"/>
      <c r="U649" s="582"/>
      <c r="V649" s="582"/>
      <c r="W649" s="582"/>
      <c r="X649" s="580"/>
      <c r="Y649" s="580"/>
      <c r="Z649" s="580"/>
      <c r="AB649" s="581" t="s">
        <v>670</v>
      </c>
    </row>
    <row r="650" spans="1:28" s="583" customFormat="1">
      <c r="A650" s="624"/>
      <c r="B650" s="584" t="s">
        <v>826</v>
      </c>
      <c r="C650" s="599"/>
      <c r="D650" s="625"/>
      <c r="E650" s="626">
        <v>52.7</v>
      </c>
      <c r="F650" s="627"/>
      <c r="G650" s="628"/>
      <c r="H650" s="629"/>
      <c r="I650" s="630"/>
      <c r="J650" s="631"/>
      <c r="K650" s="594"/>
      <c r="L650" s="594"/>
      <c r="M650" s="579"/>
      <c r="N650" s="585" t="s">
        <v>611</v>
      </c>
      <c r="O650" s="585">
        <v>3</v>
      </c>
      <c r="P650" s="585" t="s">
        <v>611</v>
      </c>
      <c r="Q650" s="580"/>
      <c r="R650" s="581"/>
      <c r="S650" s="582"/>
      <c r="T650" s="582"/>
      <c r="U650" s="582"/>
      <c r="V650" s="582"/>
      <c r="W650" s="582"/>
      <c r="X650" s="580"/>
      <c r="Y650" s="580"/>
      <c r="Z650" s="580"/>
      <c r="AB650" s="581" t="s">
        <v>670</v>
      </c>
    </row>
    <row r="651" spans="1:28" s="583" customFormat="1">
      <c r="A651" s="624"/>
      <c r="B651" s="584" t="s">
        <v>829</v>
      </c>
      <c r="C651" s="599"/>
      <c r="D651" s="625"/>
      <c r="E651" s="626">
        <v>14.1</v>
      </c>
      <c r="F651" s="627"/>
      <c r="G651" s="628"/>
      <c r="H651" s="629"/>
      <c r="I651" s="630"/>
      <c r="J651" s="631"/>
      <c r="K651" s="594"/>
      <c r="L651" s="594"/>
      <c r="M651" s="579"/>
      <c r="N651" s="585" t="s">
        <v>611</v>
      </c>
      <c r="O651" s="585">
        <v>3</v>
      </c>
      <c r="P651" s="585" t="s">
        <v>611</v>
      </c>
      <c r="Q651" s="580"/>
      <c r="R651" s="581"/>
      <c r="S651" s="582"/>
      <c r="T651" s="582"/>
      <c r="U651" s="582"/>
      <c r="V651" s="582"/>
      <c r="W651" s="582"/>
      <c r="X651" s="580"/>
      <c r="Y651" s="580"/>
      <c r="Z651" s="580"/>
      <c r="AB651" s="581" t="s">
        <v>670</v>
      </c>
    </row>
    <row r="652" spans="1:28" s="583" customFormat="1">
      <c r="A652" s="624"/>
      <c r="B652" s="584" t="s">
        <v>830</v>
      </c>
      <c r="C652" s="599"/>
      <c r="D652" s="625"/>
      <c r="E652" s="626">
        <v>25.4</v>
      </c>
      <c r="F652" s="627"/>
      <c r="G652" s="628"/>
      <c r="H652" s="629"/>
      <c r="I652" s="630"/>
      <c r="J652" s="631"/>
      <c r="K652" s="594"/>
      <c r="L652" s="594"/>
      <c r="M652" s="579"/>
      <c r="N652" s="585" t="s">
        <v>611</v>
      </c>
      <c r="O652" s="585">
        <v>3</v>
      </c>
      <c r="P652" s="585" t="s">
        <v>611</v>
      </c>
      <c r="Q652" s="580"/>
      <c r="R652" s="581"/>
      <c r="S652" s="582"/>
      <c r="T652" s="582"/>
      <c r="U652" s="582"/>
      <c r="V652" s="582"/>
      <c r="W652" s="582"/>
      <c r="X652" s="580"/>
      <c r="Y652" s="580"/>
      <c r="Z652" s="580"/>
      <c r="AB652" s="581" t="s">
        <v>670</v>
      </c>
    </row>
    <row r="653" spans="1:28" s="583" customFormat="1">
      <c r="A653" s="624"/>
      <c r="B653" s="584" t="s">
        <v>831</v>
      </c>
      <c r="C653" s="599"/>
      <c r="D653" s="625"/>
      <c r="E653" s="626">
        <v>27.7</v>
      </c>
      <c r="F653" s="627"/>
      <c r="G653" s="628"/>
      <c r="H653" s="629"/>
      <c r="I653" s="630"/>
      <c r="J653" s="631"/>
      <c r="K653" s="594"/>
      <c r="L653" s="594"/>
      <c r="M653" s="579"/>
      <c r="N653" s="585" t="s">
        <v>611</v>
      </c>
      <c r="O653" s="585">
        <v>3</v>
      </c>
      <c r="P653" s="585" t="s">
        <v>611</v>
      </c>
      <c r="Q653" s="580"/>
      <c r="R653" s="581"/>
      <c r="S653" s="582"/>
      <c r="T653" s="582"/>
      <c r="U653" s="582"/>
      <c r="V653" s="582"/>
      <c r="W653" s="582"/>
      <c r="X653" s="580"/>
      <c r="Y653" s="580"/>
      <c r="Z653" s="580"/>
      <c r="AB653" s="581" t="s">
        <v>670</v>
      </c>
    </row>
    <row r="654" spans="1:28" s="583" customFormat="1">
      <c r="A654" s="624"/>
      <c r="B654" s="584" t="s">
        <v>836</v>
      </c>
      <c r="C654" s="599"/>
      <c r="D654" s="625"/>
      <c r="E654" s="626">
        <v>8.65</v>
      </c>
      <c r="F654" s="627"/>
      <c r="G654" s="628"/>
      <c r="H654" s="629"/>
      <c r="I654" s="630"/>
      <c r="J654" s="631"/>
      <c r="K654" s="594"/>
      <c r="L654" s="594"/>
      <c r="M654" s="579"/>
      <c r="N654" s="585" t="s">
        <v>611</v>
      </c>
      <c r="O654" s="585">
        <v>3</v>
      </c>
      <c r="P654" s="585" t="s">
        <v>611</v>
      </c>
      <c r="Q654" s="580"/>
      <c r="R654" s="581"/>
      <c r="S654" s="582"/>
      <c r="T654" s="582"/>
      <c r="U654" s="582"/>
      <c r="V654" s="582"/>
      <c r="W654" s="582"/>
      <c r="X654" s="580"/>
      <c r="Y654" s="580"/>
      <c r="Z654" s="580"/>
      <c r="AB654" s="581" t="s">
        <v>670</v>
      </c>
    </row>
    <row r="655" spans="1:28" s="486" customFormat="1" ht="29.25" customHeight="1">
      <c r="A655" s="687" t="s">
        <v>1005</v>
      </c>
      <c r="B655" s="472" t="s">
        <v>687</v>
      </c>
      <c r="C655" s="472" t="s">
        <v>195</v>
      </c>
      <c r="D655" s="474"/>
      <c r="E655" s="475"/>
      <c r="F655" s="476"/>
      <c r="G655" s="477"/>
      <c r="H655" s="478"/>
      <c r="I655" s="478"/>
      <c r="J655" s="480"/>
      <c r="K655" s="481"/>
      <c r="L655" s="481"/>
      <c r="M655" s="482"/>
      <c r="N655" s="487"/>
      <c r="O655" s="487"/>
      <c r="P655" s="488"/>
      <c r="Q655" s="483"/>
      <c r="R655" s="484"/>
      <c r="S655" s="485"/>
      <c r="T655" s="485"/>
      <c r="U655" s="485"/>
      <c r="V655" s="485"/>
      <c r="W655" s="485"/>
      <c r="X655" s="483"/>
      <c r="Y655" s="483"/>
      <c r="Z655" s="483"/>
      <c r="AB655" s="484"/>
    </row>
    <row r="656" spans="1:28" s="583" customFormat="1">
      <c r="A656" s="624"/>
      <c r="B656" s="578" t="s">
        <v>671</v>
      </c>
      <c r="C656" s="599"/>
      <c r="D656" s="625"/>
      <c r="E656" s="626"/>
      <c r="F656" s="627"/>
      <c r="G656" s="628"/>
      <c r="H656" s="629"/>
      <c r="I656" s="630"/>
      <c r="J656" s="631"/>
      <c r="K656" s="594"/>
      <c r="L656" s="594"/>
      <c r="M656" s="579"/>
      <c r="N656" s="585" t="s">
        <v>611</v>
      </c>
      <c r="O656" s="585" t="s">
        <v>611</v>
      </c>
      <c r="P656" s="595" t="s">
        <v>611</v>
      </c>
      <c r="Q656" s="580"/>
      <c r="R656" s="581"/>
      <c r="S656" s="582"/>
      <c r="T656" s="582"/>
      <c r="U656" s="582"/>
      <c r="V656" s="582"/>
      <c r="W656" s="582"/>
      <c r="X656" s="580"/>
      <c r="Y656" s="580"/>
      <c r="Z656" s="580"/>
      <c r="AB656" s="581" t="s">
        <v>670</v>
      </c>
    </row>
    <row r="657" spans="1:28" s="583" customFormat="1">
      <c r="A657" s="624"/>
      <c r="B657" s="599" t="s">
        <v>666</v>
      </c>
      <c r="C657" s="599"/>
      <c r="D657" s="625"/>
      <c r="E657" s="626"/>
      <c r="F657" s="627"/>
      <c r="G657" s="628"/>
      <c r="H657" s="630"/>
      <c r="I657" s="630"/>
      <c r="J657" s="631"/>
      <c r="K657" s="594"/>
      <c r="L657" s="594"/>
      <c r="M657" s="579"/>
      <c r="N657" s="585" t="s">
        <v>611</v>
      </c>
      <c r="O657" s="585" t="s">
        <v>611</v>
      </c>
      <c r="P657" s="585" t="s">
        <v>611</v>
      </c>
      <c r="Q657" s="580"/>
      <c r="R657" s="581"/>
      <c r="S657" s="582"/>
      <c r="T657" s="582"/>
      <c r="U657" s="582"/>
      <c r="V657" s="582"/>
      <c r="W657" s="582"/>
      <c r="X657" s="580"/>
      <c r="Y657" s="580"/>
      <c r="Z657" s="580"/>
      <c r="AB657" s="581" t="s">
        <v>670</v>
      </c>
    </row>
    <row r="658" spans="1:28" s="583" customFormat="1">
      <c r="A658" s="624"/>
      <c r="B658" s="584" t="s">
        <v>678</v>
      </c>
      <c r="C658" s="599"/>
      <c r="D658" s="625"/>
      <c r="E658" s="626"/>
      <c r="F658" s="627"/>
      <c r="G658" s="628">
        <v>0.5</v>
      </c>
      <c r="H658" s="688">
        <v>915.49</v>
      </c>
      <c r="I658" s="688">
        <f t="shared" ref="I658" si="29">H658*G658</f>
        <v>457.745</v>
      </c>
      <c r="J658" s="631"/>
      <c r="K658" s="594"/>
      <c r="L658" s="594"/>
      <c r="M658" s="579"/>
      <c r="N658" s="596"/>
      <c r="O658" s="596"/>
      <c r="P658" s="597"/>
      <c r="Q658" s="580"/>
      <c r="R658" s="581"/>
      <c r="S658" s="582"/>
      <c r="T658" s="582"/>
      <c r="U658" s="582"/>
      <c r="V658" s="582"/>
      <c r="W658" s="582"/>
      <c r="X658" s="580"/>
      <c r="Y658" s="580"/>
      <c r="Z658" s="580"/>
      <c r="AB658" s="581"/>
    </row>
    <row r="659" spans="1:28" s="583" customFormat="1">
      <c r="A659" s="624"/>
      <c r="B659" s="584" t="s">
        <v>769</v>
      </c>
      <c r="C659" s="599"/>
      <c r="D659" s="625"/>
      <c r="E659" s="626"/>
      <c r="F659" s="627"/>
      <c r="G659" s="628">
        <v>0.5</v>
      </c>
      <c r="H659" s="688">
        <v>9.7899999999999991</v>
      </c>
      <c r="I659" s="688">
        <f>H659*G659</f>
        <v>4.8949999999999996</v>
      </c>
      <c r="J659" s="631"/>
      <c r="K659" s="594"/>
      <c r="L659" s="594"/>
      <c r="M659" s="579"/>
      <c r="N659" s="596"/>
      <c r="O659" s="596"/>
      <c r="P659" s="597"/>
      <c r="Q659" s="580"/>
      <c r="R659" s="581"/>
      <c r="S659" s="582"/>
      <c r="T659" s="582"/>
      <c r="U659" s="582"/>
      <c r="V659" s="582"/>
      <c r="W659" s="582"/>
      <c r="X659" s="580"/>
      <c r="Y659" s="580"/>
      <c r="Z659" s="580"/>
      <c r="AB659" s="581"/>
    </row>
    <row r="660" spans="1:28" s="583" customFormat="1">
      <c r="A660" s="624"/>
      <c r="B660" s="599" t="s">
        <v>676</v>
      </c>
      <c r="C660" s="599"/>
      <c r="D660" s="625"/>
      <c r="E660" s="626"/>
      <c r="F660" s="627"/>
      <c r="G660" s="628"/>
      <c r="H660" s="630"/>
      <c r="I660" s="630"/>
      <c r="J660" s="631"/>
      <c r="K660" s="594"/>
      <c r="L660" s="594"/>
      <c r="M660" s="579"/>
      <c r="N660" s="585" t="s">
        <v>611</v>
      </c>
      <c r="O660" s="585" t="s">
        <v>611</v>
      </c>
      <c r="P660" s="585" t="s">
        <v>611</v>
      </c>
      <c r="Q660" s="580"/>
      <c r="R660" s="581"/>
      <c r="S660" s="582"/>
      <c r="T660" s="582"/>
      <c r="U660" s="582"/>
      <c r="V660" s="582"/>
      <c r="W660" s="582"/>
      <c r="X660" s="580"/>
      <c r="Y660" s="580"/>
      <c r="Z660" s="580"/>
      <c r="AB660" s="581" t="s">
        <v>670</v>
      </c>
    </row>
    <row r="661" spans="1:28" s="583" customFormat="1">
      <c r="A661" s="624"/>
      <c r="B661" s="584" t="s">
        <v>770</v>
      </c>
      <c r="C661" s="599"/>
      <c r="D661" s="625"/>
      <c r="E661" s="626"/>
      <c r="F661" s="627"/>
      <c r="G661" s="628">
        <v>0.5</v>
      </c>
      <c r="H661" s="688">
        <v>2787.65</v>
      </c>
      <c r="I661" s="688">
        <f>H661*G661</f>
        <v>1393.825</v>
      </c>
      <c r="J661" s="631"/>
      <c r="K661" s="594"/>
      <c r="L661" s="594"/>
      <c r="M661" s="579"/>
      <c r="N661" s="596"/>
      <c r="O661" s="596"/>
      <c r="P661" s="597"/>
      <c r="Q661" s="580"/>
      <c r="R661" s="581"/>
      <c r="S661" s="582"/>
      <c r="T661" s="582"/>
      <c r="U661" s="582"/>
      <c r="V661" s="582"/>
      <c r="W661" s="582"/>
      <c r="X661" s="580"/>
      <c r="Y661" s="580"/>
      <c r="Z661" s="580"/>
      <c r="AB661" s="581"/>
    </row>
    <row r="662" spans="1:28" s="583" customFormat="1">
      <c r="A662" s="624"/>
      <c r="B662" s="584" t="s">
        <v>771</v>
      </c>
      <c r="C662" s="599"/>
      <c r="D662" s="625"/>
      <c r="E662" s="626"/>
      <c r="F662" s="627"/>
      <c r="G662" s="628">
        <v>0.5</v>
      </c>
      <c r="H662" s="688">
        <f>215.58+28.87+7.6</f>
        <v>252.05</v>
      </c>
      <c r="I662" s="688">
        <f t="shared" ref="I662:I667" si="30">H662*G662</f>
        <v>126.02500000000001</v>
      </c>
      <c r="J662" s="631"/>
      <c r="K662" s="594"/>
      <c r="L662" s="594"/>
      <c r="M662" s="579"/>
      <c r="N662" s="596"/>
      <c r="O662" s="596"/>
      <c r="P662" s="597"/>
      <c r="Q662" s="580"/>
      <c r="R662" s="581"/>
      <c r="S662" s="582"/>
      <c r="T662" s="582"/>
      <c r="U662" s="582"/>
      <c r="V662" s="582"/>
      <c r="W662" s="582"/>
      <c r="X662" s="580"/>
      <c r="Y662" s="580"/>
      <c r="Z662" s="580"/>
      <c r="AB662" s="581"/>
    </row>
    <row r="663" spans="1:28" s="583" customFormat="1">
      <c r="A663" s="624"/>
      <c r="B663" s="584" t="s">
        <v>772</v>
      </c>
      <c r="C663" s="599"/>
      <c r="D663" s="625"/>
      <c r="E663" s="626"/>
      <c r="F663" s="627"/>
      <c r="G663" s="628">
        <v>0.5</v>
      </c>
      <c r="H663" s="688">
        <f>446.54</f>
        <v>446.54</v>
      </c>
      <c r="I663" s="688">
        <f t="shared" si="30"/>
        <v>223.27</v>
      </c>
      <c r="J663" s="631"/>
      <c r="K663" s="594"/>
      <c r="L663" s="594"/>
      <c r="M663" s="579"/>
      <c r="N663" s="596"/>
      <c r="O663" s="596"/>
      <c r="P663" s="597"/>
      <c r="Q663" s="580"/>
      <c r="R663" s="581"/>
      <c r="S663" s="582"/>
      <c r="T663" s="582"/>
      <c r="U663" s="582"/>
      <c r="V663" s="582"/>
      <c r="W663" s="582"/>
      <c r="X663" s="580"/>
      <c r="Y663" s="580"/>
      <c r="Z663" s="580"/>
      <c r="AB663" s="581"/>
    </row>
    <row r="664" spans="1:28" s="583" customFormat="1">
      <c r="A664" s="624"/>
      <c r="B664" s="584" t="s">
        <v>773</v>
      </c>
      <c r="C664" s="599"/>
      <c r="D664" s="625"/>
      <c r="E664" s="626"/>
      <c r="F664" s="627"/>
      <c r="G664" s="628">
        <v>0.5</v>
      </c>
      <c r="H664" s="688">
        <f>298.82</f>
        <v>298.82</v>
      </c>
      <c r="I664" s="688">
        <f t="shared" si="30"/>
        <v>149.41</v>
      </c>
      <c r="J664" s="631"/>
      <c r="K664" s="594"/>
      <c r="L664" s="594"/>
      <c r="M664" s="579"/>
      <c r="N664" s="596"/>
      <c r="O664" s="596"/>
      <c r="P664" s="597"/>
      <c r="Q664" s="580"/>
      <c r="R664" s="581"/>
      <c r="S664" s="582"/>
      <c r="T664" s="582"/>
      <c r="U664" s="582"/>
      <c r="V664" s="582"/>
      <c r="W664" s="582"/>
      <c r="X664" s="580"/>
      <c r="Y664" s="580"/>
      <c r="Z664" s="580"/>
      <c r="AB664" s="581"/>
    </row>
    <row r="665" spans="1:28" s="583" customFormat="1">
      <c r="A665" s="624"/>
      <c r="B665" s="584" t="s">
        <v>774</v>
      </c>
      <c r="C665" s="599"/>
      <c r="D665" s="625"/>
      <c r="E665" s="626"/>
      <c r="F665" s="627"/>
      <c r="G665" s="628">
        <v>0.5</v>
      </c>
      <c r="H665" s="688">
        <v>10.130000000000001</v>
      </c>
      <c r="I665" s="688">
        <f t="shared" si="30"/>
        <v>5.0650000000000004</v>
      </c>
      <c r="J665" s="631"/>
      <c r="K665" s="594"/>
      <c r="L665" s="594"/>
      <c r="M665" s="579"/>
      <c r="N665" s="596"/>
      <c r="O665" s="596"/>
      <c r="P665" s="597"/>
      <c r="Q665" s="580"/>
      <c r="R665" s="581"/>
      <c r="S665" s="582"/>
      <c r="T665" s="582"/>
      <c r="U665" s="582"/>
      <c r="V665" s="582"/>
      <c r="W665" s="582"/>
      <c r="X665" s="580"/>
      <c r="Y665" s="580"/>
      <c r="Z665" s="580"/>
      <c r="AB665" s="581"/>
    </row>
    <row r="666" spans="1:28" s="583" customFormat="1">
      <c r="A666" s="624"/>
      <c r="B666" s="584" t="s">
        <v>775</v>
      </c>
      <c r="C666" s="599"/>
      <c r="D666" s="625"/>
      <c r="E666" s="626"/>
      <c r="F666" s="627"/>
      <c r="G666" s="628">
        <v>0.5</v>
      </c>
      <c r="H666" s="688">
        <f>8.63+5.74+6.33</f>
        <v>20.700000000000003</v>
      </c>
      <c r="I666" s="688">
        <f t="shared" si="30"/>
        <v>10.350000000000001</v>
      </c>
      <c r="J666" s="631"/>
      <c r="K666" s="594"/>
      <c r="L666" s="594"/>
      <c r="M666" s="579"/>
      <c r="N666" s="596"/>
      <c r="O666" s="596"/>
      <c r="P666" s="597"/>
      <c r="Q666" s="580"/>
      <c r="R666" s="581"/>
      <c r="S666" s="582"/>
      <c r="T666" s="582"/>
      <c r="U666" s="582"/>
      <c r="V666" s="582"/>
      <c r="W666" s="582"/>
      <c r="X666" s="580"/>
      <c r="Y666" s="580"/>
      <c r="Z666" s="580"/>
      <c r="AB666" s="581"/>
    </row>
    <row r="667" spans="1:28" s="583" customFormat="1">
      <c r="A667" s="624"/>
      <c r="B667" s="584" t="s">
        <v>759</v>
      </c>
      <c r="C667" s="599"/>
      <c r="D667" s="625"/>
      <c r="E667" s="626"/>
      <c r="F667" s="627"/>
      <c r="G667" s="628">
        <v>0.5</v>
      </c>
      <c r="H667" s="688">
        <f t="shared" ref="H667" si="31">213.5+1171.21</f>
        <v>1384.71</v>
      </c>
      <c r="I667" s="688">
        <f t="shared" si="30"/>
        <v>692.35500000000002</v>
      </c>
      <c r="J667" s="631"/>
      <c r="K667" s="594"/>
      <c r="L667" s="594"/>
      <c r="M667" s="579"/>
      <c r="N667" s="596"/>
      <c r="O667" s="596"/>
      <c r="P667" s="597"/>
      <c r="Q667" s="580"/>
      <c r="R667" s="581"/>
      <c r="S667" s="582"/>
      <c r="T667" s="582"/>
      <c r="U667" s="582"/>
      <c r="V667" s="582"/>
      <c r="W667" s="582"/>
      <c r="X667" s="580"/>
      <c r="Y667" s="580"/>
      <c r="Z667" s="580"/>
      <c r="AB667" s="581"/>
    </row>
    <row r="668" spans="1:28" s="583" customFormat="1">
      <c r="A668" s="624"/>
      <c r="B668" s="584"/>
      <c r="C668" s="599"/>
      <c r="D668" s="625"/>
      <c r="E668" s="626"/>
      <c r="F668" s="627"/>
      <c r="G668" s="628"/>
      <c r="H668" s="688"/>
      <c r="I668" s="688"/>
      <c r="J668" s="631"/>
      <c r="K668" s="594"/>
      <c r="L668" s="594"/>
      <c r="M668" s="579"/>
      <c r="N668" s="596"/>
      <c r="O668" s="596"/>
      <c r="P668" s="597"/>
      <c r="Q668" s="580"/>
      <c r="R668" s="581"/>
      <c r="S668" s="582"/>
      <c r="T668" s="582"/>
      <c r="U668" s="582"/>
      <c r="V668" s="582"/>
      <c r="W668" s="582"/>
      <c r="X668" s="580"/>
      <c r="Y668" s="580"/>
      <c r="Z668" s="580"/>
      <c r="AB668" s="581"/>
    </row>
    <row r="669" spans="1:28" s="583" customFormat="1">
      <c r="A669" s="624"/>
      <c r="B669" s="584"/>
      <c r="C669" s="599"/>
      <c r="D669" s="625"/>
      <c r="E669" s="626"/>
      <c r="F669" s="627"/>
      <c r="G669" s="628"/>
      <c r="H669" s="688"/>
      <c r="I669" s="629"/>
      <c r="J669" s="631"/>
      <c r="K669" s="594"/>
      <c r="L669" s="594"/>
      <c r="M669" s="579"/>
      <c r="N669" s="596"/>
      <c r="O669" s="596"/>
      <c r="P669" s="597"/>
      <c r="Q669" s="580"/>
      <c r="R669" s="581"/>
      <c r="S669" s="582"/>
      <c r="T669" s="582"/>
      <c r="U669" s="582"/>
      <c r="V669" s="582"/>
      <c r="W669" s="582"/>
      <c r="X669" s="580"/>
      <c r="Y669" s="580"/>
      <c r="Z669" s="580"/>
      <c r="AB669" s="581"/>
    </row>
    <row r="670" spans="1:28" s="583" customFormat="1">
      <c r="A670" s="624"/>
      <c r="B670" s="584"/>
      <c r="C670" s="599"/>
      <c r="D670" s="625"/>
      <c r="E670" s="626"/>
      <c r="F670" s="627"/>
      <c r="G670" s="628"/>
      <c r="H670" s="629"/>
      <c r="I670" s="629"/>
      <c r="J670" s="631"/>
      <c r="K670" s="594"/>
      <c r="L670" s="594"/>
      <c r="M670" s="579"/>
      <c r="N670" s="596"/>
      <c r="O670" s="596"/>
      <c r="P670" s="597"/>
      <c r="Q670" s="580"/>
      <c r="R670" s="581"/>
      <c r="S670" s="582"/>
      <c r="T670" s="582"/>
      <c r="U670" s="582"/>
      <c r="V670" s="582"/>
      <c r="W670" s="582"/>
      <c r="X670" s="580"/>
      <c r="Y670" s="580"/>
      <c r="Z670" s="580"/>
      <c r="AB670" s="581"/>
    </row>
    <row r="671" spans="1:28" s="486" customFormat="1" ht="29.25" customHeight="1">
      <c r="A671" s="471" t="s">
        <v>1006</v>
      </c>
      <c r="B671" s="472" t="s">
        <v>1007</v>
      </c>
      <c r="C671" s="472" t="s">
        <v>195</v>
      </c>
      <c r="D671" s="474"/>
      <c r="E671" s="475"/>
      <c r="F671" s="476"/>
      <c r="G671" s="477"/>
      <c r="H671" s="478"/>
      <c r="I671" s="478"/>
      <c r="J671" s="480"/>
      <c r="K671" s="481"/>
      <c r="L671" s="481"/>
      <c r="M671" s="482"/>
      <c r="N671" s="487"/>
      <c r="O671" s="487"/>
      <c r="P671" s="488"/>
      <c r="Q671" s="483"/>
      <c r="R671" s="484"/>
      <c r="S671" s="485"/>
      <c r="T671" s="485"/>
      <c r="U671" s="485"/>
      <c r="V671" s="485"/>
      <c r="W671" s="485"/>
      <c r="X671" s="483"/>
      <c r="Y671" s="483"/>
      <c r="Z671" s="483"/>
      <c r="AB671" s="484"/>
    </row>
    <row r="672" spans="1:28" s="583" customFormat="1">
      <c r="A672" s="624"/>
      <c r="B672" s="578" t="s">
        <v>671</v>
      </c>
      <c r="C672" s="599"/>
      <c r="D672" s="625"/>
      <c r="E672" s="626"/>
      <c r="F672" s="627"/>
      <c r="G672" s="628"/>
      <c r="H672" s="629"/>
      <c r="I672" s="630"/>
      <c r="J672" s="631"/>
      <c r="K672" s="594"/>
      <c r="L672" s="594"/>
      <c r="M672" s="579"/>
      <c r="N672" s="585" t="s">
        <v>611</v>
      </c>
      <c r="O672" s="585" t="s">
        <v>611</v>
      </c>
      <c r="P672" s="595" t="s">
        <v>611</v>
      </c>
      <c r="Q672" s="580"/>
      <c r="R672" s="581"/>
      <c r="S672" s="582"/>
      <c r="T672" s="582"/>
      <c r="U672" s="582"/>
      <c r="V672" s="582"/>
      <c r="W672" s="582"/>
      <c r="X672" s="580"/>
      <c r="Y672" s="580"/>
      <c r="Z672" s="580"/>
      <c r="AB672" s="581" t="s">
        <v>670</v>
      </c>
    </row>
    <row r="673" spans="1:28" s="583" customFormat="1">
      <c r="A673" s="624"/>
      <c r="B673" s="599" t="s">
        <v>666</v>
      </c>
      <c r="C673" s="599"/>
      <c r="D673" s="625"/>
      <c r="E673" s="626"/>
      <c r="F673" s="627"/>
      <c r="G673" s="628"/>
      <c r="H673" s="630"/>
      <c r="I673" s="630"/>
      <c r="J673" s="631"/>
      <c r="K673" s="594"/>
      <c r="L673" s="594"/>
      <c r="M673" s="579"/>
      <c r="N673" s="585" t="s">
        <v>611</v>
      </c>
      <c r="O673" s="585" t="s">
        <v>611</v>
      </c>
      <c r="P673" s="585" t="s">
        <v>611</v>
      </c>
      <c r="Q673" s="580"/>
      <c r="R673" s="581"/>
      <c r="S673" s="582"/>
      <c r="T673" s="582"/>
      <c r="U673" s="582"/>
      <c r="V673" s="582"/>
      <c r="W673" s="582"/>
      <c r="X673" s="580"/>
      <c r="Y673" s="580"/>
      <c r="Z673" s="580"/>
      <c r="AB673" s="581" t="s">
        <v>670</v>
      </c>
    </row>
    <row r="674" spans="1:28" s="583" customFormat="1">
      <c r="A674" s="624"/>
      <c r="B674" s="584" t="s">
        <v>980</v>
      </c>
      <c r="C674" s="599"/>
      <c r="D674" s="625">
        <v>1</v>
      </c>
      <c r="E674" s="626">
        <f>0.66+0.31+0.38+0.07</f>
        <v>1.4200000000000002</v>
      </c>
      <c r="F674" s="627"/>
      <c r="G674" s="628">
        <v>2</v>
      </c>
      <c r="H674" s="629">
        <f t="shared" ref="H674:H682" si="32">G674*E674*D674</f>
        <v>2.8400000000000003</v>
      </c>
      <c r="I674" s="629"/>
      <c r="J674" s="631"/>
      <c r="K674" s="594"/>
      <c r="L674" s="594"/>
      <c r="M674" s="579"/>
      <c r="N674" s="596"/>
      <c r="O674" s="596"/>
      <c r="P674" s="597"/>
      <c r="Q674" s="580"/>
      <c r="R674" s="581"/>
      <c r="S674" s="582"/>
      <c r="T674" s="582"/>
      <c r="U674" s="582"/>
      <c r="V674" s="582"/>
      <c r="W674" s="582"/>
      <c r="X674" s="580"/>
      <c r="Y674" s="580"/>
      <c r="Z674" s="580"/>
      <c r="AB674" s="581"/>
    </row>
    <row r="675" spans="1:28" s="583" customFormat="1">
      <c r="A675" s="624"/>
      <c r="B675" s="584" t="s">
        <v>981</v>
      </c>
      <c r="C675" s="599"/>
      <c r="D675" s="625">
        <v>1</v>
      </c>
      <c r="E675" s="626">
        <f>1.42+0.03+1.21+1.21</f>
        <v>3.87</v>
      </c>
      <c r="F675" s="627"/>
      <c r="G675" s="628">
        <v>2</v>
      </c>
      <c r="H675" s="629">
        <f t="shared" si="32"/>
        <v>7.74</v>
      </c>
      <c r="I675" s="629"/>
      <c r="J675" s="631"/>
      <c r="K675" s="594"/>
      <c r="L675" s="594"/>
      <c r="M675" s="579"/>
      <c r="N675" s="596"/>
      <c r="O675" s="596"/>
      <c r="P675" s="597"/>
      <c r="Q675" s="580"/>
      <c r="R675" s="581"/>
      <c r="S675" s="582"/>
      <c r="T675" s="582"/>
      <c r="U675" s="582"/>
      <c r="V675" s="582"/>
      <c r="W675" s="582"/>
      <c r="X675" s="580"/>
      <c r="Y675" s="580"/>
      <c r="Z675" s="580"/>
      <c r="AB675" s="581"/>
    </row>
    <row r="676" spans="1:28" s="583" customFormat="1">
      <c r="A676" s="624"/>
      <c r="B676" s="584" t="s">
        <v>982</v>
      </c>
      <c r="C676" s="599"/>
      <c r="D676" s="625">
        <v>1</v>
      </c>
      <c r="E676" s="626">
        <f>0.31+0.38+0.07</f>
        <v>0.76</v>
      </c>
      <c r="F676" s="627"/>
      <c r="G676" s="628">
        <v>2</v>
      </c>
      <c r="H676" s="629">
        <f t="shared" si="32"/>
        <v>1.52</v>
      </c>
      <c r="I676" s="629"/>
      <c r="J676" s="631"/>
      <c r="K676" s="594"/>
      <c r="L676" s="594"/>
      <c r="M676" s="579"/>
      <c r="N676" s="596"/>
      <c r="O676" s="596"/>
      <c r="P676" s="597"/>
      <c r="Q676" s="580"/>
      <c r="R676" s="581"/>
      <c r="S676" s="582"/>
      <c r="T676" s="582"/>
      <c r="U676" s="582"/>
      <c r="V676" s="582"/>
      <c r="W676" s="582"/>
      <c r="X676" s="580"/>
      <c r="Y676" s="580"/>
      <c r="Z676" s="580"/>
      <c r="AB676" s="581"/>
    </row>
    <row r="677" spans="1:28" s="583" customFormat="1">
      <c r="A677" s="624"/>
      <c r="B677" s="584" t="s">
        <v>983</v>
      </c>
      <c r="C677" s="599"/>
      <c r="D677" s="625">
        <v>1</v>
      </c>
      <c r="E677" s="626">
        <f>1.42+0.03+1.21+1.21</f>
        <v>3.87</v>
      </c>
      <c r="F677" s="627"/>
      <c r="G677" s="628">
        <v>2</v>
      </c>
      <c r="H677" s="629">
        <f t="shared" si="32"/>
        <v>7.74</v>
      </c>
      <c r="I677" s="629"/>
      <c r="J677" s="631"/>
      <c r="K677" s="594"/>
      <c r="L677" s="594"/>
      <c r="M677" s="579"/>
      <c r="N677" s="596"/>
      <c r="O677" s="596"/>
      <c r="P677" s="597"/>
      <c r="Q677" s="580"/>
      <c r="R677" s="581"/>
      <c r="S677" s="582"/>
      <c r="T677" s="582"/>
      <c r="U677" s="582"/>
      <c r="V677" s="582"/>
      <c r="W677" s="582"/>
      <c r="X677" s="580"/>
      <c r="Y677" s="580"/>
      <c r="Z677" s="580"/>
      <c r="AB677" s="581"/>
    </row>
    <row r="678" spans="1:28" s="583" customFormat="1">
      <c r="A678" s="624"/>
      <c r="B678" s="584" t="s">
        <v>984</v>
      </c>
      <c r="C678" s="599"/>
      <c r="D678" s="625">
        <v>1</v>
      </c>
      <c r="E678" s="626">
        <f>0.27+0.38+0.38+0.07+0.97</f>
        <v>2.0700000000000003</v>
      </c>
      <c r="F678" s="627"/>
      <c r="G678" s="628">
        <v>2</v>
      </c>
      <c r="H678" s="629">
        <f t="shared" si="32"/>
        <v>4.1400000000000006</v>
      </c>
      <c r="I678" s="629"/>
      <c r="J678" s="631"/>
      <c r="K678" s="594"/>
      <c r="L678" s="594"/>
      <c r="M678" s="579"/>
      <c r="N678" s="596"/>
      <c r="O678" s="596"/>
      <c r="P678" s="597"/>
      <c r="Q678" s="580"/>
      <c r="R678" s="581"/>
      <c r="S678" s="582"/>
      <c r="T678" s="582"/>
      <c r="U678" s="582"/>
      <c r="V678" s="582"/>
      <c r="W678" s="582"/>
      <c r="X678" s="580"/>
      <c r="Y678" s="580"/>
      <c r="Z678" s="580"/>
      <c r="AB678" s="581"/>
    </row>
    <row r="679" spans="1:28" s="583" customFormat="1">
      <c r="A679" s="624"/>
      <c r="B679" s="584" t="s">
        <v>985</v>
      </c>
      <c r="C679" s="599"/>
      <c r="D679" s="625">
        <v>1</v>
      </c>
      <c r="E679" s="626">
        <f>1.1+1.31+1.21+1.21</f>
        <v>4.83</v>
      </c>
      <c r="F679" s="627"/>
      <c r="G679" s="628">
        <v>2</v>
      </c>
      <c r="H679" s="629">
        <f t="shared" si="32"/>
        <v>9.66</v>
      </c>
      <c r="I679" s="629"/>
      <c r="J679" s="631"/>
      <c r="K679" s="594"/>
      <c r="L679" s="594"/>
      <c r="M679" s="579"/>
      <c r="N679" s="596"/>
      <c r="O679" s="596"/>
      <c r="P679" s="597"/>
      <c r="Q679" s="580"/>
      <c r="R679" s="581"/>
      <c r="S679" s="582"/>
      <c r="T679" s="582"/>
      <c r="U679" s="582"/>
      <c r="V679" s="582"/>
      <c r="W679" s="582"/>
      <c r="X679" s="580"/>
      <c r="Y679" s="580"/>
      <c r="Z679" s="580"/>
      <c r="AB679" s="581"/>
    </row>
    <row r="680" spans="1:28" s="583" customFormat="1">
      <c r="A680" s="624"/>
      <c r="B680" s="584" t="s">
        <v>986</v>
      </c>
      <c r="C680" s="599"/>
      <c r="D680" s="625">
        <v>1</v>
      </c>
      <c r="E680" s="626">
        <f>0.51+0.38+0.38+0.38+0.36+0.04+0.97</f>
        <v>3.0199999999999996</v>
      </c>
      <c r="F680" s="627"/>
      <c r="G680" s="628">
        <v>2</v>
      </c>
      <c r="H680" s="629">
        <f t="shared" si="32"/>
        <v>6.0399999999999991</v>
      </c>
      <c r="I680" s="629"/>
      <c r="J680" s="631"/>
      <c r="K680" s="594"/>
      <c r="L680" s="594"/>
      <c r="M680" s="579"/>
      <c r="N680" s="596"/>
      <c r="O680" s="596"/>
      <c r="P680" s="597"/>
      <c r="Q680" s="580"/>
      <c r="R680" s="581"/>
      <c r="S680" s="582"/>
      <c r="T680" s="582"/>
      <c r="U680" s="582"/>
      <c r="V680" s="582"/>
      <c r="W680" s="582"/>
      <c r="X680" s="580"/>
      <c r="Y680" s="580"/>
      <c r="Z680" s="580"/>
      <c r="AB680" s="581"/>
    </row>
    <row r="681" spans="1:28" s="583" customFormat="1">
      <c r="A681" s="624"/>
      <c r="B681" s="584" t="s">
        <v>987</v>
      </c>
      <c r="C681" s="599"/>
      <c r="D681" s="625">
        <v>1</v>
      </c>
      <c r="E681" s="626">
        <f>(1.21*4)+1.31+1</f>
        <v>7.15</v>
      </c>
      <c r="F681" s="627"/>
      <c r="G681" s="628">
        <v>2</v>
      </c>
      <c r="H681" s="629">
        <f t="shared" si="32"/>
        <v>14.3</v>
      </c>
      <c r="I681" s="629"/>
      <c r="J681" s="631"/>
      <c r="K681" s="594"/>
      <c r="L681" s="594"/>
      <c r="M681" s="579"/>
      <c r="N681" s="596"/>
      <c r="O681" s="596"/>
      <c r="P681" s="597"/>
      <c r="Q681" s="580"/>
      <c r="R681" s="581"/>
      <c r="S681" s="582"/>
      <c r="T681" s="582"/>
      <c r="U681" s="582"/>
      <c r="V681" s="582"/>
      <c r="W681" s="582"/>
      <c r="X681" s="580"/>
      <c r="Y681" s="580"/>
      <c r="Z681" s="580"/>
      <c r="AB681" s="581"/>
    </row>
    <row r="682" spans="1:28" s="583" customFormat="1">
      <c r="A682" s="624"/>
      <c r="B682" s="584" t="s">
        <v>988</v>
      </c>
      <c r="C682" s="599"/>
      <c r="D682" s="625">
        <v>3</v>
      </c>
      <c r="E682" s="626">
        <v>0.4</v>
      </c>
      <c r="F682" s="627"/>
      <c r="G682" s="628">
        <v>0.9</v>
      </c>
      <c r="H682" s="629">
        <f t="shared" si="32"/>
        <v>1.08</v>
      </c>
      <c r="I682" s="629"/>
      <c r="J682" s="631"/>
      <c r="K682" s="594"/>
      <c r="L682" s="594"/>
      <c r="M682" s="579"/>
      <c r="N682" s="596"/>
      <c r="O682" s="596"/>
      <c r="P682" s="597"/>
      <c r="Q682" s="580"/>
      <c r="R682" s="581"/>
      <c r="S682" s="582"/>
      <c r="T682" s="582"/>
      <c r="U682" s="582"/>
      <c r="V682" s="582"/>
      <c r="W682" s="582"/>
      <c r="X682" s="580"/>
      <c r="Y682" s="580"/>
      <c r="Z682" s="580"/>
      <c r="AB682" s="581"/>
    </row>
    <row r="683" spans="1:28" s="583" customFormat="1">
      <c r="A683" s="624"/>
      <c r="B683" s="584"/>
      <c r="C683" s="599"/>
      <c r="D683" s="625"/>
      <c r="E683" s="626"/>
      <c r="F683" s="627"/>
      <c r="G683" s="628"/>
      <c r="H683" s="629"/>
      <c r="I683" s="629"/>
      <c r="J683" s="631"/>
      <c r="K683" s="594"/>
      <c r="L683" s="594"/>
      <c r="M683" s="579"/>
      <c r="N683" s="596"/>
      <c r="O683" s="596"/>
      <c r="P683" s="597"/>
      <c r="Q683" s="580"/>
      <c r="R683" s="581"/>
      <c r="S683" s="582"/>
      <c r="T683" s="582"/>
      <c r="U683" s="582"/>
      <c r="V683" s="582"/>
      <c r="W683" s="582"/>
      <c r="X683" s="580"/>
      <c r="Y683" s="580"/>
      <c r="Z683" s="580"/>
      <c r="AB683" s="581"/>
    </row>
    <row r="684" spans="1:28" s="583" customFormat="1">
      <c r="A684" s="624"/>
      <c r="B684" s="584"/>
      <c r="C684" s="599"/>
      <c r="D684" s="625"/>
      <c r="E684" s="626"/>
      <c r="F684" s="627"/>
      <c r="G684" s="628"/>
      <c r="H684" s="629"/>
      <c r="I684" s="629"/>
      <c r="J684" s="631"/>
      <c r="K684" s="594"/>
      <c r="L684" s="594"/>
      <c r="M684" s="579"/>
      <c r="N684" s="596"/>
      <c r="O684" s="596"/>
      <c r="P684" s="597"/>
      <c r="Q684" s="580"/>
      <c r="R684" s="581"/>
      <c r="S684" s="582"/>
      <c r="T684" s="582"/>
      <c r="U684" s="582"/>
      <c r="V684" s="582"/>
      <c r="W684" s="582"/>
      <c r="X684" s="580"/>
      <c r="Y684" s="580"/>
      <c r="Z684" s="580"/>
      <c r="AB684" s="581"/>
    </row>
    <row r="685" spans="1:28" s="486" customFormat="1" ht="29.25" customHeight="1">
      <c r="A685" s="687" t="s">
        <v>1008</v>
      </c>
      <c r="B685" s="472" t="s">
        <v>1009</v>
      </c>
      <c r="C685" s="472" t="s">
        <v>195</v>
      </c>
      <c r="D685" s="474"/>
      <c r="E685" s="475"/>
      <c r="F685" s="476"/>
      <c r="G685" s="477"/>
      <c r="H685" s="478"/>
      <c r="I685" s="478"/>
      <c r="J685" s="480"/>
      <c r="K685" s="481"/>
      <c r="L685" s="481"/>
      <c r="M685" s="482"/>
      <c r="N685" s="487"/>
      <c r="O685" s="487"/>
      <c r="P685" s="488"/>
      <c r="Q685" s="483"/>
      <c r="R685" s="484"/>
      <c r="S685" s="485"/>
      <c r="T685" s="485"/>
      <c r="U685" s="485"/>
      <c r="V685" s="485"/>
      <c r="W685" s="485"/>
      <c r="X685" s="483"/>
      <c r="Y685" s="483"/>
      <c r="Z685" s="483"/>
      <c r="AB685" s="484"/>
    </row>
    <row r="686" spans="1:28" s="583" customFormat="1">
      <c r="A686" s="624"/>
      <c r="B686" s="578" t="s">
        <v>56</v>
      </c>
      <c r="C686" s="599"/>
      <c r="D686" s="625"/>
      <c r="E686" s="626"/>
      <c r="F686" s="627"/>
      <c r="G686" s="628"/>
      <c r="H686" s="629"/>
      <c r="I686" s="630"/>
      <c r="J686" s="631"/>
      <c r="K686" s="594"/>
      <c r="L686" s="594"/>
      <c r="M686" s="579"/>
      <c r="N686" s="585" t="s">
        <v>611</v>
      </c>
      <c r="O686" s="585" t="s">
        <v>611</v>
      </c>
      <c r="P686" s="595" t="s">
        <v>611</v>
      </c>
      <c r="Q686" s="580"/>
      <c r="R686" s="581"/>
      <c r="S686" s="582"/>
      <c r="T686" s="582"/>
      <c r="U686" s="582"/>
      <c r="V686" s="582"/>
      <c r="W686" s="582"/>
      <c r="X686" s="580"/>
      <c r="Y686" s="580"/>
      <c r="Z686" s="580"/>
      <c r="AB686" s="581" t="s">
        <v>670</v>
      </c>
    </row>
    <row r="687" spans="1:28" s="583" customFormat="1">
      <c r="A687" s="624"/>
      <c r="B687" s="578" t="s">
        <v>671</v>
      </c>
      <c r="C687" s="599"/>
      <c r="D687" s="625"/>
      <c r="E687" s="626"/>
      <c r="F687" s="627"/>
      <c r="G687" s="628"/>
      <c r="H687" s="629"/>
      <c r="I687" s="630"/>
      <c r="J687" s="631"/>
      <c r="K687" s="594"/>
      <c r="L687" s="594"/>
      <c r="M687" s="579"/>
      <c r="N687" s="585" t="s">
        <v>611</v>
      </c>
      <c r="O687" s="585" t="s">
        <v>611</v>
      </c>
      <c r="P687" s="595" t="s">
        <v>611</v>
      </c>
      <c r="Q687" s="580"/>
      <c r="R687" s="581"/>
      <c r="S687" s="582"/>
      <c r="T687" s="582"/>
      <c r="U687" s="582"/>
      <c r="V687" s="582"/>
      <c r="W687" s="582"/>
      <c r="X687" s="580"/>
      <c r="Y687" s="580"/>
      <c r="Z687" s="580"/>
      <c r="AB687" s="581" t="s">
        <v>670</v>
      </c>
    </row>
    <row r="688" spans="1:28" s="583" customFormat="1">
      <c r="A688" s="624"/>
      <c r="B688" s="599" t="s">
        <v>635</v>
      </c>
      <c r="C688" s="599"/>
      <c r="D688" s="625"/>
      <c r="E688" s="626"/>
      <c r="F688" s="627"/>
      <c r="G688" s="628"/>
      <c r="H688" s="629"/>
      <c r="I688" s="629"/>
      <c r="J688" s="631"/>
      <c r="K688" s="594"/>
      <c r="L688" s="594"/>
      <c r="M688" s="579"/>
      <c r="N688" s="596"/>
      <c r="O688" s="596"/>
      <c r="P688" s="597"/>
      <c r="Q688" s="580"/>
      <c r="R688" s="581"/>
      <c r="S688" s="582"/>
      <c r="T688" s="582"/>
      <c r="U688" s="582"/>
      <c r="V688" s="582"/>
      <c r="W688" s="582"/>
      <c r="X688" s="580"/>
      <c r="Y688" s="580"/>
      <c r="Z688" s="580"/>
      <c r="AB688" s="581"/>
    </row>
    <row r="689" spans="1:28" s="583" customFormat="1">
      <c r="A689" s="624"/>
      <c r="B689" s="584" t="s">
        <v>913</v>
      </c>
      <c r="C689" s="599"/>
      <c r="D689" s="625"/>
      <c r="E689" s="626"/>
      <c r="F689" s="627"/>
      <c r="G689" s="628"/>
      <c r="H689" s="629">
        <v>748.32</v>
      </c>
      <c r="I689" s="629"/>
      <c r="J689" s="631"/>
      <c r="K689" s="594"/>
      <c r="L689" s="594"/>
      <c r="M689" s="579"/>
      <c r="N689" s="596"/>
      <c r="O689" s="596"/>
      <c r="P689" s="597"/>
      <c r="Q689" s="580"/>
      <c r="R689" s="581"/>
      <c r="S689" s="582"/>
      <c r="T689" s="582"/>
      <c r="U689" s="582"/>
      <c r="V689" s="582"/>
      <c r="W689" s="582"/>
      <c r="X689" s="580"/>
      <c r="Y689" s="580"/>
      <c r="Z689" s="580"/>
      <c r="AB689" s="581"/>
    </row>
    <row r="690" spans="1:28" s="583" customFormat="1">
      <c r="A690" s="624"/>
      <c r="B690" s="584" t="s">
        <v>914</v>
      </c>
      <c r="C690" s="599"/>
      <c r="D690" s="625"/>
      <c r="E690" s="626"/>
      <c r="F690" s="627"/>
      <c r="G690" s="628"/>
      <c r="H690" s="629">
        <v>23.44</v>
      </c>
      <c r="I690" s="629"/>
      <c r="J690" s="631"/>
      <c r="K690" s="594"/>
      <c r="L690" s="594"/>
      <c r="M690" s="579"/>
      <c r="N690" s="596"/>
      <c r="O690" s="596"/>
      <c r="P690" s="597"/>
      <c r="Q690" s="580"/>
      <c r="R690" s="581"/>
      <c r="S690" s="582"/>
      <c r="T690" s="582"/>
      <c r="U690" s="582"/>
      <c r="V690" s="582"/>
      <c r="W690" s="582"/>
      <c r="X690" s="580"/>
      <c r="Y690" s="580"/>
      <c r="Z690" s="580"/>
      <c r="AB690" s="581"/>
    </row>
    <row r="691" spans="1:28" s="583" customFormat="1">
      <c r="A691" s="624"/>
      <c r="B691" s="584" t="s">
        <v>915</v>
      </c>
      <c r="C691" s="599"/>
      <c r="D691" s="625"/>
      <c r="E691" s="626"/>
      <c r="F691" s="627"/>
      <c r="G691" s="628"/>
      <c r="H691" s="629">
        <v>6.1</v>
      </c>
      <c r="I691" s="629"/>
      <c r="J691" s="631"/>
      <c r="K691" s="594"/>
      <c r="L691" s="594"/>
      <c r="M691" s="579"/>
      <c r="N691" s="596"/>
      <c r="O691" s="596"/>
      <c r="P691" s="597"/>
      <c r="Q691" s="580"/>
      <c r="R691" s="581"/>
      <c r="S691" s="582"/>
      <c r="T691" s="582"/>
      <c r="U691" s="582"/>
      <c r="V691" s="582"/>
      <c r="W691" s="582"/>
      <c r="X691" s="580"/>
      <c r="Y691" s="580"/>
      <c r="Z691" s="580"/>
      <c r="AB691" s="581"/>
    </row>
    <row r="692" spans="1:28" s="583" customFormat="1">
      <c r="A692" s="624"/>
      <c r="B692" s="578" t="s">
        <v>202</v>
      </c>
      <c r="C692" s="599"/>
      <c r="D692" s="625"/>
      <c r="E692" s="626"/>
      <c r="F692" s="627"/>
      <c r="G692" s="628"/>
      <c r="H692" s="629"/>
      <c r="I692" s="630"/>
      <c r="J692" s="631"/>
      <c r="K692" s="594"/>
      <c r="L692" s="594"/>
      <c r="M692" s="579"/>
      <c r="N692" s="585" t="s">
        <v>611</v>
      </c>
      <c r="O692" s="585" t="s">
        <v>611</v>
      </c>
      <c r="P692" s="595" t="s">
        <v>611</v>
      </c>
      <c r="Q692" s="580"/>
      <c r="R692" s="581"/>
      <c r="S692" s="582"/>
      <c r="T692" s="582"/>
      <c r="U692" s="582"/>
      <c r="V692" s="582"/>
      <c r="W692" s="582"/>
      <c r="X692" s="580"/>
      <c r="Y692" s="580"/>
      <c r="Z692" s="580"/>
      <c r="AB692" s="581" t="s">
        <v>670</v>
      </c>
    </row>
    <row r="693" spans="1:28" s="583" customFormat="1">
      <c r="A693" s="624"/>
      <c r="B693" s="578" t="s">
        <v>671</v>
      </c>
      <c r="C693" s="599"/>
      <c r="D693" s="625"/>
      <c r="E693" s="626"/>
      <c r="F693" s="627"/>
      <c r="G693" s="628"/>
      <c r="H693" s="629"/>
      <c r="I693" s="630"/>
      <c r="J693" s="631"/>
      <c r="K693" s="594"/>
      <c r="L693" s="594"/>
      <c r="M693" s="579"/>
      <c r="N693" s="585" t="s">
        <v>611</v>
      </c>
      <c r="O693" s="585" t="s">
        <v>611</v>
      </c>
      <c r="P693" s="595" t="s">
        <v>611</v>
      </c>
      <c r="Q693" s="580"/>
      <c r="R693" s="581"/>
      <c r="S693" s="582"/>
      <c r="T693" s="582"/>
      <c r="U693" s="582"/>
      <c r="V693" s="582"/>
      <c r="W693" s="582"/>
      <c r="X693" s="580"/>
      <c r="Y693" s="580"/>
      <c r="Z693" s="580"/>
      <c r="AB693" s="581" t="s">
        <v>670</v>
      </c>
    </row>
    <row r="694" spans="1:28" s="583" customFormat="1">
      <c r="A694" s="624"/>
      <c r="B694" s="599" t="s">
        <v>635</v>
      </c>
      <c r="C694" s="599"/>
      <c r="D694" s="625"/>
      <c r="E694" s="626"/>
      <c r="F694" s="627"/>
      <c r="G694" s="628"/>
      <c r="H694" s="629"/>
      <c r="I694" s="629"/>
      <c r="J694" s="631"/>
      <c r="K694" s="594"/>
      <c r="L694" s="594"/>
      <c r="M694" s="579"/>
      <c r="N694" s="596"/>
      <c r="O694" s="596"/>
      <c r="P694" s="597"/>
      <c r="Q694" s="580"/>
      <c r="R694" s="581"/>
      <c r="S694" s="582"/>
      <c r="T694" s="582"/>
      <c r="U694" s="582"/>
      <c r="V694" s="582"/>
      <c r="W694" s="582"/>
      <c r="X694" s="580"/>
      <c r="Y694" s="580"/>
      <c r="Z694" s="580"/>
      <c r="AB694" s="581"/>
    </row>
    <row r="695" spans="1:28" s="583" customFormat="1">
      <c r="A695" s="624"/>
      <c r="B695" s="584" t="s">
        <v>913</v>
      </c>
      <c r="C695" s="599"/>
      <c r="D695" s="625"/>
      <c r="E695" s="626">
        <v>135.80000000000001</v>
      </c>
      <c r="F695" s="627"/>
      <c r="G695" s="628">
        <v>0.5</v>
      </c>
      <c r="H695" s="629">
        <f>E695*G695</f>
        <v>67.900000000000006</v>
      </c>
      <c r="I695" s="629"/>
      <c r="J695" s="631"/>
      <c r="K695" s="594"/>
      <c r="L695" s="594"/>
      <c r="M695" s="579"/>
      <c r="N695" s="596"/>
      <c r="O695" s="596"/>
      <c r="P695" s="597"/>
      <c r="Q695" s="580"/>
      <c r="R695" s="581"/>
      <c r="S695" s="582"/>
      <c r="T695" s="582"/>
      <c r="U695" s="582"/>
      <c r="V695" s="582"/>
      <c r="W695" s="582"/>
      <c r="X695" s="580"/>
      <c r="Y695" s="580"/>
      <c r="Z695" s="580"/>
      <c r="AB695" s="581"/>
    </row>
    <row r="696" spans="1:28" s="583" customFormat="1">
      <c r="A696" s="624"/>
      <c r="B696" s="584" t="s">
        <v>914</v>
      </c>
      <c r="C696" s="599"/>
      <c r="D696" s="625"/>
      <c r="E696" s="626">
        <v>20</v>
      </c>
      <c r="F696" s="627"/>
      <c r="G696" s="628">
        <v>0.5</v>
      </c>
      <c r="H696" s="629">
        <f>E696*G696</f>
        <v>10</v>
      </c>
      <c r="I696" s="629"/>
      <c r="J696" s="631"/>
      <c r="K696" s="594"/>
      <c r="L696" s="594"/>
      <c r="M696" s="579"/>
      <c r="N696" s="596"/>
      <c r="O696" s="596"/>
      <c r="P696" s="597"/>
      <c r="Q696" s="580"/>
      <c r="R696" s="581"/>
      <c r="S696" s="582"/>
      <c r="T696" s="582"/>
      <c r="U696" s="582"/>
      <c r="V696" s="582"/>
      <c r="W696" s="582"/>
      <c r="X696" s="580"/>
      <c r="Y696" s="580"/>
      <c r="Z696" s="580"/>
      <c r="AB696" s="581"/>
    </row>
    <row r="697" spans="1:28" s="583" customFormat="1">
      <c r="A697" s="624"/>
      <c r="B697" s="584" t="s">
        <v>915</v>
      </c>
      <c r="C697" s="599"/>
      <c r="D697" s="625"/>
      <c r="E697" s="626">
        <v>10.1</v>
      </c>
      <c r="F697" s="627"/>
      <c r="G697" s="628">
        <v>0.2</v>
      </c>
      <c r="H697" s="629">
        <f>E697*G697</f>
        <v>2.02</v>
      </c>
      <c r="I697" s="629"/>
      <c r="J697" s="631"/>
      <c r="K697" s="594"/>
      <c r="L697" s="594"/>
      <c r="M697" s="579"/>
      <c r="N697" s="596"/>
      <c r="O697" s="596"/>
      <c r="P697" s="597"/>
      <c r="Q697" s="580"/>
      <c r="R697" s="581"/>
      <c r="S697" s="582"/>
      <c r="T697" s="582"/>
      <c r="U697" s="582"/>
      <c r="V697" s="582"/>
      <c r="W697" s="582"/>
      <c r="X697" s="580"/>
      <c r="Y697" s="580"/>
      <c r="Z697" s="580"/>
      <c r="AB697" s="581"/>
    </row>
    <row r="698" spans="1:28" s="583" customFormat="1">
      <c r="A698" s="624"/>
      <c r="B698" s="584"/>
      <c r="C698" s="599"/>
      <c r="D698" s="625"/>
      <c r="E698" s="626"/>
      <c r="F698" s="627"/>
      <c r="G698" s="628"/>
      <c r="H698" s="629"/>
      <c r="I698" s="629"/>
      <c r="J698" s="631"/>
      <c r="K698" s="594"/>
      <c r="L698" s="594"/>
      <c r="M698" s="579"/>
      <c r="N698" s="596"/>
      <c r="O698" s="596"/>
      <c r="P698" s="597"/>
      <c r="Q698" s="580"/>
      <c r="R698" s="581"/>
      <c r="S698" s="582"/>
      <c r="T698" s="582"/>
      <c r="U698" s="582"/>
      <c r="V698" s="582"/>
      <c r="W698" s="582"/>
      <c r="X698" s="580"/>
      <c r="Y698" s="580"/>
      <c r="Z698" s="580"/>
      <c r="AB698" s="581"/>
    </row>
    <row r="699" spans="1:28" s="486" customFormat="1" ht="29.25" customHeight="1">
      <c r="A699" s="471" t="s">
        <v>1010</v>
      </c>
      <c r="B699" s="472" t="s">
        <v>1011</v>
      </c>
      <c r="C699" s="473" t="s">
        <v>195</v>
      </c>
      <c r="D699" s="474"/>
      <c r="E699" s="475"/>
      <c r="F699" s="476"/>
      <c r="G699" s="477"/>
      <c r="H699" s="478"/>
      <c r="I699" s="478"/>
      <c r="J699" s="480"/>
      <c r="K699" s="481"/>
      <c r="L699" s="481"/>
      <c r="M699" s="482"/>
      <c r="N699" s="487"/>
      <c r="O699" s="487"/>
      <c r="P699" s="488"/>
      <c r="Q699" s="483"/>
      <c r="R699" s="484"/>
      <c r="S699" s="485"/>
      <c r="T699" s="485"/>
      <c r="U699" s="485"/>
      <c r="V699" s="485"/>
      <c r="W699" s="485"/>
      <c r="X699" s="483"/>
      <c r="Y699" s="483"/>
      <c r="Z699" s="483"/>
      <c r="AB699" s="484"/>
    </row>
    <row r="700" spans="1:28" s="583" customFormat="1" ht="29.25" customHeight="1">
      <c r="A700" s="624"/>
      <c r="B700" s="599" t="s">
        <v>758</v>
      </c>
      <c r="C700" s="599"/>
      <c r="D700" s="625"/>
      <c r="E700" s="626"/>
      <c r="F700" s="627"/>
      <c r="G700" s="628"/>
      <c r="H700" s="630"/>
      <c r="I700" s="630"/>
      <c r="J700" s="631"/>
      <c r="K700" s="594">
        <f t="shared" ref="K700:K737" si="33">H700</f>
        <v>0</v>
      </c>
      <c r="L700" s="594"/>
      <c r="M700" s="579"/>
      <c r="N700" s="585" t="s">
        <v>611</v>
      </c>
      <c r="O700" s="585" t="s">
        <v>611</v>
      </c>
      <c r="P700" s="585" t="s">
        <v>611</v>
      </c>
      <c r="Q700" s="580"/>
      <c r="R700" s="581"/>
      <c r="S700" s="582"/>
      <c r="T700" s="582"/>
      <c r="U700" s="582"/>
      <c r="V700" s="582"/>
      <c r="W700" s="582"/>
      <c r="X700" s="580"/>
      <c r="Y700" s="580"/>
      <c r="Z700" s="580"/>
      <c r="AB700" s="581" t="s">
        <v>670</v>
      </c>
    </row>
    <row r="701" spans="1:28" s="583" customFormat="1">
      <c r="A701" s="624"/>
      <c r="B701" s="599" t="s">
        <v>666</v>
      </c>
      <c r="C701" s="599"/>
      <c r="D701" s="625"/>
      <c r="E701" s="626"/>
      <c r="F701" s="627"/>
      <c r="G701" s="628"/>
      <c r="H701" s="630"/>
      <c r="I701" s="630"/>
      <c r="J701" s="631"/>
      <c r="K701" s="594">
        <f t="shared" si="33"/>
        <v>0</v>
      </c>
      <c r="L701" s="594"/>
      <c r="M701" s="579"/>
      <c r="N701" s="585" t="s">
        <v>611</v>
      </c>
      <c r="O701" s="585" t="s">
        <v>611</v>
      </c>
      <c r="P701" s="585" t="s">
        <v>611</v>
      </c>
      <c r="Q701" s="580"/>
      <c r="R701" s="581"/>
      <c r="S701" s="582"/>
      <c r="T701" s="582"/>
      <c r="U701" s="582"/>
      <c r="V701" s="582"/>
      <c r="W701" s="582"/>
      <c r="X701" s="580"/>
      <c r="Y701" s="580"/>
      <c r="Z701" s="580"/>
      <c r="AB701" s="581" t="s">
        <v>670</v>
      </c>
    </row>
    <row r="702" spans="1:28" s="583" customFormat="1">
      <c r="A702" s="624"/>
      <c r="B702" s="584" t="s">
        <v>193</v>
      </c>
      <c r="C702" s="599"/>
      <c r="D702" s="625"/>
      <c r="E702" s="626">
        <v>5.23</v>
      </c>
      <c r="F702" s="627"/>
      <c r="G702" s="628">
        <v>1.1000000000000001</v>
      </c>
      <c r="H702" s="629">
        <f>G702*E702</f>
        <v>5.753000000000001</v>
      </c>
      <c r="I702" s="630"/>
      <c r="J702" s="631"/>
      <c r="K702" s="594">
        <f t="shared" si="33"/>
        <v>5.753000000000001</v>
      </c>
      <c r="L702" s="594"/>
      <c r="M702" s="579"/>
      <c r="N702" s="585" t="s">
        <v>611</v>
      </c>
      <c r="O702" s="585">
        <v>1</v>
      </c>
      <c r="P702" s="585" t="s">
        <v>611</v>
      </c>
      <c r="Q702" s="580"/>
      <c r="R702" s="581"/>
      <c r="S702" s="582"/>
      <c r="T702" s="582"/>
      <c r="U702" s="582"/>
      <c r="V702" s="582"/>
      <c r="W702" s="582"/>
      <c r="X702" s="580"/>
      <c r="Y702" s="580"/>
      <c r="Z702" s="580"/>
      <c r="AB702" s="581" t="s">
        <v>670</v>
      </c>
    </row>
    <row r="703" spans="1:28" s="583" customFormat="1">
      <c r="A703" s="624"/>
      <c r="B703" s="584" t="s">
        <v>846</v>
      </c>
      <c r="C703" s="599"/>
      <c r="D703" s="625"/>
      <c r="E703" s="626">
        <v>3.8</v>
      </c>
      <c r="F703" s="627"/>
      <c r="G703" s="628">
        <v>1.1000000000000001</v>
      </c>
      <c r="H703" s="629">
        <f t="shared" ref="H703:H737" si="34">G703*E703</f>
        <v>4.18</v>
      </c>
      <c r="I703" s="630"/>
      <c r="J703" s="631"/>
      <c r="K703" s="594">
        <f t="shared" si="33"/>
        <v>4.18</v>
      </c>
      <c r="L703" s="594"/>
      <c r="M703" s="579"/>
      <c r="N703" s="585" t="s">
        <v>611</v>
      </c>
      <c r="O703" s="585">
        <v>1</v>
      </c>
      <c r="P703" s="585" t="s">
        <v>611</v>
      </c>
      <c r="Q703" s="580"/>
      <c r="R703" s="581"/>
      <c r="S703" s="582"/>
      <c r="T703" s="582"/>
      <c r="U703" s="582"/>
      <c r="V703" s="582"/>
      <c r="W703" s="582"/>
      <c r="X703" s="580"/>
      <c r="Y703" s="580"/>
      <c r="Z703" s="580"/>
      <c r="AB703" s="581" t="s">
        <v>670</v>
      </c>
    </row>
    <row r="704" spans="1:28" s="583" customFormat="1">
      <c r="A704" s="624"/>
      <c r="B704" s="584" t="s">
        <v>847</v>
      </c>
      <c r="C704" s="599"/>
      <c r="D704" s="625"/>
      <c r="E704" s="626">
        <v>13.15</v>
      </c>
      <c r="F704" s="627"/>
      <c r="G704" s="628">
        <v>1.1000000000000001</v>
      </c>
      <c r="H704" s="629">
        <f t="shared" si="34"/>
        <v>14.465000000000002</v>
      </c>
      <c r="I704" s="630"/>
      <c r="J704" s="631"/>
      <c r="K704" s="594">
        <f t="shared" si="33"/>
        <v>14.465000000000002</v>
      </c>
      <c r="L704" s="594"/>
      <c r="M704" s="579"/>
      <c r="N704" s="585" t="s">
        <v>611</v>
      </c>
      <c r="O704" s="585">
        <v>1</v>
      </c>
      <c r="P704" s="585" t="s">
        <v>611</v>
      </c>
      <c r="Q704" s="580"/>
      <c r="R704" s="581"/>
      <c r="S704" s="582"/>
      <c r="T704" s="582"/>
      <c r="U704" s="582"/>
      <c r="V704" s="582"/>
      <c r="W704" s="582"/>
      <c r="X704" s="580"/>
      <c r="Y704" s="580"/>
      <c r="Z704" s="580"/>
      <c r="AB704" s="581" t="s">
        <v>670</v>
      </c>
    </row>
    <row r="705" spans="1:28" s="583" customFormat="1">
      <c r="A705" s="624"/>
      <c r="B705" s="584" t="s">
        <v>752</v>
      </c>
      <c r="C705" s="599"/>
      <c r="D705" s="625"/>
      <c r="E705" s="626">
        <v>16.7</v>
      </c>
      <c r="F705" s="627"/>
      <c r="G705" s="628">
        <v>1.1000000000000001</v>
      </c>
      <c r="H705" s="629">
        <f t="shared" si="34"/>
        <v>18.37</v>
      </c>
      <c r="I705" s="630"/>
      <c r="J705" s="631"/>
      <c r="K705" s="594">
        <f t="shared" si="33"/>
        <v>18.37</v>
      </c>
      <c r="L705" s="594"/>
      <c r="M705" s="579"/>
      <c r="N705" s="585" t="s">
        <v>611</v>
      </c>
      <c r="O705" s="585">
        <v>2</v>
      </c>
      <c r="P705" s="585" t="s">
        <v>611</v>
      </c>
      <c r="Q705" s="580"/>
      <c r="R705" s="581"/>
      <c r="S705" s="582"/>
      <c r="T705" s="582"/>
      <c r="U705" s="582"/>
      <c r="V705" s="582"/>
      <c r="W705" s="582"/>
      <c r="X705" s="580"/>
      <c r="Y705" s="580"/>
      <c r="Z705" s="580"/>
      <c r="AB705" s="581" t="s">
        <v>670</v>
      </c>
    </row>
    <row r="706" spans="1:28" s="583" customFormat="1">
      <c r="A706" s="624"/>
      <c r="B706" s="584" t="s">
        <v>753</v>
      </c>
      <c r="C706" s="599"/>
      <c r="D706" s="625"/>
      <c r="E706" s="626">
        <v>16.7</v>
      </c>
      <c r="F706" s="627"/>
      <c r="G706" s="628">
        <v>1.1000000000000001</v>
      </c>
      <c r="H706" s="629">
        <f t="shared" si="34"/>
        <v>18.37</v>
      </c>
      <c r="I706" s="630"/>
      <c r="J706" s="631"/>
      <c r="K706" s="594">
        <f t="shared" si="33"/>
        <v>18.37</v>
      </c>
      <c r="L706" s="594"/>
      <c r="M706" s="579"/>
      <c r="N706" s="585" t="s">
        <v>611</v>
      </c>
      <c r="O706" s="585">
        <v>2</v>
      </c>
      <c r="P706" s="585" t="s">
        <v>611</v>
      </c>
      <c r="Q706" s="580"/>
      <c r="R706" s="581"/>
      <c r="S706" s="582"/>
      <c r="T706" s="582"/>
      <c r="U706" s="582"/>
      <c r="V706" s="582"/>
      <c r="W706" s="582"/>
      <c r="X706" s="580"/>
      <c r="Y706" s="580"/>
      <c r="Z706" s="580"/>
      <c r="AB706" s="581" t="s">
        <v>670</v>
      </c>
    </row>
    <row r="707" spans="1:28" s="583" customFormat="1">
      <c r="A707" s="624"/>
      <c r="B707" s="584" t="s">
        <v>786</v>
      </c>
      <c r="C707" s="599"/>
      <c r="D707" s="625"/>
      <c r="E707" s="626">
        <v>14.04</v>
      </c>
      <c r="F707" s="627"/>
      <c r="G707" s="628">
        <v>1.1000000000000001</v>
      </c>
      <c r="H707" s="629">
        <f t="shared" si="34"/>
        <v>15.444000000000001</v>
      </c>
      <c r="I707" s="630"/>
      <c r="J707" s="631"/>
      <c r="K707" s="594">
        <f t="shared" si="33"/>
        <v>15.444000000000001</v>
      </c>
      <c r="L707" s="594"/>
      <c r="M707" s="579"/>
      <c r="N707" s="585" t="s">
        <v>611</v>
      </c>
      <c r="O707" s="585">
        <v>4</v>
      </c>
      <c r="P707" s="585" t="s">
        <v>611</v>
      </c>
      <c r="Q707" s="580"/>
      <c r="R707" s="581"/>
      <c r="S707" s="582"/>
      <c r="T707" s="582"/>
      <c r="U707" s="582"/>
      <c r="V707" s="582"/>
      <c r="W707" s="582"/>
      <c r="X707" s="580"/>
      <c r="Y707" s="580"/>
      <c r="Z707" s="580"/>
      <c r="AB707" s="581" t="s">
        <v>670</v>
      </c>
    </row>
    <row r="708" spans="1:28" s="583" customFormat="1">
      <c r="A708" s="624"/>
      <c r="B708" s="584" t="s">
        <v>849</v>
      </c>
      <c r="C708" s="599"/>
      <c r="D708" s="625"/>
      <c r="E708" s="626">
        <v>15</v>
      </c>
      <c r="F708" s="627"/>
      <c r="G708" s="628">
        <v>1.1000000000000001</v>
      </c>
      <c r="H708" s="629">
        <f t="shared" si="34"/>
        <v>16.5</v>
      </c>
      <c r="I708" s="630"/>
      <c r="J708" s="631"/>
      <c r="K708" s="594">
        <f t="shared" si="33"/>
        <v>16.5</v>
      </c>
      <c r="L708" s="594"/>
      <c r="M708" s="579"/>
      <c r="N708" s="585" t="s">
        <v>611</v>
      </c>
      <c r="O708" s="585">
        <v>2</v>
      </c>
      <c r="P708" s="585" t="s">
        <v>611</v>
      </c>
      <c r="Q708" s="580"/>
      <c r="R708" s="581"/>
      <c r="S708" s="582"/>
      <c r="T708" s="582"/>
      <c r="U708" s="582"/>
      <c r="V708" s="582"/>
      <c r="W708" s="582"/>
      <c r="X708" s="580"/>
      <c r="Y708" s="580"/>
      <c r="Z708" s="580"/>
      <c r="AB708" s="581" t="s">
        <v>670</v>
      </c>
    </row>
    <row r="709" spans="1:28" s="583" customFormat="1">
      <c r="A709" s="624"/>
      <c r="B709" s="584" t="s">
        <v>850</v>
      </c>
      <c r="C709" s="599"/>
      <c r="D709" s="625"/>
      <c r="E709" s="626">
        <v>5.5</v>
      </c>
      <c r="F709" s="627"/>
      <c r="G709" s="628">
        <v>1.1000000000000001</v>
      </c>
      <c r="H709" s="629">
        <f t="shared" si="34"/>
        <v>6.0500000000000007</v>
      </c>
      <c r="I709" s="630"/>
      <c r="J709" s="631"/>
      <c r="K709" s="594">
        <f t="shared" si="33"/>
        <v>6.0500000000000007</v>
      </c>
      <c r="L709" s="594"/>
      <c r="M709" s="579"/>
      <c r="N709" s="585" t="s">
        <v>611</v>
      </c>
      <c r="O709" s="585">
        <v>1</v>
      </c>
      <c r="P709" s="585" t="s">
        <v>611</v>
      </c>
      <c r="Q709" s="580"/>
      <c r="R709" s="581"/>
      <c r="S709" s="582"/>
      <c r="T709" s="582"/>
      <c r="U709" s="582"/>
      <c r="V709" s="582"/>
      <c r="W709" s="582"/>
      <c r="X709" s="580"/>
      <c r="Y709" s="580"/>
      <c r="Z709" s="580"/>
      <c r="AB709" s="581" t="s">
        <v>670</v>
      </c>
    </row>
    <row r="710" spans="1:28" s="583" customFormat="1">
      <c r="A710" s="624"/>
      <c r="B710" s="584" t="s">
        <v>851</v>
      </c>
      <c r="C710" s="599"/>
      <c r="D710" s="625"/>
      <c r="E710" s="626">
        <v>6.8</v>
      </c>
      <c r="F710" s="627"/>
      <c r="G710" s="628">
        <v>1.1000000000000001</v>
      </c>
      <c r="H710" s="629">
        <f t="shared" si="34"/>
        <v>7.48</v>
      </c>
      <c r="I710" s="630"/>
      <c r="J710" s="631"/>
      <c r="K710" s="594">
        <f t="shared" si="33"/>
        <v>7.48</v>
      </c>
      <c r="L710" s="594"/>
      <c r="M710" s="579"/>
      <c r="N710" s="585" t="s">
        <v>611</v>
      </c>
      <c r="O710" s="585">
        <v>1</v>
      </c>
      <c r="P710" s="585" t="s">
        <v>611</v>
      </c>
      <c r="Q710" s="580"/>
      <c r="R710" s="581"/>
      <c r="S710" s="582"/>
      <c r="T710" s="582"/>
      <c r="U710" s="582"/>
      <c r="V710" s="582"/>
      <c r="W710" s="582"/>
      <c r="X710" s="580"/>
      <c r="Y710" s="580"/>
      <c r="Z710" s="580"/>
      <c r="AB710" s="581" t="s">
        <v>670</v>
      </c>
    </row>
    <row r="711" spans="1:28" s="583" customFormat="1">
      <c r="A711" s="624"/>
      <c r="B711" s="584" t="s">
        <v>673</v>
      </c>
      <c r="C711" s="599"/>
      <c r="D711" s="625"/>
      <c r="E711" s="626">
        <v>2.5</v>
      </c>
      <c r="F711" s="627"/>
      <c r="G711" s="628">
        <v>1.1000000000000001</v>
      </c>
      <c r="H711" s="629">
        <f t="shared" si="34"/>
        <v>2.75</v>
      </c>
      <c r="I711" s="630"/>
      <c r="J711" s="631"/>
      <c r="K711" s="594">
        <f t="shared" si="33"/>
        <v>2.75</v>
      </c>
      <c r="L711" s="594"/>
      <c r="M711" s="579"/>
      <c r="N711" s="585" t="s">
        <v>611</v>
      </c>
      <c r="O711" s="585">
        <v>1</v>
      </c>
      <c r="P711" s="585" t="s">
        <v>611</v>
      </c>
      <c r="Q711" s="580"/>
      <c r="R711" s="581"/>
      <c r="S711" s="582"/>
      <c r="T711" s="582"/>
      <c r="U711" s="582"/>
      <c r="V711" s="582"/>
      <c r="W711" s="582"/>
      <c r="X711" s="580"/>
      <c r="Y711" s="580"/>
      <c r="Z711" s="580"/>
      <c r="AB711" s="581" t="s">
        <v>670</v>
      </c>
    </row>
    <row r="712" spans="1:28" s="583" customFormat="1">
      <c r="A712" s="624"/>
      <c r="B712" s="584" t="s">
        <v>852</v>
      </c>
      <c r="C712" s="599"/>
      <c r="D712" s="625"/>
      <c r="E712" s="626">
        <v>19.100000000000001</v>
      </c>
      <c r="F712" s="627"/>
      <c r="G712" s="628">
        <v>1.1000000000000001</v>
      </c>
      <c r="H712" s="629">
        <f t="shared" si="34"/>
        <v>21.01</v>
      </c>
      <c r="I712" s="630"/>
      <c r="J712" s="631"/>
      <c r="K712" s="594">
        <f t="shared" si="33"/>
        <v>21.01</v>
      </c>
      <c r="L712" s="594"/>
      <c r="M712" s="579"/>
      <c r="N712" s="585" t="s">
        <v>611</v>
      </c>
      <c r="O712" s="585">
        <v>2</v>
      </c>
      <c r="P712" s="585" t="s">
        <v>611</v>
      </c>
      <c r="Q712" s="580"/>
      <c r="R712" s="581"/>
      <c r="S712" s="582"/>
      <c r="T712" s="582"/>
      <c r="U712" s="582"/>
      <c r="V712" s="582"/>
      <c r="W712" s="582"/>
      <c r="X712" s="580"/>
      <c r="Y712" s="580"/>
      <c r="Z712" s="580"/>
      <c r="AB712" s="581" t="s">
        <v>670</v>
      </c>
    </row>
    <row r="713" spans="1:28" s="583" customFormat="1">
      <c r="A713" s="624"/>
      <c r="B713" s="584" t="s">
        <v>672</v>
      </c>
      <c r="C713" s="599"/>
      <c r="D713" s="625"/>
      <c r="E713" s="626">
        <v>8.5</v>
      </c>
      <c r="F713" s="627"/>
      <c r="G713" s="628">
        <v>1.1000000000000001</v>
      </c>
      <c r="H713" s="629">
        <f t="shared" si="34"/>
        <v>9.3500000000000014</v>
      </c>
      <c r="I713" s="630"/>
      <c r="J713" s="631"/>
      <c r="K713" s="594">
        <f t="shared" si="33"/>
        <v>9.3500000000000014</v>
      </c>
      <c r="L713" s="594"/>
      <c r="M713" s="579"/>
      <c r="N713" s="585" t="s">
        <v>611</v>
      </c>
      <c r="O713" s="585">
        <v>1</v>
      </c>
      <c r="P713" s="585" t="s">
        <v>611</v>
      </c>
      <c r="Q713" s="580"/>
      <c r="R713" s="581"/>
      <c r="S713" s="582"/>
      <c r="T713" s="582"/>
      <c r="U713" s="582"/>
      <c r="V713" s="582"/>
      <c r="W713" s="582"/>
      <c r="X713" s="580"/>
      <c r="Y713" s="580"/>
      <c r="Z713" s="580"/>
      <c r="AB713" s="581" t="s">
        <v>670</v>
      </c>
    </row>
    <row r="714" spans="1:28" s="583" customFormat="1">
      <c r="A714" s="624"/>
      <c r="B714" s="584" t="s">
        <v>853</v>
      </c>
      <c r="C714" s="599"/>
      <c r="D714" s="625"/>
      <c r="E714" s="626">
        <v>1.8</v>
      </c>
      <c r="F714" s="627"/>
      <c r="G714" s="628">
        <v>1.1000000000000001</v>
      </c>
      <c r="H714" s="629">
        <f t="shared" si="34"/>
        <v>1.9800000000000002</v>
      </c>
      <c r="I714" s="630"/>
      <c r="J714" s="631"/>
      <c r="K714" s="594">
        <f t="shared" si="33"/>
        <v>1.9800000000000002</v>
      </c>
      <c r="L714" s="594"/>
      <c r="M714" s="579"/>
      <c r="N714" s="585" t="s">
        <v>611</v>
      </c>
      <c r="O714" s="585">
        <v>1</v>
      </c>
      <c r="P714" s="585" t="s">
        <v>611</v>
      </c>
      <c r="Q714" s="580"/>
      <c r="R714" s="581"/>
      <c r="S714" s="582"/>
      <c r="T714" s="582"/>
      <c r="U714" s="582"/>
      <c r="V714" s="582"/>
      <c r="W714" s="582"/>
      <c r="X714" s="580"/>
      <c r="Y714" s="580"/>
      <c r="Z714" s="580"/>
      <c r="AB714" s="581" t="s">
        <v>670</v>
      </c>
    </row>
    <row r="715" spans="1:28" s="583" customFormat="1">
      <c r="A715" s="624"/>
      <c r="B715" s="584" t="s">
        <v>909</v>
      </c>
      <c r="C715" s="599"/>
      <c r="D715" s="625"/>
      <c r="E715" s="626">
        <v>5.0999999999999996</v>
      </c>
      <c r="F715" s="627"/>
      <c r="G715" s="628">
        <f>0.5</f>
        <v>0.5</v>
      </c>
      <c r="H715" s="629">
        <f t="shared" si="34"/>
        <v>2.5499999999999998</v>
      </c>
      <c r="I715" s="630"/>
      <c r="J715" s="631"/>
      <c r="K715" s="594">
        <f t="shared" si="33"/>
        <v>2.5499999999999998</v>
      </c>
      <c r="L715" s="594"/>
      <c r="M715" s="579"/>
      <c r="N715" s="585" t="s">
        <v>611</v>
      </c>
      <c r="O715" s="585">
        <v>1</v>
      </c>
      <c r="P715" s="585" t="s">
        <v>611</v>
      </c>
      <c r="Q715" s="580"/>
      <c r="R715" s="581"/>
      <c r="S715" s="582"/>
      <c r="T715" s="582"/>
      <c r="U715" s="582"/>
      <c r="V715" s="582"/>
      <c r="W715" s="582"/>
      <c r="X715" s="580"/>
      <c r="Y715" s="580"/>
      <c r="Z715" s="580"/>
      <c r="AB715" s="581" t="s">
        <v>670</v>
      </c>
    </row>
    <row r="716" spans="1:28" s="583" customFormat="1">
      <c r="A716" s="624"/>
      <c r="B716" s="584" t="s">
        <v>118</v>
      </c>
      <c r="C716" s="599"/>
      <c r="D716" s="625"/>
      <c r="E716" s="626">
        <v>8.5</v>
      </c>
      <c r="F716" s="627"/>
      <c r="G716" s="628">
        <v>1.1000000000000001</v>
      </c>
      <c r="H716" s="629">
        <f t="shared" si="34"/>
        <v>9.3500000000000014</v>
      </c>
      <c r="I716" s="630"/>
      <c r="J716" s="631"/>
      <c r="K716" s="594">
        <f t="shared" si="33"/>
        <v>9.3500000000000014</v>
      </c>
      <c r="L716" s="594"/>
      <c r="M716" s="579"/>
      <c r="N716" s="585" t="s">
        <v>611</v>
      </c>
      <c r="O716" s="585">
        <v>2</v>
      </c>
      <c r="P716" s="585" t="s">
        <v>611</v>
      </c>
      <c r="Q716" s="580"/>
      <c r="R716" s="581"/>
      <c r="S716" s="582"/>
      <c r="T716" s="582"/>
      <c r="U716" s="582"/>
      <c r="V716" s="582"/>
      <c r="W716" s="582"/>
      <c r="X716" s="580"/>
      <c r="Y716" s="580"/>
      <c r="Z716" s="580"/>
      <c r="AB716" s="581" t="s">
        <v>670</v>
      </c>
    </row>
    <row r="717" spans="1:28" s="583" customFormat="1">
      <c r="A717" s="624"/>
      <c r="B717" s="584" t="s">
        <v>182</v>
      </c>
      <c r="C717" s="599"/>
      <c r="D717" s="625"/>
      <c r="E717" s="626">
        <v>5.35</v>
      </c>
      <c r="F717" s="627"/>
      <c r="G717" s="628">
        <v>1.1000000000000001</v>
      </c>
      <c r="H717" s="629">
        <f t="shared" si="34"/>
        <v>5.8849999999999998</v>
      </c>
      <c r="I717" s="630"/>
      <c r="J717" s="631"/>
      <c r="K717" s="594">
        <f t="shared" si="33"/>
        <v>5.8849999999999998</v>
      </c>
      <c r="L717" s="594"/>
      <c r="M717" s="579"/>
      <c r="N717" s="585" t="s">
        <v>611</v>
      </c>
      <c r="O717" s="585">
        <v>1</v>
      </c>
      <c r="P717" s="585" t="s">
        <v>611</v>
      </c>
      <c r="Q717" s="580"/>
      <c r="R717" s="581"/>
      <c r="S717" s="582"/>
      <c r="T717" s="582"/>
      <c r="U717" s="582"/>
      <c r="V717" s="582"/>
      <c r="W717" s="582"/>
      <c r="X717" s="580"/>
      <c r="Y717" s="580"/>
      <c r="Z717" s="580"/>
      <c r="AB717" s="581" t="s">
        <v>670</v>
      </c>
    </row>
    <row r="718" spans="1:28" s="583" customFormat="1">
      <c r="A718" s="624"/>
      <c r="B718" s="584" t="s">
        <v>854</v>
      </c>
      <c r="C718" s="599"/>
      <c r="D718" s="625"/>
      <c r="E718" s="626">
        <v>6.35</v>
      </c>
      <c r="F718" s="627"/>
      <c r="G718" s="628">
        <v>1.1000000000000001</v>
      </c>
      <c r="H718" s="629">
        <f t="shared" si="34"/>
        <v>6.9850000000000003</v>
      </c>
      <c r="I718" s="630"/>
      <c r="J718" s="631"/>
      <c r="K718" s="594">
        <f t="shared" si="33"/>
        <v>6.9850000000000003</v>
      </c>
      <c r="L718" s="594"/>
      <c r="M718" s="579"/>
      <c r="N718" s="585" t="s">
        <v>611</v>
      </c>
      <c r="O718" s="585">
        <v>1</v>
      </c>
      <c r="P718" s="585" t="s">
        <v>611</v>
      </c>
      <c r="Q718" s="580"/>
      <c r="R718" s="581"/>
      <c r="S718" s="582"/>
      <c r="T718" s="582"/>
      <c r="U718" s="582"/>
      <c r="V718" s="582"/>
      <c r="W718" s="582"/>
      <c r="X718" s="580"/>
      <c r="Y718" s="580"/>
      <c r="Z718" s="580"/>
      <c r="AB718" s="581" t="s">
        <v>670</v>
      </c>
    </row>
    <row r="719" spans="1:28" s="583" customFormat="1">
      <c r="A719" s="624"/>
      <c r="B719" s="584" t="s">
        <v>856</v>
      </c>
      <c r="C719" s="599"/>
      <c r="D719" s="625"/>
      <c r="E719" s="626">
        <v>7.2</v>
      </c>
      <c r="F719" s="627"/>
      <c r="G719" s="628">
        <v>1.1000000000000001</v>
      </c>
      <c r="H719" s="629">
        <f t="shared" si="34"/>
        <v>7.9200000000000008</v>
      </c>
      <c r="I719" s="630"/>
      <c r="J719" s="631"/>
      <c r="K719" s="594">
        <f t="shared" si="33"/>
        <v>7.9200000000000008</v>
      </c>
      <c r="L719" s="594"/>
      <c r="M719" s="579"/>
      <c r="N719" s="585" t="s">
        <v>611</v>
      </c>
      <c r="O719" s="585">
        <v>2</v>
      </c>
      <c r="P719" s="585" t="s">
        <v>611</v>
      </c>
      <c r="Q719" s="580"/>
      <c r="R719" s="581"/>
      <c r="S719" s="582"/>
      <c r="T719" s="582"/>
      <c r="U719" s="582"/>
      <c r="V719" s="582"/>
      <c r="W719" s="582"/>
      <c r="X719" s="580"/>
      <c r="Y719" s="580"/>
      <c r="Z719" s="580"/>
      <c r="AB719" s="581" t="s">
        <v>670</v>
      </c>
    </row>
    <row r="720" spans="1:28" s="583" customFormat="1">
      <c r="A720" s="624"/>
      <c r="B720" s="584" t="s">
        <v>857</v>
      </c>
      <c r="C720" s="599"/>
      <c r="D720" s="625"/>
      <c r="E720" s="626">
        <v>7.2</v>
      </c>
      <c r="F720" s="627"/>
      <c r="G720" s="628">
        <v>1.1000000000000001</v>
      </c>
      <c r="H720" s="629">
        <f t="shared" si="34"/>
        <v>7.9200000000000008</v>
      </c>
      <c r="I720" s="630"/>
      <c r="J720" s="631"/>
      <c r="K720" s="594">
        <f t="shared" si="33"/>
        <v>7.9200000000000008</v>
      </c>
      <c r="L720" s="594"/>
      <c r="M720" s="579"/>
      <c r="N720" s="585" t="s">
        <v>611</v>
      </c>
      <c r="O720" s="585">
        <v>2</v>
      </c>
      <c r="P720" s="585" t="s">
        <v>611</v>
      </c>
      <c r="Q720" s="580"/>
      <c r="R720" s="581"/>
      <c r="S720" s="582"/>
      <c r="T720" s="582"/>
      <c r="U720" s="582"/>
      <c r="V720" s="582"/>
      <c r="W720" s="582"/>
      <c r="X720" s="580"/>
      <c r="Y720" s="580"/>
      <c r="Z720" s="580"/>
      <c r="AB720" s="581" t="s">
        <v>670</v>
      </c>
    </row>
    <row r="721" spans="1:28" s="583" customFormat="1">
      <c r="A721" s="624"/>
      <c r="B721" s="584" t="s">
        <v>858</v>
      </c>
      <c r="C721" s="599"/>
      <c r="D721" s="625"/>
      <c r="E721" s="626">
        <v>2.8</v>
      </c>
      <c r="F721" s="627"/>
      <c r="G721" s="628">
        <v>1.1000000000000001</v>
      </c>
      <c r="H721" s="629">
        <f t="shared" si="34"/>
        <v>3.08</v>
      </c>
      <c r="I721" s="630"/>
      <c r="J721" s="631"/>
      <c r="K721" s="594">
        <f t="shared" si="33"/>
        <v>3.08</v>
      </c>
      <c r="L721" s="594"/>
      <c r="M721" s="579"/>
      <c r="N721" s="585" t="s">
        <v>611</v>
      </c>
      <c r="O721" s="585">
        <v>1</v>
      </c>
      <c r="P721" s="585" t="s">
        <v>611</v>
      </c>
      <c r="Q721" s="580"/>
      <c r="R721" s="581"/>
      <c r="S721" s="582"/>
      <c r="T721" s="582"/>
      <c r="U721" s="582"/>
      <c r="V721" s="582"/>
      <c r="W721" s="582"/>
      <c r="X721" s="580"/>
      <c r="Y721" s="580"/>
      <c r="Z721" s="580"/>
      <c r="AB721" s="581" t="s">
        <v>670</v>
      </c>
    </row>
    <row r="722" spans="1:28" s="583" customFormat="1">
      <c r="A722" s="624"/>
      <c r="B722" s="584" t="s">
        <v>860</v>
      </c>
      <c r="C722" s="599"/>
      <c r="D722" s="625"/>
      <c r="E722" s="626">
        <v>7.2</v>
      </c>
      <c r="F722" s="627"/>
      <c r="G722" s="628">
        <v>1.1000000000000001</v>
      </c>
      <c r="H722" s="629">
        <f t="shared" si="34"/>
        <v>7.9200000000000008</v>
      </c>
      <c r="I722" s="630"/>
      <c r="J722" s="631"/>
      <c r="K722" s="594">
        <f t="shared" si="33"/>
        <v>7.9200000000000008</v>
      </c>
      <c r="L722" s="594"/>
      <c r="M722" s="579"/>
      <c r="N722" s="585" t="s">
        <v>611</v>
      </c>
      <c r="O722" s="585">
        <v>2</v>
      </c>
      <c r="P722" s="585" t="s">
        <v>611</v>
      </c>
      <c r="Q722" s="580"/>
      <c r="R722" s="581"/>
      <c r="S722" s="582"/>
      <c r="T722" s="582"/>
      <c r="U722" s="582"/>
      <c r="V722" s="582"/>
      <c r="W722" s="582"/>
      <c r="X722" s="580"/>
      <c r="Y722" s="580"/>
      <c r="Z722" s="580"/>
      <c r="AB722" s="581" t="s">
        <v>670</v>
      </c>
    </row>
    <row r="723" spans="1:28" s="583" customFormat="1">
      <c r="A723" s="624"/>
      <c r="B723" s="584" t="s">
        <v>861</v>
      </c>
      <c r="C723" s="599"/>
      <c r="D723" s="625"/>
      <c r="E723" s="626">
        <v>7.2</v>
      </c>
      <c r="F723" s="627"/>
      <c r="G723" s="628">
        <v>1.1000000000000001</v>
      </c>
      <c r="H723" s="629">
        <f t="shared" si="34"/>
        <v>7.9200000000000008</v>
      </c>
      <c r="I723" s="630"/>
      <c r="J723" s="631"/>
      <c r="K723" s="594">
        <f t="shared" si="33"/>
        <v>7.9200000000000008</v>
      </c>
      <c r="L723" s="594"/>
      <c r="M723" s="579"/>
      <c r="N723" s="585" t="s">
        <v>611</v>
      </c>
      <c r="O723" s="585">
        <v>2</v>
      </c>
      <c r="P723" s="585" t="s">
        <v>611</v>
      </c>
      <c r="Q723" s="580"/>
      <c r="R723" s="581"/>
      <c r="S723" s="582"/>
      <c r="T723" s="582"/>
      <c r="U723" s="582"/>
      <c r="V723" s="582"/>
      <c r="W723" s="582"/>
      <c r="X723" s="580"/>
      <c r="Y723" s="580"/>
      <c r="Z723" s="580"/>
      <c r="AB723" s="581" t="s">
        <v>670</v>
      </c>
    </row>
    <row r="724" spans="1:28" s="583" customFormat="1">
      <c r="A724" s="624"/>
      <c r="B724" s="584" t="s">
        <v>863</v>
      </c>
      <c r="C724" s="599"/>
      <c r="D724" s="625"/>
      <c r="E724" s="626">
        <v>4.7</v>
      </c>
      <c r="F724" s="627"/>
      <c r="G724" s="628">
        <v>1.1000000000000001</v>
      </c>
      <c r="H724" s="629">
        <f t="shared" si="34"/>
        <v>5.1700000000000008</v>
      </c>
      <c r="I724" s="630"/>
      <c r="J724" s="631"/>
      <c r="K724" s="594">
        <f t="shared" si="33"/>
        <v>5.1700000000000008</v>
      </c>
      <c r="L724" s="594"/>
      <c r="M724" s="579"/>
      <c r="N724" s="585" t="s">
        <v>611</v>
      </c>
      <c r="O724" s="585">
        <v>1</v>
      </c>
      <c r="P724" s="585" t="s">
        <v>611</v>
      </c>
      <c r="Q724" s="580"/>
      <c r="R724" s="581"/>
      <c r="S724" s="582"/>
      <c r="T724" s="582"/>
      <c r="U724" s="582"/>
      <c r="V724" s="582"/>
      <c r="W724" s="582"/>
      <c r="X724" s="580"/>
      <c r="Y724" s="580"/>
      <c r="Z724" s="580"/>
      <c r="AB724" s="581" t="s">
        <v>670</v>
      </c>
    </row>
    <row r="725" spans="1:28" s="583" customFormat="1">
      <c r="A725" s="624"/>
      <c r="B725" s="584" t="s">
        <v>864</v>
      </c>
      <c r="C725" s="599"/>
      <c r="D725" s="625"/>
      <c r="E725" s="626">
        <v>7.4</v>
      </c>
      <c r="F725" s="627"/>
      <c r="G725" s="628">
        <v>1.1000000000000001</v>
      </c>
      <c r="H725" s="629">
        <f t="shared" si="34"/>
        <v>8.14</v>
      </c>
      <c r="I725" s="630"/>
      <c r="J725" s="631"/>
      <c r="K725" s="594">
        <f t="shared" si="33"/>
        <v>8.14</v>
      </c>
      <c r="L725" s="594"/>
      <c r="M725" s="579"/>
      <c r="N725" s="585" t="s">
        <v>611</v>
      </c>
      <c r="O725" s="585">
        <v>2</v>
      </c>
      <c r="P725" s="585" t="s">
        <v>611</v>
      </c>
      <c r="Q725" s="580"/>
      <c r="R725" s="581"/>
      <c r="S725" s="582"/>
      <c r="T725" s="582"/>
      <c r="U725" s="582"/>
      <c r="V725" s="582"/>
      <c r="W725" s="582"/>
      <c r="X725" s="580"/>
      <c r="Y725" s="580"/>
      <c r="Z725" s="580"/>
      <c r="AB725" s="581" t="s">
        <v>670</v>
      </c>
    </row>
    <row r="726" spans="1:28" s="583" customFormat="1">
      <c r="A726" s="624"/>
      <c r="B726" s="584" t="s">
        <v>867</v>
      </c>
      <c r="C726" s="599"/>
      <c r="D726" s="625"/>
      <c r="E726" s="626">
        <v>4.6500000000000004</v>
      </c>
      <c r="F726" s="627"/>
      <c r="G726" s="628">
        <v>1.1000000000000001</v>
      </c>
      <c r="H726" s="629">
        <f t="shared" si="34"/>
        <v>5.1150000000000011</v>
      </c>
      <c r="I726" s="630"/>
      <c r="J726" s="631"/>
      <c r="K726" s="594">
        <f t="shared" si="33"/>
        <v>5.1150000000000011</v>
      </c>
      <c r="L726" s="594"/>
      <c r="M726" s="579"/>
      <c r="N726" s="585" t="s">
        <v>611</v>
      </c>
      <c r="O726" s="585">
        <v>1</v>
      </c>
      <c r="P726" s="585" t="s">
        <v>611</v>
      </c>
      <c r="Q726" s="580"/>
      <c r="R726" s="581"/>
      <c r="S726" s="582"/>
      <c r="T726" s="582"/>
      <c r="U726" s="582"/>
      <c r="V726" s="582"/>
      <c r="W726" s="582"/>
      <c r="X726" s="580"/>
      <c r="Y726" s="580"/>
      <c r="Z726" s="580"/>
      <c r="AB726" s="581" t="s">
        <v>670</v>
      </c>
    </row>
    <row r="727" spans="1:28" s="583" customFormat="1">
      <c r="A727" s="624"/>
      <c r="B727" s="584" t="s">
        <v>868</v>
      </c>
      <c r="C727" s="599"/>
      <c r="D727" s="625"/>
      <c r="E727" s="626">
        <v>7.4</v>
      </c>
      <c r="F727" s="627"/>
      <c r="G727" s="628">
        <v>1.1000000000000001</v>
      </c>
      <c r="H727" s="629">
        <f t="shared" si="34"/>
        <v>8.14</v>
      </c>
      <c r="I727" s="630"/>
      <c r="J727" s="631"/>
      <c r="K727" s="594">
        <f t="shared" si="33"/>
        <v>8.14</v>
      </c>
      <c r="L727" s="594"/>
      <c r="M727" s="579"/>
      <c r="N727" s="585" t="s">
        <v>611</v>
      </c>
      <c r="O727" s="585">
        <v>2</v>
      </c>
      <c r="P727" s="585" t="s">
        <v>611</v>
      </c>
      <c r="Q727" s="580"/>
      <c r="R727" s="581"/>
      <c r="S727" s="582"/>
      <c r="T727" s="582"/>
      <c r="U727" s="582"/>
      <c r="V727" s="582"/>
      <c r="W727" s="582"/>
      <c r="X727" s="580"/>
      <c r="Y727" s="580"/>
      <c r="Z727" s="580"/>
      <c r="AB727" s="581" t="s">
        <v>670</v>
      </c>
    </row>
    <row r="728" spans="1:28" s="583" customFormat="1">
      <c r="A728" s="624"/>
      <c r="B728" s="584" t="s">
        <v>813</v>
      </c>
      <c r="C728" s="599"/>
      <c r="D728" s="625"/>
      <c r="E728" s="626">
        <v>1.8</v>
      </c>
      <c r="F728" s="627"/>
      <c r="G728" s="628">
        <v>1.1000000000000001</v>
      </c>
      <c r="H728" s="629">
        <f t="shared" si="34"/>
        <v>1.9800000000000002</v>
      </c>
      <c r="I728" s="630"/>
      <c r="J728" s="631"/>
      <c r="K728" s="594">
        <f t="shared" si="33"/>
        <v>1.9800000000000002</v>
      </c>
      <c r="L728" s="594"/>
      <c r="M728" s="579"/>
      <c r="N728" s="585" t="s">
        <v>611</v>
      </c>
      <c r="O728" s="585">
        <v>1</v>
      </c>
      <c r="P728" s="585" t="s">
        <v>611</v>
      </c>
      <c r="Q728" s="580"/>
      <c r="R728" s="581"/>
      <c r="S728" s="582"/>
      <c r="T728" s="582"/>
      <c r="U728" s="582"/>
      <c r="V728" s="582"/>
      <c r="W728" s="582"/>
      <c r="X728" s="580"/>
      <c r="Y728" s="580"/>
      <c r="Z728" s="580"/>
      <c r="AB728" s="581" t="s">
        <v>670</v>
      </c>
    </row>
    <row r="729" spans="1:28" s="583" customFormat="1">
      <c r="A729" s="624"/>
      <c r="B729" s="584" t="s">
        <v>909</v>
      </c>
      <c r="C729" s="599"/>
      <c r="D729" s="625"/>
      <c r="E729" s="626">
        <v>4.5999999999999996</v>
      </c>
      <c r="F729" s="627"/>
      <c r="G729" s="628">
        <v>1.1000000000000001</v>
      </c>
      <c r="H729" s="629">
        <f t="shared" si="34"/>
        <v>5.0599999999999996</v>
      </c>
      <c r="I729" s="630"/>
      <c r="J729" s="631"/>
      <c r="K729" s="594">
        <f t="shared" si="33"/>
        <v>5.0599999999999996</v>
      </c>
      <c r="L729" s="594"/>
      <c r="M729" s="579"/>
      <c r="N729" s="585" t="s">
        <v>611</v>
      </c>
      <c r="O729" s="585">
        <v>1</v>
      </c>
      <c r="P729" s="585" t="s">
        <v>611</v>
      </c>
      <c r="Q729" s="580"/>
      <c r="R729" s="581"/>
      <c r="S729" s="582"/>
      <c r="T729" s="582"/>
      <c r="U729" s="582"/>
      <c r="V729" s="582"/>
      <c r="W729" s="582"/>
      <c r="X729" s="580"/>
      <c r="Y729" s="580"/>
      <c r="Z729" s="580"/>
      <c r="AB729" s="581" t="s">
        <v>670</v>
      </c>
    </row>
    <row r="730" spans="1:28" s="583" customFormat="1">
      <c r="A730" s="624"/>
      <c r="B730" s="584" t="s">
        <v>870</v>
      </c>
      <c r="C730" s="599"/>
      <c r="D730" s="625"/>
      <c r="E730" s="626">
        <v>2.4</v>
      </c>
      <c r="F730" s="627"/>
      <c r="G730" s="628">
        <v>1.1000000000000001</v>
      </c>
      <c r="H730" s="629">
        <f t="shared" si="34"/>
        <v>2.64</v>
      </c>
      <c r="I730" s="630"/>
      <c r="J730" s="631"/>
      <c r="K730" s="594">
        <f t="shared" si="33"/>
        <v>2.64</v>
      </c>
      <c r="L730" s="594"/>
      <c r="M730" s="579"/>
      <c r="N730" s="585" t="s">
        <v>611</v>
      </c>
      <c r="O730" s="585">
        <v>1</v>
      </c>
      <c r="P730" s="585" t="s">
        <v>611</v>
      </c>
      <c r="Q730" s="580"/>
      <c r="R730" s="581"/>
      <c r="S730" s="582"/>
      <c r="T730" s="582"/>
      <c r="U730" s="582"/>
      <c r="V730" s="582"/>
      <c r="W730" s="582"/>
      <c r="X730" s="580"/>
      <c r="Y730" s="580"/>
      <c r="Z730" s="580"/>
      <c r="AB730" s="581"/>
    </row>
    <row r="731" spans="1:28" s="583" customFormat="1">
      <c r="A731" s="624"/>
      <c r="B731" s="584" t="s">
        <v>871</v>
      </c>
      <c r="C731" s="599"/>
      <c r="D731" s="625"/>
      <c r="E731" s="626">
        <v>7.5</v>
      </c>
      <c r="F731" s="627"/>
      <c r="G731" s="628">
        <v>1.1000000000000001</v>
      </c>
      <c r="H731" s="629">
        <f t="shared" si="34"/>
        <v>8.25</v>
      </c>
      <c r="I731" s="630"/>
      <c r="J731" s="631"/>
      <c r="K731" s="594">
        <f t="shared" si="33"/>
        <v>8.25</v>
      </c>
      <c r="L731" s="594"/>
      <c r="M731" s="579"/>
      <c r="N731" s="585" t="s">
        <v>611</v>
      </c>
      <c r="O731" s="585">
        <v>2</v>
      </c>
      <c r="P731" s="585" t="s">
        <v>611</v>
      </c>
      <c r="Q731" s="580"/>
      <c r="R731" s="581"/>
      <c r="S731" s="582"/>
      <c r="T731" s="582"/>
      <c r="U731" s="582"/>
      <c r="V731" s="582"/>
      <c r="W731" s="582"/>
      <c r="X731" s="580"/>
      <c r="Y731" s="580"/>
      <c r="Z731" s="580"/>
      <c r="AB731" s="581"/>
    </row>
    <row r="732" spans="1:28" s="583" customFormat="1">
      <c r="A732" s="624"/>
      <c r="B732" s="584" t="s">
        <v>872</v>
      </c>
      <c r="C732" s="599"/>
      <c r="D732" s="625"/>
      <c r="E732" s="626">
        <v>5</v>
      </c>
      <c r="F732" s="627"/>
      <c r="G732" s="628">
        <v>1.1000000000000001</v>
      </c>
      <c r="H732" s="629">
        <f t="shared" si="34"/>
        <v>5.5</v>
      </c>
      <c r="I732" s="630"/>
      <c r="J732" s="631"/>
      <c r="K732" s="594">
        <f t="shared" si="33"/>
        <v>5.5</v>
      </c>
      <c r="L732" s="594"/>
      <c r="M732" s="579"/>
      <c r="N732" s="585" t="s">
        <v>611</v>
      </c>
      <c r="O732" s="585">
        <v>1</v>
      </c>
      <c r="P732" s="585" t="s">
        <v>611</v>
      </c>
      <c r="Q732" s="580"/>
      <c r="R732" s="581"/>
      <c r="S732" s="582"/>
      <c r="T732" s="582"/>
      <c r="U732" s="582"/>
      <c r="V732" s="582"/>
      <c r="W732" s="582"/>
      <c r="X732" s="580"/>
      <c r="Y732" s="580"/>
      <c r="Z732" s="580"/>
      <c r="AB732" s="581" t="s">
        <v>670</v>
      </c>
    </row>
    <row r="733" spans="1:28" s="583" customFormat="1">
      <c r="A733" s="624"/>
      <c r="B733" s="584" t="s">
        <v>873</v>
      </c>
      <c r="C733" s="599"/>
      <c r="D733" s="625"/>
      <c r="E733" s="626">
        <v>1.45</v>
      </c>
      <c r="F733" s="627"/>
      <c r="G733" s="628">
        <v>1.1000000000000001</v>
      </c>
      <c r="H733" s="629">
        <f t="shared" si="34"/>
        <v>1.595</v>
      </c>
      <c r="I733" s="630"/>
      <c r="J733" s="631"/>
      <c r="K733" s="594">
        <f t="shared" si="33"/>
        <v>1.595</v>
      </c>
      <c r="L733" s="594"/>
      <c r="M733" s="579"/>
      <c r="N733" s="585" t="s">
        <v>611</v>
      </c>
      <c r="O733" s="585">
        <v>1</v>
      </c>
      <c r="P733" s="585" t="s">
        <v>611</v>
      </c>
      <c r="Q733" s="580"/>
      <c r="R733" s="581"/>
      <c r="S733" s="582"/>
      <c r="T733" s="582"/>
      <c r="U733" s="582"/>
      <c r="V733" s="582"/>
      <c r="W733" s="582"/>
      <c r="X733" s="580"/>
      <c r="Y733" s="580"/>
      <c r="Z733" s="580"/>
      <c r="AB733" s="581" t="s">
        <v>670</v>
      </c>
    </row>
    <row r="734" spans="1:28" s="583" customFormat="1">
      <c r="A734" s="624"/>
      <c r="B734" s="584" t="s">
        <v>820</v>
      </c>
      <c r="C734" s="599"/>
      <c r="D734" s="625"/>
      <c r="E734" s="626">
        <v>5.6</v>
      </c>
      <c r="F734" s="627"/>
      <c r="G734" s="628">
        <v>1.1000000000000001</v>
      </c>
      <c r="H734" s="629">
        <f t="shared" si="34"/>
        <v>6.16</v>
      </c>
      <c r="I734" s="630"/>
      <c r="J734" s="631"/>
      <c r="K734" s="594">
        <f t="shared" si="33"/>
        <v>6.16</v>
      </c>
      <c r="L734" s="594"/>
      <c r="M734" s="579"/>
      <c r="N734" s="585" t="s">
        <v>611</v>
      </c>
      <c r="O734" s="585">
        <v>1</v>
      </c>
      <c r="P734" s="585" t="s">
        <v>611</v>
      </c>
      <c r="Q734" s="580"/>
      <c r="R734" s="581"/>
      <c r="S734" s="582"/>
      <c r="T734" s="582"/>
      <c r="U734" s="582"/>
      <c r="V734" s="582"/>
      <c r="W734" s="582"/>
      <c r="X734" s="580"/>
      <c r="Y734" s="580"/>
      <c r="Z734" s="580"/>
      <c r="AB734" s="581" t="s">
        <v>670</v>
      </c>
    </row>
    <row r="735" spans="1:28" s="583" customFormat="1">
      <c r="A735" s="624"/>
      <c r="B735" s="584" t="s">
        <v>874</v>
      </c>
      <c r="C735" s="599"/>
      <c r="D735" s="625"/>
      <c r="E735" s="626">
        <v>6.21</v>
      </c>
      <c r="F735" s="627"/>
      <c r="G735" s="628">
        <v>1.1000000000000001</v>
      </c>
      <c r="H735" s="629">
        <f t="shared" si="34"/>
        <v>6.8310000000000004</v>
      </c>
      <c r="I735" s="630"/>
      <c r="J735" s="631"/>
      <c r="K735" s="594">
        <f t="shared" si="33"/>
        <v>6.8310000000000004</v>
      </c>
      <c r="L735" s="594"/>
      <c r="M735" s="579"/>
      <c r="N735" s="585" t="s">
        <v>611</v>
      </c>
      <c r="O735" s="585">
        <v>2</v>
      </c>
      <c r="P735" s="585" t="s">
        <v>611</v>
      </c>
      <c r="Q735" s="580"/>
      <c r="R735" s="581"/>
      <c r="S735" s="582"/>
      <c r="T735" s="582"/>
      <c r="U735" s="582"/>
      <c r="V735" s="582"/>
      <c r="W735" s="582"/>
      <c r="X735" s="580"/>
      <c r="Y735" s="580"/>
      <c r="Z735" s="580"/>
      <c r="AB735" s="581" t="s">
        <v>670</v>
      </c>
    </row>
    <row r="736" spans="1:28" s="583" customFormat="1">
      <c r="A736" s="624"/>
      <c r="B736" s="584" t="s">
        <v>172</v>
      </c>
      <c r="C736" s="599"/>
      <c r="D736" s="625"/>
      <c r="E736" s="626">
        <v>8.1999999999999993</v>
      </c>
      <c r="F736" s="627"/>
      <c r="G736" s="628">
        <v>1.1000000000000001</v>
      </c>
      <c r="H736" s="629">
        <f t="shared" si="34"/>
        <v>9.02</v>
      </c>
      <c r="I736" s="630"/>
      <c r="J736" s="631"/>
      <c r="K736" s="594">
        <f t="shared" si="33"/>
        <v>9.02</v>
      </c>
      <c r="L736" s="594"/>
      <c r="M736" s="579"/>
      <c r="N736" s="585" t="s">
        <v>611</v>
      </c>
      <c r="O736" s="585">
        <v>2</v>
      </c>
      <c r="P736" s="585" t="s">
        <v>611</v>
      </c>
      <c r="Q736" s="580"/>
      <c r="R736" s="581"/>
      <c r="S736" s="582"/>
      <c r="T736" s="582"/>
      <c r="U736" s="582"/>
      <c r="V736" s="582"/>
      <c r="W736" s="582"/>
      <c r="X736" s="580"/>
      <c r="Y736" s="580"/>
      <c r="Z736" s="580"/>
      <c r="AB736" s="581" t="s">
        <v>670</v>
      </c>
    </row>
    <row r="737" spans="1:28" s="583" customFormat="1">
      <c r="A737" s="624"/>
      <c r="B737" s="584" t="s">
        <v>754</v>
      </c>
      <c r="C737" s="599"/>
      <c r="D737" s="625"/>
      <c r="E737" s="626">
        <v>8.1999999999999993</v>
      </c>
      <c r="F737" s="627"/>
      <c r="G737" s="628">
        <v>1.1000000000000001</v>
      </c>
      <c r="H737" s="629">
        <f t="shared" si="34"/>
        <v>9.02</v>
      </c>
      <c r="I737" s="630"/>
      <c r="J737" s="631"/>
      <c r="K737" s="594">
        <f t="shared" si="33"/>
        <v>9.02</v>
      </c>
      <c r="L737" s="594"/>
      <c r="M737" s="579"/>
      <c r="N737" s="585" t="s">
        <v>611</v>
      </c>
      <c r="O737" s="585">
        <v>2</v>
      </c>
      <c r="P737" s="585" t="s">
        <v>611</v>
      </c>
      <c r="Q737" s="580"/>
      <c r="R737" s="581"/>
      <c r="S737" s="582"/>
      <c r="T737" s="582"/>
      <c r="U737" s="582"/>
      <c r="V737" s="582"/>
      <c r="W737" s="582"/>
      <c r="X737" s="580"/>
      <c r="Y737" s="580"/>
      <c r="Z737" s="580"/>
      <c r="AB737" s="581" t="s">
        <v>670</v>
      </c>
    </row>
    <row r="738" spans="1:28" s="583" customFormat="1">
      <c r="A738" s="624"/>
      <c r="B738" s="599" t="s">
        <v>676</v>
      </c>
      <c r="C738" s="599"/>
      <c r="D738" s="625"/>
      <c r="E738" s="626"/>
      <c r="F738" s="627"/>
      <c r="G738" s="628"/>
      <c r="H738" s="630"/>
      <c r="I738" s="630"/>
      <c r="J738" s="631"/>
      <c r="K738" s="594"/>
      <c r="L738" s="594"/>
      <c r="M738" s="579"/>
      <c r="N738" s="585" t="s">
        <v>611</v>
      </c>
      <c r="O738" s="585" t="s">
        <v>611</v>
      </c>
      <c r="P738" s="585" t="s">
        <v>611</v>
      </c>
      <c r="Q738" s="580"/>
      <c r="R738" s="581"/>
      <c r="S738" s="582"/>
      <c r="T738" s="582"/>
      <c r="U738" s="582"/>
      <c r="V738" s="582"/>
      <c r="W738" s="582"/>
      <c r="X738" s="580"/>
      <c r="Y738" s="580"/>
      <c r="Z738" s="580"/>
      <c r="AB738" s="581" t="s">
        <v>670</v>
      </c>
    </row>
    <row r="739" spans="1:28" s="583" customFormat="1">
      <c r="A739" s="624"/>
      <c r="B739" s="599" t="s">
        <v>821</v>
      </c>
      <c r="C739" s="599"/>
      <c r="D739" s="625"/>
      <c r="E739" s="626"/>
      <c r="F739" s="627"/>
      <c r="G739" s="628"/>
      <c r="H739" s="630"/>
      <c r="I739" s="630"/>
      <c r="J739" s="631"/>
      <c r="K739" s="594">
        <f t="shared" ref="K739:K741" si="35">H739</f>
        <v>0</v>
      </c>
      <c r="L739" s="594"/>
      <c r="M739" s="579"/>
      <c r="N739" s="585" t="s">
        <v>611</v>
      </c>
      <c r="O739" s="585" t="s">
        <v>611</v>
      </c>
      <c r="P739" s="585" t="s">
        <v>611</v>
      </c>
      <c r="Q739" s="580"/>
      <c r="R739" s="581"/>
      <c r="S739" s="582"/>
      <c r="T739" s="582"/>
      <c r="U739" s="582"/>
      <c r="V739" s="582"/>
      <c r="W739" s="582"/>
      <c r="X739" s="580"/>
      <c r="Y739" s="580"/>
      <c r="Z739" s="580"/>
      <c r="AB739" s="581" t="s">
        <v>670</v>
      </c>
    </row>
    <row r="740" spans="1:28" s="583" customFormat="1">
      <c r="A740" s="624"/>
      <c r="B740" s="584" t="s">
        <v>911</v>
      </c>
      <c r="C740" s="599"/>
      <c r="D740" s="625"/>
      <c r="E740" s="626">
        <v>15.3</v>
      </c>
      <c r="F740" s="627"/>
      <c r="G740" s="628">
        <v>1.1000000000000001</v>
      </c>
      <c r="H740" s="629">
        <f t="shared" ref="H740:H741" si="36">G740*E740</f>
        <v>16.830000000000002</v>
      </c>
      <c r="I740" s="630"/>
      <c r="J740" s="631"/>
      <c r="K740" s="594">
        <f t="shared" si="35"/>
        <v>16.830000000000002</v>
      </c>
      <c r="L740" s="594"/>
      <c r="M740" s="579"/>
      <c r="N740" s="585" t="s">
        <v>611</v>
      </c>
      <c r="O740" s="585">
        <v>3</v>
      </c>
      <c r="P740" s="585" t="s">
        <v>611</v>
      </c>
      <c r="Q740" s="580"/>
      <c r="R740" s="581"/>
      <c r="S740" s="582"/>
      <c r="T740" s="582"/>
      <c r="U740" s="582"/>
      <c r="V740" s="582"/>
      <c r="W740" s="582"/>
      <c r="X740" s="580"/>
      <c r="Y740" s="580"/>
      <c r="Z740" s="580"/>
      <c r="AB740" s="581" t="s">
        <v>670</v>
      </c>
    </row>
    <row r="741" spans="1:28" s="583" customFormat="1">
      <c r="A741" s="624"/>
      <c r="B741" s="584" t="s">
        <v>899</v>
      </c>
      <c r="C741" s="599"/>
      <c r="D741" s="625"/>
      <c r="E741" s="626">
        <v>10.35</v>
      </c>
      <c r="F741" s="627"/>
      <c r="G741" s="628">
        <v>1.1000000000000001</v>
      </c>
      <c r="H741" s="629">
        <f t="shared" si="36"/>
        <v>11.385</v>
      </c>
      <c r="I741" s="630"/>
      <c r="J741" s="631"/>
      <c r="K741" s="594">
        <f t="shared" si="35"/>
        <v>11.385</v>
      </c>
      <c r="L741" s="594"/>
      <c r="M741" s="579"/>
      <c r="N741" s="585" t="s">
        <v>611</v>
      </c>
      <c r="O741" s="585">
        <v>3</v>
      </c>
      <c r="P741" s="585" t="s">
        <v>611</v>
      </c>
      <c r="Q741" s="580"/>
      <c r="R741" s="581"/>
      <c r="S741" s="582"/>
      <c r="T741" s="582"/>
      <c r="U741" s="582"/>
      <c r="V741" s="582"/>
      <c r="W741" s="582"/>
      <c r="X741" s="580"/>
      <c r="Y741" s="580"/>
      <c r="Z741" s="580"/>
      <c r="AB741" s="581" t="s">
        <v>670</v>
      </c>
    </row>
    <row r="742" spans="1:28" s="583" customFormat="1">
      <c r="A742" s="624"/>
      <c r="B742" s="584" t="s">
        <v>912</v>
      </c>
      <c r="C742" s="599"/>
      <c r="D742" s="625"/>
      <c r="E742" s="626">
        <v>2.25</v>
      </c>
      <c r="F742" s="627"/>
      <c r="G742" s="628">
        <v>1.1000000000000001</v>
      </c>
      <c r="H742" s="629">
        <f>G742*E742</f>
        <v>2.4750000000000001</v>
      </c>
      <c r="I742" s="630"/>
      <c r="J742" s="631"/>
      <c r="K742" s="594">
        <f>H742</f>
        <v>2.4750000000000001</v>
      </c>
      <c r="L742" s="594"/>
      <c r="M742" s="579"/>
      <c r="N742" s="585" t="s">
        <v>611</v>
      </c>
      <c r="O742" s="585">
        <v>3</v>
      </c>
      <c r="P742" s="585" t="s">
        <v>611</v>
      </c>
      <c r="Q742" s="580"/>
      <c r="R742" s="581"/>
      <c r="S742" s="582"/>
      <c r="T742" s="582"/>
      <c r="U742" s="582"/>
      <c r="V742" s="582"/>
      <c r="W742" s="582"/>
      <c r="X742" s="580"/>
      <c r="Y742" s="580"/>
      <c r="Z742" s="580"/>
      <c r="AB742" s="581" t="s">
        <v>670</v>
      </c>
    </row>
    <row r="743" spans="1:28" s="583" customFormat="1">
      <c r="A743" s="624"/>
      <c r="B743" s="584" t="s">
        <v>902</v>
      </c>
      <c r="C743" s="599"/>
      <c r="D743" s="625"/>
      <c r="E743" s="626">
        <v>52.7</v>
      </c>
      <c r="F743" s="627"/>
      <c r="G743" s="628">
        <v>1.1000000000000001</v>
      </c>
      <c r="H743" s="629">
        <f t="shared" ref="H743:H750" si="37">G743*E743</f>
        <v>57.970000000000006</v>
      </c>
      <c r="I743" s="630"/>
      <c r="J743" s="631"/>
      <c r="K743" s="594">
        <f t="shared" ref="K743:K750" si="38">H743</f>
        <v>57.970000000000006</v>
      </c>
      <c r="L743" s="594"/>
      <c r="M743" s="579"/>
      <c r="N743" s="585" t="s">
        <v>611</v>
      </c>
      <c r="O743" s="585">
        <v>3</v>
      </c>
      <c r="P743" s="585" t="s">
        <v>611</v>
      </c>
      <c r="Q743" s="580"/>
      <c r="R743" s="581"/>
      <c r="S743" s="582"/>
      <c r="T743" s="582"/>
      <c r="U743" s="582"/>
      <c r="V743" s="582"/>
      <c r="W743" s="582"/>
      <c r="X743" s="580"/>
      <c r="Y743" s="580"/>
      <c r="Z743" s="580"/>
      <c r="AB743" s="581" t="s">
        <v>670</v>
      </c>
    </row>
    <row r="744" spans="1:28" s="583" customFormat="1">
      <c r="A744" s="624"/>
      <c r="B744" s="584" t="s">
        <v>903</v>
      </c>
      <c r="C744" s="599"/>
      <c r="D744" s="625"/>
      <c r="E744" s="626">
        <v>3.55</v>
      </c>
      <c r="F744" s="627"/>
      <c r="G744" s="628">
        <v>1.1000000000000001</v>
      </c>
      <c r="H744" s="629">
        <f t="shared" si="37"/>
        <v>3.9050000000000002</v>
      </c>
      <c r="I744" s="630"/>
      <c r="J744" s="631"/>
      <c r="K744" s="594">
        <f t="shared" si="38"/>
        <v>3.9050000000000002</v>
      </c>
      <c r="L744" s="594"/>
      <c r="M744" s="579"/>
      <c r="N744" s="585" t="s">
        <v>611</v>
      </c>
      <c r="O744" s="585">
        <v>3</v>
      </c>
      <c r="P744" s="585" t="s">
        <v>611</v>
      </c>
      <c r="Q744" s="580"/>
      <c r="R744" s="581"/>
      <c r="S744" s="582"/>
      <c r="T744" s="582"/>
      <c r="U744" s="582"/>
      <c r="V744" s="582"/>
      <c r="W744" s="582"/>
      <c r="X744" s="580"/>
      <c r="Y744" s="580"/>
      <c r="Z744" s="580"/>
      <c r="AB744" s="581" t="s">
        <v>670</v>
      </c>
    </row>
    <row r="745" spans="1:28" s="583" customFormat="1">
      <c r="A745" s="624"/>
      <c r="B745" s="584" t="s">
        <v>828</v>
      </c>
      <c r="C745" s="599"/>
      <c r="D745" s="625"/>
      <c r="E745" s="626">
        <v>54.85</v>
      </c>
      <c r="F745" s="627"/>
      <c r="G745" s="628">
        <v>0.5</v>
      </c>
      <c r="H745" s="629">
        <f t="shared" si="37"/>
        <v>27.425000000000001</v>
      </c>
      <c r="I745" s="630"/>
      <c r="J745" s="631"/>
      <c r="K745" s="594">
        <f t="shared" si="38"/>
        <v>27.425000000000001</v>
      </c>
      <c r="L745" s="594"/>
      <c r="M745" s="579"/>
      <c r="N745" s="585" t="s">
        <v>611</v>
      </c>
      <c r="O745" s="585">
        <v>3</v>
      </c>
      <c r="P745" s="585" t="s">
        <v>611</v>
      </c>
      <c r="Q745" s="580"/>
      <c r="R745" s="581"/>
      <c r="S745" s="582"/>
      <c r="T745" s="582"/>
      <c r="U745" s="582"/>
      <c r="V745" s="582"/>
      <c r="W745" s="582"/>
      <c r="X745" s="580"/>
      <c r="Y745" s="580"/>
      <c r="Z745" s="580"/>
      <c r="AB745" s="581" t="s">
        <v>670</v>
      </c>
    </row>
    <row r="746" spans="1:28" s="583" customFormat="1">
      <c r="A746" s="624"/>
      <c r="B746" s="584" t="s">
        <v>904</v>
      </c>
      <c r="C746" s="599"/>
      <c r="D746" s="625"/>
      <c r="E746" s="626">
        <v>54.55</v>
      </c>
      <c r="F746" s="627"/>
      <c r="G746" s="628">
        <v>0.5</v>
      </c>
      <c r="H746" s="629">
        <f t="shared" si="37"/>
        <v>27.274999999999999</v>
      </c>
      <c r="I746" s="630"/>
      <c r="J746" s="631"/>
      <c r="K746" s="594">
        <f t="shared" si="38"/>
        <v>27.274999999999999</v>
      </c>
      <c r="L746" s="594"/>
      <c r="M746" s="579"/>
      <c r="N746" s="585" t="s">
        <v>611</v>
      </c>
      <c r="O746" s="585">
        <v>3</v>
      </c>
      <c r="P746" s="585" t="s">
        <v>611</v>
      </c>
      <c r="Q746" s="580"/>
      <c r="R746" s="581"/>
      <c r="S746" s="582"/>
      <c r="T746" s="582"/>
      <c r="U746" s="582"/>
      <c r="V746" s="582"/>
      <c r="W746" s="582"/>
      <c r="X746" s="580"/>
      <c r="Y746" s="580"/>
      <c r="Z746" s="580"/>
      <c r="AB746" s="581" t="s">
        <v>670</v>
      </c>
    </row>
    <row r="747" spans="1:28" s="583" customFormat="1">
      <c r="A747" s="624"/>
      <c r="B747" s="584" t="s">
        <v>829</v>
      </c>
      <c r="C747" s="599"/>
      <c r="D747" s="625"/>
      <c r="E747" s="626">
        <v>14.4</v>
      </c>
      <c r="F747" s="627"/>
      <c r="G747" s="628">
        <v>1.1000000000000001</v>
      </c>
      <c r="H747" s="629">
        <f t="shared" si="37"/>
        <v>15.840000000000002</v>
      </c>
      <c r="I747" s="630"/>
      <c r="J747" s="631"/>
      <c r="K747" s="594">
        <f t="shared" si="38"/>
        <v>15.840000000000002</v>
      </c>
      <c r="L747" s="594"/>
      <c r="M747" s="579"/>
      <c r="N747" s="585" t="s">
        <v>611</v>
      </c>
      <c r="O747" s="585">
        <v>3</v>
      </c>
      <c r="P747" s="585" t="s">
        <v>611</v>
      </c>
      <c r="Q747" s="580"/>
      <c r="R747" s="581"/>
      <c r="S747" s="582"/>
      <c r="T747" s="582"/>
      <c r="U747" s="582"/>
      <c r="V747" s="582"/>
      <c r="W747" s="582"/>
      <c r="X747" s="580"/>
      <c r="Y747" s="580"/>
      <c r="Z747" s="580"/>
      <c r="AB747" s="581" t="s">
        <v>670</v>
      </c>
    </row>
    <row r="748" spans="1:28" s="583" customFormat="1">
      <c r="A748" s="624"/>
      <c r="B748" s="584" t="s">
        <v>830</v>
      </c>
      <c r="C748" s="599"/>
      <c r="D748" s="625"/>
      <c r="E748" s="626">
        <v>25.4</v>
      </c>
      <c r="F748" s="627"/>
      <c r="G748" s="628">
        <v>1.1000000000000001</v>
      </c>
      <c r="H748" s="629">
        <f t="shared" si="37"/>
        <v>27.94</v>
      </c>
      <c r="I748" s="630"/>
      <c r="J748" s="631"/>
      <c r="K748" s="594">
        <f t="shared" si="38"/>
        <v>27.94</v>
      </c>
      <c r="L748" s="594"/>
      <c r="M748" s="579"/>
      <c r="N748" s="585" t="s">
        <v>611</v>
      </c>
      <c r="O748" s="585">
        <v>3</v>
      </c>
      <c r="P748" s="585" t="s">
        <v>611</v>
      </c>
      <c r="Q748" s="580"/>
      <c r="R748" s="581"/>
      <c r="S748" s="582"/>
      <c r="T748" s="582"/>
      <c r="U748" s="582"/>
      <c r="V748" s="582"/>
      <c r="W748" s="582"/>
      <c r="X748" s="580"/>
      <c r="Y748" s="580"/>
      <c r="Z748" s="580"/>
      <c r="AB748" s="581" t="s">
        <v>670</v>
      </c>
    </row>
    <row r="749" spans="1:28" s="583" customFormat="1">
      <c r="A749" s="624"/>
      <c r="B749" s="584" t="s">
        <v>831</v>
      </c>
      <c r="C749" s="599"/>
      <c r="D749" s="625"/>
      <c r="E749" s="626">
        <v>30.1</v>
      </c>
      <c r="F749" s="627"/>
      <c r="G749" s="628">
        <v>1.1000000000000001</v>
      </c>
      <c r="H749" s="629">
        <f t="shared" si="37"/>
        <v>33.110000000000007</v>
      </c>
      <c r="I749" s="630"/>
      <c r="J749" s="631"/>
      <c r="K749" s="594">
        <f t="shared" si="38"/>
        <v>33.110000000000007</v>
      </c>
      <c r="L749" s="594"/>
      <c r="M749" s="579"/>
      <c r="N749" s="585" t="s">
        <v>611</v>
      </c>
      <c r="O749" s="585">
        <v>3</v>
      </c>
      <c r="P749" s="585" t="s">
        <v>611</v>
      </c>
      <c r="Q749" s="580"/>
      <c r="R749" s="581"/>
      <c r="S749" s="582"/>
      <c r="T749" s="582"/>
      <c r="U749" s="582"/>
      <c r="V749" s="582"/>
      <c r="W749" s="582"/>
      <c r="X749" s="580"/>
      <c r="Y749" s="580"/>
      <c r="Z749" s="580"/>
      <c r="AB749" s="581" t="s">
        <v>670</v>
      </c>
    </row>
    <row r="750" spans="1:28" s="583" customFormat="1">
      <c r="A750" s="624"/>
      <c r="B750" s="584" t="s">
        <v>836</v>
      </c>
      <c r="C750" s="599"/>
      <c r="D750" s="625"/>
      <c r="E750" s="626">
        <v>9.1</v>
      </c>
      <c r="F750" s="627"/>
      <c r="G750" s="628">
        <v>1.1000000000000001</v>
      </c>
      <c r="H750" s="629">
        <f t="shared" si="37"/>
        <v>10.01</v>
      </c>
      <c r="I750" s="630"/>
      <c r="J750" s="631"/>
      <c r="K750" s="594">
        <f t="shared" si="38"/>
        <v>10.01</v>
      </c>
      <c r="L750" s="594"/>
      <c r="M750" s="579"/>
      <c r="N750" s="585" t="s">
        <v>611</v>
      </c>
      <c r="O750" s="585">
        <v>3</v>
      </c>
      <c r="P750" s="585" t="s">
        <v>611</v>
      </c>
      <c r="Q750" s="580"/>
      <c r="R750" s="581"/>
      <c r="S750" s="582"/>
      <c r="T750" s="582"/>
      <c r="U750" s="582"/>
      <c r="V750" s="582"/>
      <c r="W750" s="582"/>
      <c r="X750" s="580"/>
      <c r="Y750" s="580"/>
      <c r="Z750" s="580"/>
      <c r="AB750" s="581" t="s">
        <v>670</v>
      </c>
    </row>
    <row r="751" spans="1:28" s="583" customFormat="1">
      <c r="A751" s="624"/>
      <c r="B751" s="599" t="s">
        <v>832</v>
      </c>
      <c r="C751" s="599"/>
      <c r="D751" s="625"/>
      <c r="E751" s="626"/>
      <c r="F751" s="627"/>
      <c r="G751" s="628"/>
      <c r="H751" s="629"/>
      <c r="I751" s="630"/>
      <c r="J751" s="631"/>
      <c r="K751" s="594"/>
      <c r="L751" s="594"/>
      <c r="M751" s="579"/>
      <c r="N751" s="585" t="s">
        <v>611</v>
      </c>
      <c r="O751" s="585" t="s">
        <v>611</v>
      </c>
      <c r="P751" s="585" t="s">
        <v>611</v>
      </c>
      <c r="Q751" s="580"/>
      <c r="R751" s="581"/>
      <c r="S751" s="582"/>
      <c r="T751" s="582"/>
      <c r="U751" s="582"/>
      <c r="V751" s="582"/>
      <c r="W751" s="582"/>
      <c r="X751" s="580"/>
      <c r="Y751" s="580"/>
      <c r="Z751" s="580"/>
      <c r="AB751" s="581" t="s">
        <v>670</v>
      </c>
    </row>
    <row r="752" spans="1:28" s="583" customFormat="1">
      <c r="A752" s="624"/>
      <c r="B752" s="584" t="s">
        <v>675</v>
      </c>
      <c r="C752" s="599"/>
      <c r="D752" s="625"/>
      <c r="E752" s="626">
        <v>42.35</v>
      </c>
      <c r="F752" s="627"/>
      <c r="G752" s="628">
        <v>2.2000000000000002</v>
      </c>
      <c r="H752" s="629">
        <f>G752*E752</f>
        <v>93.170000000000016</v>
      </c>
      <c r="I752" s="630"/>
      <c r="J752" s="631"/>
      <c r="K752" s="594">
        <f t="shared" ref="K752" si="39">H752</f>
        <v>93.170000000000016</v>
      </c>
      <c r="L752" s="594"/>
      <c r="M752" s="579"/>
      <c r="N752" s="585" t="s">
        <v>611</v>
      </c>
      <c r="O752" s="585">
        <v>3</v>
      </c>
      <c r="P752" s="585" t="s">
        <v>611</v>
      </c>
      <c r="Q752" s="580"/>
      <c r="R752" s="581"/>
      <c r="S752" s="582"/>
      <c r="T752" s="582"/>
      <c r="U752" s="582"/>
      <c r="V752" s="582"/>
      <c r="W752" s="582"/>
      <c r="X752" s="580"/>
      <c r="Y752" s="580"/>
      <c r="Z752" s="580"/>
      <c r="AB752" s="581" t="s">
        <v>670</v>
      </c>
    </row>
    <row r="753" spans="1:28" s="583" customFormat="1">
      <c r="A753" s="624"/>
      <c r="B753" s="584" t="s">
        <v>905</v>
      </c>
      <c r="C753" s="599"/>
      <c r="D753" s="625"/>
      <c r="E753" s="626">
        <v>40.69</v>
      </c>
      <c r="F753" s="627"/>
      <c r="G753" s="628">
        <v>2.2000000000000002</v>
      </c>
      <c r="H753" s="629">
        <f>G753*E753</f>
        <v>89.518000000000001</v>
      </c>
      <c r="I753" s="630"/>
      <c r="J753" s="631"/>
      <c r="K753" s="594">
        <f>H753</f>
        <v>89.518000000000001</v>
      </c>
      <c r="L753" s="594"/>
      <c r="M753" s="579"/>
      <c r="N753" s="585" t="s">
        <v>611</v>
      </c>
      <c r="O753" s="585">
        <v>3</v>
      </c>
      <c r="P753" s="585" t="s">
        <v>611</v>
      </c>
      <c r="Q753" s="580"/>
      <c r="R753" s="581"/>
      <c r="S753" s="582"/>
      <c r="T753" s="582"/>
      <c r="U753" s="582"/>
      <c r="V753" s="582"/>
      <c r="W753" s="582"/>
      <c r="X753" s="580"/>
      <c r="Y753" s="580"/>
      <c r="Z753" s="580"/>
      <c r="AB753" s="581" t="s">
        <v>670</v>
      </c>
    </row>
    <row r="754" spans="1:28" s="583" customFormat="1">
      <c r="A754" s="624"/>
      <c r="B754" s="584" t="s">
        <v>833</v>
      </c>
      <c r="C754" s="599"/>
      <c r="D754" s="625"/>
      <c r="E754" s="626">
        <v>92.83</v>
      </c>
      <c r="F754" s="627"/>
      <c r="G754" s="628">
        <v>2.2000000000000002</v>
      </c>
      <c r="H754" s="629">
        <f t="shared" ref="H754:H759" si="40">G754*E754</f>
        <v>204.226</v>
      </c>
      <c r="I754" s="630"/>
      <c r="J754" s="631"/>
      <c r="K754" s="594">
        <f t="shared" ref="K754:K759" si="41">H754</f>
        <v>204.226</v>
      </c>
      <c r="L754" s="594"/>
      <c r="M754" s="579"/>
      <c r="N754" s="585" t="s">
        <v>611</v>
      </c>
      <c r="O754" s="585">
        <v>3</v>
      </c>
      <c r="P754" s="585" t="s">
        <v>611</v>
      </c>
      <c r="Q754" s="580"/>
      <c r="R754" s="581"/>
      <c r="S754" s="582"/>
      <c r="T754" s="582"/>
      <c r="U754" s="582"/>
      <c r="V754" s="582"/>
      <c r="W754" s="582"/>
      <c r="X754" s="580"/>
      <c r="Y754" s="580"/>
      <c r="Z754" s="580"/>
      <c r="AB754" s="581" t="s">
        <v>670</v>
      </c>
    </row>
    <row r="755" spans="1:28" s="583" customFormat="1">
      <c r="A755" s="624"/>
      <c r="B755" s="584" t="s">
        <v>834</v>
      </c>
      <c r="C755" s="599"/>
      <c r="D755" s="625"/>
      <c r="E755" s="626">
        <v>59.7</v>
      </c>
      <c r="F755" s="627"/>
      <c r="G755" s="628">
        <v>2.2000000000000002</v>
      </c>
      <c r="H755" s="629">
        <f t="shared" si="40"/>
        <v>131.34</v>
      </c>
      <c r="I755" s="630"/>
      <c r="J755" s="631"/>
      <c r="K755" s="594">
        <f t="shared" si="41"/>
        <v>131.34</v>
      </c>
      <c r="L755" s="594"/>
      <c r="M755" s="579"/>
      <c r="N755" s="585" t="s">
        <v>611</v>
      </c>
      <c r="O755" s="585">
        <v>3</v>
      </c>
      <c r="P755" s="585" t="s">
        <v>611</v>
      </c>
      <c r="Q755" s="580"/>
      <c r="R755" s="581"/>
      <c r="S755" s="582"/>
      <c r="T755" s="582"/>
      <c r="U755" s="582"/>
      <c r="V755" s="582"/>
      <c r="W755" s="582"/>
      <c r="X755" s="580"/>
      <c r="Y755" s="580"/>
      <c r="Z755" s="580"/>
      <c r="AB755" s="581" t="s">
        <v>670</v>
      </c>
    </row>
    <row r="756" spans="1:28" s="583" customFormat="1">
      <c r="A756" s="624"/>
      <c r="B756" s="584" t="s">
        <v>835</v>
      </c>
      <c r="C756" s="599"/>
      <c r="D756" s="625"/>
      <c r="E756" s="626">
        <v>88.13</v>
      </c>
      <c r="F756" s="627"/>
      <c r="G756" s="628">
        <v>1.8</v>
      </c>
      <c r="H756" s="629">
        <f t="shared" si="40"/>
        <v>158.63399999999999</v>
      </c>
      <c r="I756" s="630"/>
      <c r="J756" s="631"/>
      <c r="K756" s="594">
        <f t="shared" si="41"/>
        <v>158.63399999999999</v>
      </c>
      <c r="L756" s="594"/>
      <c r="M756" s="579"/>
      <c r="N756" s="585" t="s">
        <v>611</v>
      </c>
      <c r="O756" s="585">
        <v>3</v>
      </c>
      <c r="P756" s="585" t="s">
        <v>611</v>
      </c>
      <c r="Q756" s="580"/>
      <c r="R756" s="581"/>
      <c r="S756" s="582"/>
      <c r="T756" s="582"/>
      <c r="U756" s="582"/>
      <c r="V756" s="582"/>
      <c r="W756" s="582"/>
      <c r="X756" s="580"/>
      <c r="Y756" s="580"/>
      <c r="Z756" s="580"/>
      <c r="AB756" s="581" t="s">
        <v>670</v>
      </c>
    </row>
    <row r="757" spans="1:28" s="583" customFormat="1">
      <c r="A757" s="624"/>
      <c r="B757" s="584" t="s">
        <v>906</v>
      </c>
      <c r="C757" s="599"/>
      <c r="D757" s="625"/>
      <c r="E757" s="626">
        <v>88.43</v>
      </c>
      <c r="F757" s="627"/>
      <c r="G757" s="628">
        <v>2.2000000000000002</v>
      </c>
      <c r="H757" s="629">
        <f t="shared" si="40"/>
        <v>194.54600000000002</v>
      </c>
      <c r="I757" s="630"/>
      <c r="J757" s="631"/>
      <c r="K757" s="594">
        <f t="shared" si="41"/>
        <v>194.54600000000002</v>
      </c>
      <c r="L757" s="594"/>
      <c r="M757" s="579"/>
      <c r="N757" s="585" t="s">
        <v>611</v>
      </c>
      <c r="O757" s="585">
        <v>3</v>
      </c>
      <c r="P757" s="585" t="s">
        <v>611</v>
      </c>
      <c r="Q757" s="580"/>
      <c r="R757" s="581"/>
      <c r="S757" s="582"/>
      <c r="T757" s="582"/>
      <c r="U757" s="582"/>
      <c r="V757" s="582"/>
      <c r="W757" s="582"/>
      <c r="X757" s="580"/>
      <c r="Y757" s="580"/>
      <c r="Z757" s="580"/>
      <c r="AB757" s="581" t="s">
        <v>670</v>
      </c>
    </row>
    <row r="758" spans="1:28" s="583" customFormat="1">
      <c r="A758" s="624"/>
      <c r="B758" s="584" t="s">
        <v>907</v>
      </c>
      <c r="C758" s="599"/>
      <c r="D758" s="625"/>
      <c r="E758" s="626">
        <v>60</v>
      </c>
      <c r="F758" s="627"/>
      <c r="G758" s="628">
        <v>2.2000000000000002</v>
      </c>
      <c r="H758" s="629">
        <f t="shared" si="40"/>
        <v>132</v>
      </c>
      <c r="I758" s="630"/>
      <c r="J758" s="631"/>
      <c r="K758" s="594">
        <f t="shared" si="41"/>
        <v>132</v>
      </c>
      <c r="L758" s="594"/>
      <c r="M758" s="579"/>
      <c r="N758" s="585" t="s">
        <v>611</v>
      </c>
      <c r="O758" s="585">
        <v>3</v>
      </c>
      <c r="P758" s="585" t="s">
        <v>611</v>
      </c>
      <c r="Q758" s="580"/>
      <c r="R758" s="581"/>
      <c r="S758" s="582"/>
      <c r="T758" s="582"/>
      <c r="U758" s="582"/>
      <c r="V758" s="582"/>
      <c r="W758" s="582"/>
      <c r="X758" s="580"/>
      <c r="Y758" s="580"/>
      <c r="Z758" s="580"/>
      <c r="AB758" s="581" t="s">
        <v>670</v>
      </c>
    </row>
    <row r="759" spans="1:28" s="583" customFormat="1">
      <c r="A759" s="624"/>
      <c r="B759" s="584" t="s">
        <v>908</v>
      </c>
      <c r="C759" s="599"/>
      <c r="D759" s="625"/>
      <c r="E759" s="626">
        <v>99.93</v>
      </c>
      <c r="F759" s="627"/>
      <c r="G759" s="628">
        <v>1.8</v>
      </c>
      <c r="H759" s="629">
        <f t="shared" si="40"/>
        <v>179.87400000000002</v>
      </c>
      <c r="I759" s="630"/>
      <c r="J759" s="631"/>
      <c r="K759" s="594">
        <f t="shared" si="41"/>
        <v>179.87400000000002</v>
      </c>
      <c r="L759" s="594"/>
      <c r="M759" s="579"/>
      <c r="N759" s="585" t="s">
        <v>611</v>
      </c>
      <c r="O759" s="585">
        <v>3</v>
      </c>
      <c r="P759" s="585" t="s">
        <v>611</v>
      </c>
      <c r="Q759" s="580"/>
      <c r="R759" s="581"/>
      <c r="S759" s="582"/>
      <c r="T759" s="582"/>
      <c r="U759" s="582"/>
      <c r="V759" s="582"/>
      <c r="W759" s="582"/>
      <c r="X759" s="580"/>
      <c r="Y759" s="580"/>
      <c r="Z759" s="580"/>
      <c r="AB759" s="581" t="s">
        <v>670</v>
      </c>
    </row>
    <row r="760" spans="1:28" s="583" customFormat="1">
      <c r="A760" s="624"/>
      <c r="B760" s="584"/>
      <c r="C760" s="599"/>
      <c r="D760" s="625"/>
      <c r="E760" s="626"/>
      <c r="F760" s="627"/>
      <c r="G760" s="628"/>
      <c r="H760" s="629"/>
      <c r="I760" s="629"/>
      <c r="J760" s="631"/>
      <c r="K760" s="594"/>
      <c r="L760" s="594"/>
      <c r="M760" s="579"/>
      <c r="N760" s="596"/>
      <c r="O760" s="596"/>
      <c r="P760" s="597"/>
      <c r="Q760" s="580"/>
      <c r="R760" s="581"/>
      <c r="S760" s="582"/>
      <c r="T760" s="582"/>
      <c r="U760" s="582"/>
      <c r="V760" s="582"/>
      <c r="W760" s="582"/>
      <c r="X760" s="580"/>
      <c r="Y760" s="580"/>
      <c r="Z760" s="580"/>
      <c r="AB760" s="581"/>
    </row>
    <row r="761" spans="1:28" s="486" customFormat="1" ht="29.25" customHeight="1">
      <c r="A761" s="471" t="s">
        <v>1012</v>
      </c>
      <c r="B761" s="472" t="s">
        <v>1013</v>
      </c>
      <c r="C761" s="473" t="s">
        <v>195</v>
      </c>
      <c r="D761" s="474"/>
      <c r="E761" s="475"/>
      <c r="F761" s="476"/>
      <c r="G761" s="477"/>
      <c r="H761" s="478"/>
      <c r="I761" s="478"/>
      <c r="J761" s="480"/>
      <c r="K761" s="481"/>
      <c r="L761" s="481"/>
      <c r="M761" s="482"/>
      <c r="N761" s="487"/>
      <c r="O761" s="487"/>
      <c r="P761" s="488"/>
      <c r="Q761" s="483"/>
      <c r="R761" s="484"/>
      <c r="S761" s="485"/>
      <c r="T761" s="485"/>
      <c r="U761" s="485"/>
      <c r="V761" s="485"/>
      <c r="W761" s="485"/>
      <c r="X761" s="483"/>
      <c r="Y761" s="483"/>
      <c r="Z761" s="483"/>
      <c r="AB761" s="484"/>
    </row>
    <row r="762" spans="1:28" s="583" customFormat="1">
      <c r="A762" s="624"/>
      <c r="B762" s="578" t="s">
        <v>671</v>
      </c>
      <c r="C762" s="599"/>
      <c r="D762" s="625"/>
      <c r="E762" s="626"/>
      <c r="F762" s="627"/>
      <c r="G762" s="628"/>
      <c r="H762" s="629"/>
      <c r="I762" s="630"/>
      <c r="J762" s="631"/>
      <c r="K762" s="594"/>
      <c r="L762" s="594"/>
      <c r="M762" s="579"/>
      <c r="N762" s="585" t="s">
        <v>611</v>
      </c>
      <c r="O762" s="585" t="s">
        <v>611</v>
      </c>
      <c r="P762" s="585" t="s">
        <v>611</v>
      </c>
      <c r="Q762" s="580"/>
      <c r="R762" s="581"/>
      <c r="S762" s="582"/>
      <c r="T762" s="582"/>
      <c r="U762" s="582"/>
      <c r="V762" s="582"/>
      <c r="W762" s="582"/>
      <c r="X762" s="580"/>
      <c r="Y762" s="580"/>
      <c r="Z762" s="580"/>
      <c r="AB762" s="581" t="s">
        <v>670</v>
      </c>
    </row>
    <row r="763" spans="1:28" s="583" customFormat="1">
      <c r="A763" s="624"/>
      <c r="B763" s="599" t="s">
        <v>676</v>
      </c>
      <c r="C763" s="599"/>
      <c r="D763" s="625"/>
      <c r="E763" s="626"/>
      <c r="F763" s="627"/>
      <c r="G763" s="628"/>
      <c r="H763" s="629"/>
      <c r="I763" s="629"/>
      <c r="J763" s="631"/>
      <c r="K763" s="594"/>
      <c r="L763" s="594"/>
      <c r="M763" s="579"/>
      <c r="N763" s="596"/>
      <c r="O763" s="596"/>
      <c r="P763" s="597"/>
      <c r="Q763" s="580"/>
      <c r="R763" s="581"/>
      <c r="S763" s="582"/>
      <c r="T763" s="582"/>
      <c r="U763" s="582"/>
      <c r="V763" s="582"/>
      <c r="W763" s="582"/>
      <c r="X763" s="580"/>
      <c r="Y763" s="580"/>
      <c r="Z763" s="580"/>
      <c r="AB763" s="581"/>
    </row>
    <row r="764" spans="1:28" s="583" customFormat="1">
      <c r="A764" s="624"/>
      <c r="B764" s="584" t="s">
        <v>884</v>
      </c>
      <c r="C764" s="599"/>
      <c r="D764" s="625"/>
      <c r="E764" s="626">
        <f>(278.13+1.21)-7.04</f>
        <v>272.29999999999995</v>
      </c>
      <c r="F764" s="627"/>
      <c r="G764" s="628"/>
      <c r="H764" s="629"/>
      <c r="I764" s="629"/>
      <c r="J764" s="631"/>
      <c r="K764" s="594"/>
      <c r="L764" s="594"/>
      <c r="M764" s="579"/>
      <c r="N764" s="596"/>
      <c r="O764" s="596"/>
      <c r="P764" s="597"/>
      <c r="Q764" s="580"/>
      <c r="R764" s="581"/>
      <c r="S764" s="582"/>
      <c r="T764" s="582"/>
      <c r="U764" s="582"/>
      <c r="V764" s="582"/>
      <c r="W764" s="582"/>
      <c r="X764" s="580"/>
      <c r="Y764" s="580"/>
      <c r="Z764" s="580"/>
      <c r="AB764" s="581"/>
    </row>
    <row r="765" spans="1:28" s="583" customFormat="1">
      <c r="A765" s="624"/>
      <c r="B765" s="584" t="s">
        <v>885</v>
      </c>
      <c r="C765" s="599"/>
      <c r="D765" s="625"/>
      <c r="E765" s="626">
        <v>141.35</v>
      </c>
      <c r="F765" s="627"/>
      <c r="G765" s="628"/>
      <c r="H765" s="629"/>
      <c r="I765" s="629"/>
      <c r="J765" s="631"/>
      <c r="K765" s="594"/>
      <c r="L765" s="594"/>
      <c r="M765" s="579"/>
      <c r="N765" s="596"/>
      <c r="O765" s="596"/>
      <c r="P765" s="597"/>
      <c r="Q765" s="580"/>
      <c r="R765" s="581"/>
      <c r="S765" s="582"/>
      <c r="T765" s="582"/>
      <c r="U765" s="582"/>
      <c r="V765" s="582"/>
      <c r="W765" s="582"/>
      <c r="X765" s="580"/>
      <c r="Y765" s="580"/>
      <c r="Z765" s="580"/>
      <c r="AB765" s="581"/>
    </row>
    <row r="766" spans="1:28" s="583" customFormat="1">
      <c r="A766" s="624"/>
      <c r="B766" s="584" t="s">
        <v>886</v>
      </c>
      <c r="C766" s="599"/>
      <c r="D766" s="625"/>
      <c r="E766" s="626">
        <f>3+0.2+2.65</f>
        <v>5.85</v>
      </c>
      <c r="F766" s="627"/>
      <c r="G766" s="628"/>
      <c r="H766" s="629"/>
      <c r="I766" s="629"/>
      <c r="J766" s="631"/>
      <c r="K766" s="594"/>
      <c r="L766" s="594"/>
      <c r="M766" s="579"/>
      <c r="N766" s="596"/>
      <c r="O766" s="596"/>
      <c r="P766" s="597"/>
      <c r="Q766" s="580"/>
      <c r="R766" s="581"/>
      <c r="S766" s="582"/>
      <c r="T766" s="582"/>
      <c r="U766" s="582"/>
      <c r="V766" s="582"/>
      <c r="W766" s="582"/>
      <c r="X766" s="580"/>
      <c r="Y766" s="580"/>
      <c r="Z766" s="580"/>
      <c r="AB766" s="581"/>
    </row>
    <row r="767" spans="1:28" s="583" customFormat="1">
      <c r="A767" s="624"/>
      <c r="B767" s="584" t="s">
        <v>887</v>
      </c>
      <c r="C767" s="599"/>
      <c r="D767" s="625"/>
      <c r="E767" s="626">
        <v>43.98</v>
      </c>
      <c r="F767" s="627"/>
      <c r="G767" s="628"/>
      <c r="H767" s="629"/>
      <c r="I767" s="629"/>
      <c r="J767" s="631"/>
      <c r="K767" s="594"/>
      <c r="L767" s="594"/>
      <c r="M767" s="579"/>
      <c r="N767" s="596"/>
      <c r="O767" s="596"/>
      <c r="P767" s="597"/>
      <c r="Q767" s="580"/>
      <c r="R767" s="581"/>
      <c r="S767" s="582"/>
      <c r="T767" s="582"/>
      <c r="U767" s="582"/>
      <c r="V767" s="582"/>
      <c r="W767" s="582"/>
      <c r="X767" s="580"/>
      <c r="Y767" s="580"/>
      <c r="Z767" s="580"/>
      <c r="AB767" s="581"/>
    </row>
    <row r="768" spans="1:28" s="583" customFormat="1">
      <c r="A768" s="624"/>
      <c r="B768" s="584"/>
      <c r="C768" s="599"/>
      <c r="D768" s="625"/>
      <c r="E768" s="626"/>
      <c r="F768" s="627"/>
      <c r="G768" s="628"/>
      <c r="H768" s="629"/>
      <c r="I768" s="629"/>
      <c r="J768" s="631"/>
      <c r="K768" s="594"/>
      <c r="L768" s="594"/>
      <c r="M768" s="579"/>
      <c r="N768" s="596"/>
      <c r="O768" s="596"/>
      <c r="P768" s="597"/>
      <c r="Q768" s="580"/>
      <c r="R768" s="581"/>
      <c r="S768" s="582"/>
      <c r="T768" s="582"/>
      <c r="U768" s="582"/>
      <c r="V768" s="582"/>
      <c r="W768" s="582"/>
      <c r="X768" s="580"/>
      <c r="Y768" s="580"/>
      <c r="Z768" s="580"/>
      <c r="AB768" s="581"/>
    </row>
    <row r="769" spans="1:28" s="583" customFormat="1">
      <c r="A769" s="624"/>
      <c r="B769" s="584"/>
      <c r="C769" s="599"/>
      <c r="D769" s="625"/>
      <c r="E769" s="626"/>
      <c r="F769" s="627"/>
      <c r="G769" s="628"/>
      <c r="H769" s="629"/>
      <c r="I769" s="629"/>
      <c r="J769" s="631"/>
      <c r="K769" s="594"/>
      <c r="L769" s="594"/>
      <c r="M769" s="579"/>
      <c r="N769" s="596"/>
      <c r="O769" s="596"/>
      <c r="P769" s="597"/>
      <c r="Q769" s="580"/>
      <c r="R769" s="581"/>
      <c r="S769" s="582"/>
      <c r="T769" s="582"/>
      <c r="U769" s="582"/>
      <c r="V769" s="582"/>
      <c r="W769" s="582"/>
      <c r="X769" s="580"/>
      <c r="Y769" s="580"/>
      <c r="Z769" s="580"/>
      <c r="AB769" s="581"/>
    </row>
    <row r="770" spans="1:28" s="486" customFormat="1" ht="29.25" customHeight="1">
      <c r="A770" s="471" t="s">
        <v>1014</v>
      </c>
      <c r="B770" s="472" t="s">
        <v>1015</v>
      </c>
      <c r="C770" s="473" t="s">
        <v>195</v>
      </c>
      <c r="D770" s="474"/>
      <c r="E770" s="475"/>
      <c r="F770" s="476"/>
      <c r="G770" s="477"/>
      <c r="H770" s="478"/>
      <c r="I770" s="478"/>
      <c r="J770" s="480"/>
      <c r="K770" s="481"/>
      <c r="L770" s="481"/>
      <c r="M770" s="482"/>
      <c r="N770" s="487"/>
      <c r="O770" s="487"/>
      <c r="P770" s="488"/>
      <c r="Q770" s="483"/>
      <c r="R770" s="484"/>
      <c r="S770" s="485"/>
      <c r="T770" s="485"/>
      <c r="U770" s="485"/>
      <c r="V770" s="485"/>
      <c r="W770" s="485"/>
      <c r="X770" s="483"/>
      <c r="Y770" s="483"/>
      <c r="Z770" s="483"/>
      <c r="AB770" s="484"/>
    </row>
    <row r="771" spans="1:28" s="583" customFormat="1" ht="33.75" customHeight="1">
      <c r="A771" s="624"/>
      <c r="B771" s="578" t="s">
        <v>671</v>
      </c>
      <c r="C771" s="599"/>
      <c r="D771" s="625"/>
      <c r="E771" s="626"/>
      <c r="F771" s="627"/>
      <c r="G771" s="628"/>
      <c r="H771" s="629"/>
      <c r="I771" s="630"/>
      <c r="J771" s="631"/>
      <c r="K771" s="594"/>
      <c r="L771" s="594"/>
      <c r="M771" s="579"/>
      <c r="N771" s="585" t="s">
        <v>611</v>
      </c>
      <c r="O771" s="585" t="s">
        <v>611</v>
      </c>
      <c r="P771" s="585" t="s">
        <v>611</v>
      </c>
      <c r="Q771" s="580"/>
      <c r="R771" s="581"/>
      <c r="S771" s="582"/>
      <c r="T771" s="582"/>
      <c r="U771" s="582"/>
      <c r="V771" s="582"/>
      <c r="W771" s="582"/>
      <c r="X771" s="580"/>
      <c r="Y771" s="580"/>
      <c r="Z771" s="580"/>
      <c r="AB771" s="581" t="s">
        <v>670</v>
      </c>
    </row>
    <row r="772" spans="1:28" s="583" customFormat="1">
      <c r="A772" s="624"/>
      <c r="B772" s="599" t="s">
        <v>676</v>
      </c>
      <c r="C772" s="599"/>
      <c r="D772" s="625"/>
      <c r="E772" s="626"/>
      <c r="F772" s="627"/>
      <c r="G772" s="628"/>
      <c r="H772" s="629"/>
      <c r="I772" s="629"/>
      <c r="J772" s="631"/>
      <c r="K772" s="594"/>
      <c r="L772" s="594"/>
      <c r="M772" s="579"/>
      <c r="N772" s="596"/>
      <c r="O772" s="596"/>
      <c r="P772" s="597"/>
      <c r="Q772" s="580"/>
      <c r="R772" s="581"/>
      <c r="S772" s="582"/>
      <c r="T772" s="582"/>
      <c r="U772" s="582"/>
      <c r="V772" s="582"/>
      <c r="W772" s="582"/>
      <c r="X772" s="580"/>
      <c r="Y772" s="580"/>
      <c r="Z772" s="580"/>
      <c r="AB772" s="581"/>
    </row>
    <row r="773" spans="1:28" s="583" customFormat="1">
      <c r="A773" s="624"/>
      <c r="B773" s="584" t="s">
        <v>888</v>
      </c>
      <c r="C773" s="599"/>
      <c r="D773" s="625">
        <v>1</v>
      </c>
      <c r="E773" s="626">
        <v>29.9</v>
      </c>
      <c r="F773" s="627">
        <v>0.15</v>
      </c>
      <c r="G773" s="628"/>
      <c r="H773" s="629">
        <f>D773*E773*F773</f>
        <v>4.4849999999999994</v>
      </c>
      <c r="I773" s="629"/>
      <c r="J773" s="631"/>
      <c r="K773" s="594"/>
      <c r="L773" s="594"/>
      <c r="M773" s="579"/>
      <c r="N773" s="596"/>
      <c r="O773" s="596"/>
      <c r="P773" s="597"/>
      <c r="Q773" s="580"/>
      <c r="R773" s="581"/>
      <c r="S773" s="582"/>
      <c r="T773" s="582"/>
      <c r="U773" s="582"/>
      <c r="V773" s="582"/>
      <c r="W773" s="582"/>
      <c r="X773" s="580"/>
      <c r="Y773" s="580"/>
      <c r="Z773" s="580"/>
      <c r="AB773" s="581"/>
    </row>
    <row r="774" spans="1:28" s="583" customFormat="1">
      <c r="A774" s="624"/>
      <c r="B774" s="584" t="s">
        <v>889</v>
      </c>
      <c r="C774" s="599"/>
      <c r="D774" s="625">
        <v>12</v>
      </c>
      <c r="E774" s="626">
        <v>5</v>
      </c>
      <c r="F774" s="627">
        <v>0.15</v>
      </c>
      <c r="G774" s="628"/>
      <c r="H774" s="629">
        <f>D774*E774*F774</f>
        <v>9</v>
      </c>
      <c r="I774" s="629"/>
      <c r="J774" s="631"/>
      <c r="K774" s="594"/>
      <c r="L774" s="594"/>
      <c r="M774" s="579"/>
      <c r="N774" s="596"/>
      <c r="O774" s="596"/>
      <c r="P774" s="597"/>
      <c r="Q774" s="580"/>
      <c r="R774" s="581"/>
      <c r="S774" s="582"/>
      <c r="T774" s="582"/>
      <c r="U774" s="582"/>
      <c r="V774" s="582"/>
      <c r="W774" s="582"/>
      <c r="X774" s="580"/>
      <c r="Y774" s="580"/>
      <c r="Z774" s="580"/>
      <c r="AB774" s="581"/>
    </row>
    <row r="775" spans="1:28" s="583" customFormat="1">
      <c r="A775" s="624"/>
      <c r="B775" s="584" t="s">
        <v>890</v>
      </c>
      <c r="C775" s="599"/>
      <c r="D775" s="625">
        <v>1</v>
      </c>
      <c r="E775" s="626">
        <v>2.2999999999999998</v>
      </c>
      <c r="F775" s="627">
        <v>5</v>
      </c>
      <c r="G775" s="628"/>
      <c r="H775" s="629">
        <f>D775*E775*F775</f>
        <v>11.5</v>
      </c>
      <c r="I775" s="629"/>
      <c r="J775" s="631"/>
      <c r="K775" s="594"/>
      <c r="L775" s="594"/>
      <c r="M775" s="579"/>
      <c r="N775" s="596"/>
      <c r="O775" s="596"/>
      <c r="P775" s="597"/>
      <c r="Q775" s="580"/>
      <c r="R775" s="581"/>
      <c r="S775" s="582"/>
      <c r="T775" s="582"/>
      <c r="U775" s="582"/>
      <c r="V775" s="582"/>
      <c r="W775" s="582"/>
      <c r="X775" s="580"/>
      <c r="Y775" s="580"/>
      <c r="Z775" s="580"/>
      <c r="AB775" s="581"/>
    </row>
    <row r="776" spans="1:28" s="583" customFormat="1">
      <c r="A776" s="624"/>
      <c r="B776" s="584" t="s">
        <v>891</v>
      </c>
      <c r="C776" s="599"/>
      <c r="D776" s="625">
        <v>1</v>
      </c>
      <c r="E776" s="626">
        <v>10.5</v>
      </c>
      <c r="F776" s="627">
        <v>5</v>
      </c>
      <c r="G776" s="628"/>
      <c r="H776" s="629">
        <f>D776*E776*F776</f>
        <v>52.5</v>
      </c>
      <c r="I776" s="629"/>
      <c r="J776" s="631"/>
      <c r="K776" s="594"/>
      <c r="L776" s="594"/>
      <c r="M776" s="579"/>
      <c r="N776" s="596"/>
      <c r="O776" s="596"/>
      <c r="P776" s="597"/>
      <c r="Q776" s="580"/>
      <c r="R776" s="581"/>
      <c r="S776" s="582"/>
      <c r="T776" s="582"/>
      <c r="U776" s="582"/>
      <c r="V776" s="582"/>
      <c r="W776" s="582"/>
      <c r="X776" s="580"/>
      <c r="Y776" s="580"/>
      <c r="Z776" s="580"/>
      <c r="AB776" s="581"/>
    </row>
    <row r="777" spans="1:28" s="583" customFormat="1">
      <c r="A777" s="624"/>
      <c r="B777" s="584" t="s">
        <v>892</v>
      </c>
      <c r="C777" s="599"/>
      <c r="D777" s="625">
        <v>1</v>
      </c>
      <c r="E777" s="626">
        <f>14.75+16.1+29.9</f>
        <v>60.75</v>
      </c>
      <c r="F777" s="627">
        <v>0.15</v>
      </c>
      <c r="G777" s="628"/>
      <c r="H777" s="629">
        <f t="shared" ref="H777:H778" si="42">D777*E777*F777</f>
        <v>9.1124999999999989</v>
      </c>
      <c r="I777" s="629"/>
      <c r="J777" s="631"/>
      <c r="K777" s="594"/>
      <c r="L777" s="594"/>
      <c r="M777" s="579"/>
      <c r="N777" s="596"/>
      <c r="O777" s="596"/>
      <c r="P777" s="597"/>
      <c r="Q777" s="580"/>
      <c r="R777" s="581"/>
      <c r="S777" s="582"/>
      <c r="T777" s="582"/>
      <c r="U777" s="582"/>
      <c r="V777" s="582"/>
      <c r="W777" s="582"/>
      <c r="X777" s="580"/>
      <c r="Y777" s="580"/>
      <c r="Z777" s="580"/>
      <c r="AB777" s="581"/>
    </row>
    <row r="778" spans="1:28" s="583" customFormat="1">
      <c r="A778" s="624"/>
      <c r="B778" s="584" t="s">
        <v>893</v>
      </c>
      <c r="C778" s="599"/>
      <c r="D778" s="625">
        <v>23</v>
      </c>
      <c r="E778" s="626">
        <v>5</v>
      </c>
      <c r="F778" s="627">
        <v>0.15</v>
      </c>
      <c r="G778" s="628"/>
      <c r="H778" s="629">
        <f t="shared" si="42"/>
        <v>17.25</v>
      </c>
      <c r="I778" s="629"/>
      <c r="J778" s="631"/>
      <c r="K778" s="594"/>
      <c r="L778" s="594"/>
      <c r="M778" s="579"/>
      <c r="N778" s="596"/>
      <c r="O778" s="596"/>
      <c r="P778" s="597"/>
      <c r="Q778" s="580"/>
      <c r="R778" s="581"/>
      <c r="S778" s="582"/>
      <c r="T778" s="582"/>
      <c r="U778" s="582"/>
      <c r="V778" s="582"/>
      <c r="W778" s="582"/>
      <c r="X778" s="580"/>
      <c r="Y778" s="580"/>
      <c r="Z778" s="580"/>
      <c r="AB778" s="581"/>
    </row>
    <row r="779" spans="1:28" s="486" customFormat="1" ht="29.25" customHeight="1">
      <c r="A779" s="471" t="s">
        <v>1016</v>
      </c>
      <c r="B779" s="472" t="s">
        <v>682</v>
      </c>
      <c r="C779" s="473" t="s">
        <v>195</v>
      </c>
      <c r="D779" s="474"/>
      <c r="E779" s="475"/>
      <c r="F779" s="476"/>
      <c r="G779" s="477"/>
      <c r="H779" s="478"/>
      <c r="I779" s="478"/>
      <c r="J779" s="480"/>
      <c r="K779" s="481"/>
      <c r="L779" s="481"/>
      <c r="M779" s="482"/>
      <c r="N779" s="487"/>
      <c r="O779" s="487"/>
      <c r="P779" s="488"/>
      <c r="Q779" s="483"/>
      <c r="R779" s="484"/>
      <c r="S779" s="485"/>
      <c r="T779" s="485"/>
      <c r="U779" s="485"/>
      <c r="V779" s="485"/>
      <c r="W779" s="485"/>
      <c r="X779" s="483"/>
      <c r="Y779" s="483"/>
      <c r="Z779" s="483"/>
      <c r="AB779" s="484"/>
    </row>
    <row r="780" spans="1:28" s="583" customFormat="1">
      <c r="A780" s="624"/>
      <c r="B780" s="578" t="s">
        <v>671</v>
      </c>
      <c r="C780" s="599"/>
      <c r="D780" s="625"/>
      <c r="E780" s="626"/>
      <c r="F780" s="627"/>
      <c r="G780" s="628"/>
      <c r="H780" s="629"/>
      <c r="I780" s="630"/>
      <c r="J780" s="631"/>
      <c r="K780" s="594"/>
      <c r="L780" s="594"/>
      <c r="M780" s="579"/>
      <c r="N780" s="585" t="s">
        <v>611</v>
      </c>
      <c r="O780" s="585" t="s">
        <v>611</v>
      </c>
      <c r="P780" s="585" t="s">
        <v>611</v>
      </c>
      <c r="Q780" s="580"/>
      <c r="R780" s="581"/>
      <c r="S780" s="582"/>
      <c r="T780" s="582"/>
      <c r="U780" s="582"/>
      <c r="V780" s="582"/>
      <c r="W780" s="582"/>
      <c r="X780" s="580"/>
      <c r="Y780" s="580"/>
      <c r="Z780" s="580"/>
      <c r="AB780" s="581" t="s">
        <v>670</v>
      </c>
    </row>
    <row r="781" spans="1:28" s="583" customFormat="1">
      <c r="A781" s="624"/>
      <c r="B781" s="599" t="s">
        <v>666</v>
      </c>
      <c r="C781" s="599"/>
      <c r="D781" s="625"/>
      <c r="E781" s="626"/>
      <c r="F781" s="627"/>
      <c r="G781" s="628"/>
      <c r="H781" s="630"/>
      <c r="I781" s="630"/>
      <c r="J781" s="631"/>
      <c r="K781" s="594"/>
      <c r="L781" s="594"/>
      <c r="M781" s="579"/>
      <c r="N781" s="585" t="s">
        <v>611</v>
      </c>
      <c r="O781" s="585" t="s">
        <v>611</v>
      </c>
      <c r="P781" s="585" t="s">
        <v>611</v>
      </c>
      <c r="Q781" s="580"/>
      <c r="R781" s="581"/>
      <c r="S781" s="582"/>
      <c r="T781" s="582"/>
      <c r="U781" s="582"/>
      <c r="V781" s="582"/>
      <c r="W781" s="582"/>
      <c r="X781" s="580"/>
      <c r="Y781" s="580"/>
      <c r="Z781" s="580"/>
      <c r="AB781" s="581" t="s">
        <v>670</v>
      </c>
    </row>
    <row r="782" spans="1:28" s="583" customFormat="1">
      <c r="A782" s="624"/>
      <c r="B782" s="584" t="s">
        <v>846</v>
      </c>
      <c r="C782" s="599"/>
      <c r="D782" s="625"/>
      <c r="E782" s="626">
        <v>3.65</v>
      </c>
      <c r="F782" s="627">
        <v>0.3</v>
      </c>
      <c r="G782" s="628"/>
      <c r="H782" s="629">
        <f t="shared" ref="H782:H790" si="43">F782*E782</f>
        <v>1.095</v>
      </c>
      <c r="I782" s="629"/>
      <c r="J782" s="631"/>
      <c r="K782" s="594"/>
      <c r="L782" s="594"/>
      <c r="M782" s="579"/>
      <c r="N782" s="596"/>
      <c r="O782" s="596"/>
      <c r="P782" s="597"/>
      <c r="Q782" s="580"/>
      <c r="R782" s="581"/>
      <c r="S782" s="582"/>
      <c r="T782" s="582"/>
      <c r="U782" s="582"/>
      <c r="V782" s="582"/>
      <c r="W782" s="582"/>
      <c r="X782" s="580"/>
      <c r="Y782" s="580"/>
      <c r="Z782" s="580"/>
      <c r="AB782" s="581"/>
    </row>
    <row r="783" spans="1:28" s="583" customFormat="1">
      <c r="A783" s="624"/>
      <c r="B783" s="584" t="s">
        <v>757</v>
      </c>
      <c r="C783" s="599"/>
      <c r="D783" s="625"/>
      <c r="E783" s="626">
        <v>1.45</v>
      </c>
      <c r="F783" s="627">
        <v>0.55000000000000004</v>
      </c>
      <c r="G783" s="628"/>
      <c r="H783" s="629">
        <f t="shared" si="43"/>
        <v>0.79749999999999999</v>
      </c>
      <c r="I783" s="629"/>
      <c r="J783" s="631"/>
      <c r="K783" s="594"/>
      <c r="L783" s="594"/>
      <c r="M783" s="579"/>
      <c r="N783" s="596"/>
      <c r="O783" s="596"/>
      <c r="P783" s="597"/>
      <c r="Q783" s="580"/>
      <c r="R783" s="581"/>
      <c r="S783" s="582"/>
      <c r="T783" s="582"/>
      <c r="U783" s="582"/>
      <c r="V783" s="582"/>
      <c r="W783" s="582"/>
      <c r="X783" s="580"/>
      <c r="Y783" s="580"/>
      <c r="Z783" s="580"/>
      <c r="AB783" s="581"/>
    </row>
    <row r="784" spans="1:28" s="583" customFormat="1">
      <c r="A784" s="624"/>
      <c r="B784" s="584" t="s">
        <v>989</v>
      </c>
      <c r="C784" s="599"/>
      <c r="D784" s="625"/>
      <c r="E784" s="626">
        <v>1.45</v>
      </c>
      <c r="F784" s="627">
        <v>0.55000000000000004</v>
      </c>
      <c r="G784" s="628"/>
      <c r="H784" s="629">
        <f t="shared" si="43"/>
        <v>0.79749999999999999</v>
      </c>
      <c r="I784" s="629"/>
      <c r="J784" s="631"/>
      <c r="K784" s="594"/>
      <c r="L784" s="594"/>
      <c r="M784" s="579"/>
      <c r="N784" s="596"/>
      <c r="O784" s="596"/>
      <c r="P784" s="597"/>
      <c r="Q784" s="580"/>
      <c r="R784" s="581"/>
      <c r="S784" s="582"/>
      <c r="T784" s="582"/>
      <c r="U784" s="582"/>
      <c r="V784" s="582"/>
      <c r="W784" s="582"/>
      <c r="X784" s="580"/>
      <c r="Y784" s="580"/>
      <c r="Z784" s="580"/>
      <c r="AB784" s="581"/>
    </row>
    <row r="785" spans="1:28" s="583" customFormat="1">
      <c r="A785" s="624"/>
      <c r="B785" s="584" t="s">
        <v>990</v>
      </c>
      <c r="C785" s="599"/>
      <c r="D785" s="625"/>
      <c r="E785" s="626">
        <v>2.88</v>
      </c>
      <c r="F785" s="627">
        <v>0.55000000000000004</v>
      </c>
      <c r="G785" s="628"/>
      <c r="H785" s="629">
        <f t="shared" si="43"/>
        <v>1.5840000000000001</v>
      </c>
      <c r="I785" s="629"/>
      <c r="J785" s="631"/>
      <c r="K785" s="594"/>
      <c r="L785" s="594"/>
      <c r="M785" s="579"/>
      <c r="N785" s="596"/>
      <c r="O785" s="596"/>
      <c r="P785" s="597"/>
      <c r="Q785" s="580"/>
      <c r="R785" s="581"/>
      <c r="S785" s="582"/>
      <c r="T785" s="582"/>
      <c r="U785" s="582"/>
      <c r="V785" s="582"/>
      <c r="W785" s="582"/>
      <c r="X785" s="580"/>
      <c r="Y785" s="580"/>
      <c r="Z785" s="580"/>
      <c r="AB785" s="581"/>
    </row>
    <row r="786" spans="1:28" s="583" customFormat="1">
      <c r="A786" s="624"/>
      <c r="B786" s="584" t="s">
        <v>991</v>
      </c>
      <c r="C786" s="599"/>
      <c r="D786" s="625"/>
      <c r="E786" s="626">
        <v>2.4300000000000002</v>
      </c>
      <c r="F786" s="627">
        <v>0.5</v>
      </c>
      <c r="G786" s="628"/>
      <c r="H786" s="629">
        <f t="shared" si="43"/>
        <v>1.2150000000000001</v>
      </c>
      <c r="I786" s="629"/>
      <c r="J786" s="631"/>
      <c r="K786" s="594"/>
      <c r="L786" s="594"/>
      <c r="M786" s="579"/>
      <c r="N786" s="596"/>
      <c r="O786" s="596"/>
      <c r="P786" s="597"/>
      <c r="Q786" s="580"/>
      <c r="R786" s="581"/>
      <c r="S786" s="582"/>
      <c r="T786" s="582"/>
      <c r="U786" s="582"/>
      <c r="V786" s="582"/>
      <c r="W786" s="582"/>
      <c r="X786" s="580"/>
      <c r="Y786" s="580"/>
      <c r="Z786" s="580"/>
      <c r="AB786" s="581"/>
    </row>
    <row r="787" spans="1:28" s="583" customFormat="1">
      <c r="A787" s="624"/>
      <c r="B787" s="584" t="s">
        <v>992</v>
      </c>
      <c r="C787" s="599"/>
      <c r="D787" s="625"/>
      <c r="E787" s="626">
        <v>0.9</v>
      </c>
      <c r="F787" s="627">
        <v>0.55000000000000004</v>
      </c>
      <c r="G787" s="628"/>
      <c r="H787" s="629">
        <f t="shared" si="43"/>
        <v>0.49500000000000005</v>
      </c>
      <c r="I787" s="629"/>
      <c r="J787" s="631"/>
      <c r="K787" s="594"/>
      <c r="L787" s="594"/>
      <c r="M787" s="579"/>
      <c r="N787" s="596"/>
      <c r="O787" s="596"/>
      <c r="P787" s="597"/>
      <c r="Q787" s="580"/>
      <c r="R787" s="581"/>
      <c r="S787" s="582"/>
      <c r="T787" s="582"/>
      <c r="U787" s="582"/>
      <c r="V787" s="582"/>
      <c r="W787" s="582"/>
      <c r="X787" s="580"/>
      <c r="Y787" s="580"/>
      <c r="Z787" s="580"/>
      <c r="AB787" s="581"/>
    </row>
    <row r="788" spans="1:28" s="583" customFormat="1">
      <c r="A788" s="624"/>
      <c r="B788" s="584" t="s">
        <v>993</v>
      </c>
      <c r="C788" s="599"/>
      <c r="D788" s="625"/>
      <c r="E788" s="626">
        <v>0.9</v>
      </c>
      <c r="F788" s="627">
        <v>0.55000000000000004</v>
      </c>
      <c r="G788" s="628"/>
      <c r="H788" s="629">
        <f t="shared" si="43"/>
        <v>0.49500000000000005</v>
      </c>
      <c r="I788" s="629"/>
      <c r="J788" s="631"/>
      <c r="K788" s="594"/>
      <c r="L788" s="594"/>
      <c r="M788" s="579"/>
      <c r="N788" s="596"/>
      <c r="O788" s="596"/>
      <c r="P788" s="597"/>
      <c r="Q788" s="580"/>
      <c r="R788" s="581"/>
      <c r="S788" s="582"/>
      <c r="T788" s="582"/>
      <c r="U788" s="582"/>
      <c r="V788" s="582"/>
      <c r="W788" s="582"/>
      <c r="X788" s="580"/>
      <c r="Y788" s="580"/>
      <c r="Z788" s="580"/>
      <c r="AB788" s="581"/>
    </row>
    <row r="789" spans="1:28" s="583" customFormat="1">
      <c r="A789" s="624"/>
      <c r="B789" s="584" t="s">
        <v>860</v>
      </c>
      <c r="C789" s="599"/>
      <c r="D789" s="625"/>
      <c r="E789" s="626">
        <v>0.9</v>
      </c>
      <c r="F789" s="627">
        <v>0.55000000000000004</v>
      </c>
      <c r="G789" s="628"/>
      <c r="H789" s="629">
        <f t="shared" si="43"/>
        <v>0.49500000000000005</v>
      </c>
      <c r="I789" s="629"/>
      <c r="J789" s="631"/>
      <c r="K789" s="594"/>
      <c r="L789" s="594"/>
      <c r="M789" s="579"/>
      <c r="N789" s="596"/>
      <c r="O789" s="596"/>
      <c r="P789" s="597"/>
      <c r="Q789" s="580"/>
      <c r="R789" s="581"/>
      <c r="S789" s="582"/>
      <c r="T789" s="582"/>
      <c r="U789" s="582"/>
      <c r="V789" s="582"/>
      <c r="W789" s="582"/>
      <c r="X789" s="580"/>
      <c r="Y789" s="580"/>
      <c r="Z789" s="580"/>
      <c r="AB789" s="581"/>
    </row>
    <row r="790" spans="1:28" s="583" customFormat="1">
      <c r="A790" s="624"/>
      <c r="B790" s="584" t="s">
        <v>861</v>
      </c>
      <c r="C790" s="599"/>
      <c r="D790" s="625"/>
      <c r="E790" s="626">
        <v>0.9</v>
      </c>
      <c r="F790" s="627">
        <v>0.55000000000000004</v>
      </c>
      <c r="G790" s="628"/>
      <c r="H790" s="629">
        <f t="shared" si="43"/>
        <v>0.49500000000000005</v>
      </c>
      <c r="I790" s="629"/>
      <c r="J790" s="631"/>
      <c r="K790" s="594"/>
      <c r="L790" s="594"/>
      <c r="M790" s="579"/>
      <c r="N790" s="596"/>
      <c r="O790" s="596"/>
      <c r="P790" s="597"/>
      <c r="Q790" s="580"/>
      <c r="R790" s="581"/>
      <c r="S790" s="582"/>
      <c r="T790" s="582"/>
      <c r="U790" s="582"/>
      <c r="V790" s="582"/>
      <c r="W790" s="582"/>
      <c r="X790" s="580"/>
      <c r="Y790" s="580"/>
      <c r="Z790" s="580"/>
      <c r="AB790" s="581"/>
    </row>
    <row r="791" spans="1:28" s="486" customFormat="1" ht="29.25" customHeight="1">
      <c r="A791" s="471" t="s">
        <v>1017</v>
      </c>
      <c r="B791" s="472" t="s">
        <v>1018</v>
      </c>
      <c r="C791" s="473" t="s">
        <v>195</v>
      </c>
      <c r="D791" s="474"/>
      <c r="E791" s="475"/>
      <c r="F791" s="476"/>
      <c r="G791" s="477"/>
      <c r="H791" s="478"/>
      <c r="I791" s="478"/>
      <c r="J791" s="480"/>
      <c r="K791" s="481"/>
      <c r="L791" s="481"/>
      <c r="M791" s="482"/>
      <c r="N791" s="487"/>
      <c r="O791" s="487"/>
      <c r="P791" s="488"/>
      <c r="Q791" s="483"/>
      <c r="R791" s="484"/>
      <c r="S791" s="485"/>
      <c r="T791" s="485"/>
      <c r="U791" s="485"/>
      <c r="V791" s="485"/>
      <c r="W791" s="485"/>
      <c r="X791" s="483"/>
      <c r="Y791" s="483"/>
      <c r="Z791" s="483"/>
      <c r="AB791" s="484"/>
    </row>
    <row r="792" spans="1:28" s="583" customFormat="1">
      <c r="A792" s="624"/>
      <c r="B792" s="578" t="s">
        <v>671</v>
      </c>
      <c r="C792" s="599"/>
      <c r="D792" s="625"/>
      <c r="E792" s="626"/>
      <c r="F792" s="627"/>
      <c r="G792" s="628"/>
      <c r="H792" s="629"/>
      <c r="I792" s="630"/>
      <c r="J792" s="631"/>
      <c r="K792" s="594"/>
      <c r="L792" s="594"/>
      <c r="M792" s="579"/>
      <c r="N792" s="585" t="s">
        <v>611</v>
      </c>
      <c r="O792" s="585" t="s">
        <v>611</v>
      </c>
      <c r="P792" s="585" t="s">
        <v>611</v>
      </c>
      <c r="Q792" s="580"/>
      <c r="R792" s="581"/>
      <c r="S792" s="582"/>
      <c r="T792" s="582"/>
      <c r="U792" s="582"/>
      <c r="V792" s="582"/>
      <c r="W792" s="582"/>
      <c r="X792" s="580"/>
      <c r="Y792" s="580"/>
      <c r="Z792" s="580"/>
      <c r="AB792" s="581" t="s">
        <v>670</v>
      </c>
    </row>
    <row r="793" spans="1:28" s="583" customFormat="1">
      <c r="A793" s="624"/>
      <c r="B793" s="599" t="s">
        <v>666</v>
      </c>
      <c r="C793" s="599"/>
      <c r="D793" s="625"/>
      <c r="E793" s="626"/>
      <c r="F793" s="627"/>
      <c r="G793" s="628"/>
      <c r="H793" s="630"/>
      <c r="I793" s="630"/>
      <c r="J793" s="631"/>
      <c r="K793" s="594"/>
      <c r="L793" s="594"/>
      <c r="M793" s="579"/>
      <c r="N793" s="585" t="s">
        <v>611</v>
      </c>
      <c r="O793" s="585" t="s">
        <v>611</v>
      </c>
      <c r="P793" s="585" t="s">
        <v>611</v>
      </c>
      <c r="Q793" s="580"/>
      <c r="R793" s="581"/>
      <c r="S793" s="582"/>
      <c r="T793" s="582"/>
      <c r="U793" s="582"/>
      <c r="V793" s="582"/>
      <c r="W793" s="582"/>
      <c r="X793" s="580"/>
      <c r="Y793" s="580"/>
      <c r="Z793" s="580"/>
      <c r="AB793" s="581" t="s">
        <v>670</v>
      </c>
    </row>
    <row r="794" spans="1:28" s="583" customFormat="1">
      <c r="A794" s="624"/>
      <c r="B794" s="584" t="s">
        <v>118</v>
      </c>
      <c r="C794" s="599"/>
      <c r="D794" s="625"/>
      <c r="E794" s="626">
        <v>2.4</v>
      </c>
      <c r="F794" s="627">
        <v>0.6</v>
      </c>
      <c r="G794" s="628"/>
      <c r="H794" s="629">
        <f>F794*E794</f>
        <v>1.44</v>
      </c>
      <c r="I794" s="629"/>
      <c r="J794" s="631"/>
      <c r="K794" s="594"/>
      <c r="L794" s="594"/>
      <c r="M794" s="579"/>
      <c r="N794" s="596"/>
      <c r="O794" s="596"/>
      <c r="P794" s="597"/>
      <c r="Q794" s="580"/>
      <c r="R794" s="581"/>
      <c r="S794" s="582"/>
      <c r="T794" s="582"/>
      <c r="U794" s="582"/>
      <c r="V794" s="582"/>
      <c r="W794" s="582"/>
      <c r="X794" s="580"/>
      <c r="Y794" s="580"/>
      <c r="Z794" s="580"/>
      <c r="AB794" s="581"/>
    </row>
    <row r="795" spans="1:28" s="583" customFormat="1">
      <c r="A795" s="624"/>
      <c r="B795" s="584"/>
      <c r="C795" s="599"/>
      <c r="D795" s="625"/>
      <c r="E795" s="626"/>
      <c r="F795" s="627"/>
      <c r="G795" s="628"/>
      <c r="H795" s="629"/>
      <c r="I795" s="629"/>
      <c r="J795" s="631"/>
      <c r="K795" s="594"/>
      <c r="L795" s="594"/>
      <c r="M795" s="579"/>
      <c r="N795" s="596"/>
      <c r="O795" s="596"/>
      <c r="P795" s="597"/>
      <c r="Q795" s="580"/>
      <c r="R795" s="581"/>
      <c r="S795" s="582"/>
      <c r="T795" s="582"/>
      <c r="U795" s="582"/>
      <c r="V795" s="582"/>
      <c r="W795" s="582"/>
      <c r="X795" s="580"/>
      <c r="Y795" s="580"/>
      <c r="Z795" s="580"/>
      <c r="AB795" s="581"/>
    </row>
    <row r="796" spans="1:28" s="486" customFormat="1" ht="35.25" customHeight="1">
      <c r="A796" s="471" t="s">
        <v>1019</v>
      </c>
      <c r="B796" s="472" t="s">
        <v>1020</v>
      </c>
      <c r="C796" s="473" t="s">
        <v>195</v>
      </c>
      <c r="D796" s="474"/>
      <c r="E796" s="475"/>
      <c r="F796" s="476"/>
      <c r="G796" s="477"/>
      <c r="H796" s="478"/>
      <c r="I796" s="478"/>
      <c r="J796" s="480"/>
      <c r="K796" s="481"/>
      <c r="L796" s="481"/>
      <c r="M796" s="482"/>
      <c r="N796" s="487"/>
      <c r="O796" s="487"/>
      <c r="P796" s="488"/>
      <c r="Q796" s="483"/>
      <c r="R796" s="484"/>
      <c r="S796" s="485"/>
      <c r="T796" s="485"/>
      <c r="U796" s="485"/>
      <c r="V796" s="485"/>
      <c r="W796" s="485"/>
      <c r="X796" s="483"/>
      <c r="Y796" s="483"/>
      <c r="Z796" s="483"/>
      <c r="AB796" s="484"/>
    </row>
    <row r="797" spans="1:28" s="583" customFormat="1">
      <c r="A797" s="624"/>
      <c r="B797" s="578" t="s">
        <v>671</v>
      </c>
      <c r="C797" s="599"/>
      <c r="D797" s="625"/>
      <c r="E797" s="626"/>
      <c r="F797" s="627"/>
      <c r="G797" s="628"/>
      <c r="H797" s="629"/>
      <c r="I797" s="630"/>
      <c r="J797" s="631"/>
      <c r="K797" s="594"/>
      <c r="L797" s="594"/>
      <c r="M797" s="579"/>
      <c r="N797" s="585" t="s">
        <v>611</v>
      </c>
      <c r="O797" s="585" t="s">
        <v>611</v>
      </c>
      <c r="P797" s="585" t="s">
        <v>611</v>
      </c>
      <c r="Q797" s="580"/>
      <c r="R797" s="581"/>
      <c r="S797" s="582"/>
      <c r="T797" s="582"/>
      <c r="U797" s="582"/>
      <c r="V797" s="582"/>
      <c r="W797" s="582"/>
      <c r="X797" s="580"/>
      <c r="Y797" s="580"/>
      <c r="Z797" s="580"/>
      <c r="AB797" s="581" t="s">
        <v>670</v>
      </c>
    </row>
    <row r="798" spans="1:28" s="583" customFormat="1">
      <c r="A798" s="624"/>
      <c r="B798" s="599" t="s">
        <v>666</v>
      </c>
      <c r="C798" s="599"/>
      <c r="D798" s="625"/>
      <c r="E798" s="626"/>
      <c r="F798" s="627"/>
      <c r="G798" s="628"/>
      <c r="H798" s="630"/>
      <c r="I798" s="630"/>
      <c r="J798" s="631"/>
      <c r="K798" s="594"/>
      <c r="L798" s="594"/>
      <c r="M798" s="579"/>
      <c r="N798" s="585" t="s">
        <v>611</v>
      </c>
      <c r="O798" s="585" t="s">
        <v>611</v>
      </c>
      <c r="P798" s="585" t="s">
        <v>611</v>
      </c>
      <c r="Q798" s="580"/>
      <c r="R798" s="581"/>
      <c r="S798" s="582"/>
      <c r="T798" s="582"/>
      <c r="U798" s="582"/>
      <c r="V798" s="582"/>
      <c r="W798" s="582"/>
      <c r="X798" s="580"/>
      <c r="Y798" s="580"/>
      <c r="Z798" s="580"/>
      <c r="AB798" s="581" t="s">
        <v>670</v>
      </c>
    </row>
    <row r="799" spans="1:28" s="583" customFormat="1">
      <c r="A799" s="624"/>
      <c r="B799" s="584" t="s">
        <v>757</v>
      </c>
      <c r="C799" s="599"/>
      <c r="D799" s="625">
        <v>3</v>
      </c>
      <c r="E799" s="626"/>
      <c r="F799" s="627"/>
      <c r="G799" s="628"/>
      <c r="H799" s="629"/>
      <c r="I799" s="629"/>
      <c r="J799" s="631"/>
      <c r="K799" s="594"/>
      <c r="L799" s="594"/>
      <c r="M799" s="579"/>
      <c r="N799" s="596"/>
      <c r="O799" s="596"/>
      <c r="P799" s="597"/>
      <c r="Q799" s="580"/>
      <c r="R799" s="581"/>
      <c r="S799" s="582"/>
      <c r="T799" s="582"/>
      <c r="U799" s="582"/>
      <c r="V799" s="582"/>
      <c r="W799" s="582"/>
      <c r="X799" s="580"/>
      <c r="Y799" s="580"/>
      <c r="Z799" s="580"/>
      <c r="AB799" s="581"/>
    </row>
    <row r="800" spans="1:28" s="583" customFormat="1">
      <c r="A800" s="624"/>
      <c r="B800" s="584" t="s">
        <v>989</v>
      </c>
      <c r="C800" s="599"/>
      <c r="D800" s="625">
        <v>2</v>
      </c>
      <c r="E800" s="626"/>
      <c r="F800" s="627"/>
      <c r="G800" s="628"/>
      <c r="H800" s="629"/>
      <c r="I800" s="629"/>
      <c r="J800" s="631"/>
      <c r="K800" s="594"/>
      <c r="L800" s="594"/>
      <c r="M800" s="579"/>
      <c r="N800" s="596"/>
      <c r="O800" s="596"/>
      <c r="P800" s="597"/>
      <c r="Q800" s="580"/>
      <c r="R800" s="581"/>
      <c r="S800" s="582"/>
      <c r="T800" s="582"/>
      <c r="U800" s="582"/>
      <c r="V800" s="582"/>
      <c r="W800" s="582"/>
      <c r="X800" s="580"/>
      <c r="Y800" s="580"/>
      <c r="Z800" s="580"/>
      <c r="AB800" s="581"/>
    </row>
    <row r="801" spans="1:28" s="583" customFormat="1">
      <c r="A801" s="624"/>
      <c r="B801" s="584" t="s">
        <v>990</v>
      </c>
      <c r="C801" s="599"/>
      <c r="D801" s="625">
        <v>3</v>
      </c>
      <c r="E801" s="626"/>
      <c r="F801" s="627"/>
      <c r="G801" s="628"/>
      <c r="H801" s="629"/>
      <c r="I801" s="629"/>
      <c r="J801" s="631"/>
      <c r="K801" s="594"/>
      <c r="L801" s="594"/>
      <c r="M801" s="579"/>
      <c r="N801" s="596"/>
      <c r="O801" s="596"/>
      <c r="P801" s="597"/>
      <c r="Q801" s="580"/>
      <c r="R801" s="581"/>
      <c r="S801" s="582"/>
      <c r="T801" s="582"/>
      <c r="U801" s="582"/>
      <c r="V801" s="582"/>
      <c r="W801" s="582"/>
      <c r="X801" s="580"/>
      <c r="Y801" s="580"/>
      <c r="Z801" s="580"/>
      <c r="AB801" s="581"/>
    </row>
    <row r="802" spans="1:28" s="583" customFormat="1">
      <c r="A802" s="624"/>
      <c r="B802" s="584" t="s">
        <v>991</v>
      </c>
      <c r="C802" s="599"/>
      <c r="D802" s="625">
        <v>4</v>
      </c>
      <c r="E802" s="626"/>
      <c r="F802" s="627"/>
      <c r="G802" s="628"/>
      <c r="H802" s="629"/>
      <c r="I802" s="629"/>
      <c r="J802" s="631"/>
      <c r="K802" s="594"/>
      <c r="L802" s="594"/>
      <c r="M802" s="579"/>
      <c r="N802" s="596"/>
      <c r="O802" s="596"/>
      <c r="P802" s="597"/>
      <c r="Q802" s="580"/>
      <c r="R802" s="581"/>
      <c r="S802" s="582"/>
      <c r="T802" s="582"/>
      <c r="U802" s="582"/>
      <c r="V802" s="582"/>
      <c r="W802" s="582"/>
      <c r="X802" s="580"/>
      <c r="Y802" s="580"/>
      <c r="Z802" s="580"/>
      <c r="AB802" s="581"/>
    </row>
    <row r="803" spans="1:28" s="583" customFormat="1">
      <c r="A803" s="624"/>
      <c r="B803" s="584" t="s">
        <v>992</v>
      </c>
      <c r="C803" s="599"/>
      <c r="D803" s="625">
        <v>1</v>
      </c>
      <c r="E803" s="626"/>
      <c r="F803" s="627"/>
      <c r="G803" s="628"/>
      <c r="H803" s="629"/>
      <c r="I803" s="629"/>
      <c r="J803" s="631"/>
      <c r="K803" s="594"/>
      <c r="L803" s="594"/>
      <c r="M803" s="579"/>
      <c r="N803" s="596"/>
      <c r="O803" s="596"/>
      <c r="P803" s="597"/>
      <c r="Q803" s="580"/>
      <c r="R803" s="581"/>
      <c r="S803" s="582"/>
      <c r="T803" s="582"/>
      <c r="U803" s="582"/>
      <c r="V803" s="582"/>
      <c r="W803" s="582"/>
      <c r="X803" s="580"/>
      <c r="Y803" s="580"/>
      <c r="Z803" s="580"/>
      <c r="AB803" s="581"/>
    </row>
    <row r="804" spans="1:28" s="583" customFormat="1">
      <c r="A804" s="624"/>
      <c r="B804" s="584" t="s">
        <v>993</v>
      </c>
      <c r="C804" s="599"/>
      <c r="D804" s="625">
        <v>1</v>
      </c>
      <c r="E804" s="626"/>
      <c r="F804" s="627"/>
      <c r="G804" s="628"/>
      <c r="H804" s="629"/>
      <c r="I804" s="629"/>
      <c r="J804" s="631"/>
      <c r="K804" s="594"/>
      <c r="L804" s="594"/>
      <c r="M804" s="579"/>
      <c r="N804" s="596"/>
      <c r="O804" s="596"/>
      <c r="P804" s="597"/>
      <c r="Q804" s="580"/>
      <c r="R804" s="581"/>
      <c r="S804" s="582"/>
      <c r="T804" s="582"/>
      <c r="U804" s="582"/>
      <c r="V804" s="582"/>
      <c r="W804" s="582"/>
      <c r="X804" s="580"/>
      <c r="Y804" s="580"/>
      <c r="Z804" s="580"/>
      <c r="AB804" s="581"/>
    </row>
    <row r="805" spans="1:28" s="583" customFormat="1">
      <c r="A805" s="624"/>
      <c r="B805" s="584" t="s">
        <v>860</v>
      </c>
      <c r="C805" s="599"/>
      <c r="D805" s="625">
        <v>1</v>
      </c>
      <c r="E805" s="626"/>
      <c r="F805" s="627"/>
      <c r="G805" s="628"/>
      <c r="H805" s="629"/>
      <c r="I805" s="629"/>
      <c r="J805" s="631"/>
      <c r="K805" s="594"/>
      <c r="L805" s="594"/>
      <c r="M805" s="579"/>
      <c r="N805" s="596"/>
      <c r="O805" s="596"/>
      <c r="P805" s="597"/>
      <c r="Q805" s="580"/>
      <c r="R805" s="581"/>
      <c r="S805" s="582"/>
      <c r="T805" s="582"/>
      <c r="U805" s="582"/>
      <c r="V805" s="582"/>
      <c r="W805" s="582"/>
      <c r="X805" s="580"/>
      <c r="Y805" s="580"/>
      <c r="Z805" s="580"/>
      <c r="AB805" s="581"/>
    </row>
    <row r="806" spans="1:28" s="583" customFormat="1">
      <c r="A806" s="624"/>
      <c r="B806" s="584" t="s">
        <v>861</v>
      </c>
      <c r="C806" s="599"/>
      <c r="D806" s="625">
        <v>1</v>
      </c>
      <c r="E806" s="626"/>
      <c r="F806" s="627"/>
      <c r="G806" s="628"/>
      <c r="H806" s="629"/>
      <c r="I806" s="629"/>
      <c r="J806" s="631"/>
      <c r="K806" s="594"/>
      <c r="L806" s="594"/>
      <c r="M806" s="579"/>
      <c r="N806" s="596"/>
      <c r="O806" s="596"/>
      <c r="P806" s="597"/>
      <c r="Q806" s="580"/>
      <c r="R806" s="581"/>
      <c r="S806" s="582"/>
      <c r="T806" s="582"/>
      <c r="U806" s="582"/>
      <c r="V806" s="582"/>
      <c r="W806" s="582"/>
      <c r="X806" s="580"/>
      <c r="Y806" s="580"/>
      <c r="Z806" s="580"/>
      <c r="AB806" s="581"/>
    </row>
    <row r="807" spans="1:28" s="583" customFormat="1">
      <c r="A807" s="624"/>
      <c r="B807" s="584" t="s">
        <v>864</v>
      </c>
      <c r="C807" s="599"/>
      <c r="D807" s="625">
        <v>1</v>
      </c>
      <c r="E807" s="626"/>
      <c r="F807" s="627"/>
      <c r="G807" s="628"/>
      <c r="H807" s="629"/>
      <c r="I807" s="629"/>
      <c r="J807" s="631"/>
      <c r="K807" s="594"/>
      <c r="L807" s="594"/>
      <c r="M807" s="579"/>
      <c r="N807" s="596"/>
      <c r="O807" s="596"/>
      <c r="P807" s="597"/>
      <c r="Q807" s="580"/>
      <c r="R807" s="581"/>
      <c r="S807" s="582"/>
      <c r="T807" s="582"/>
      <c r="U807" s="582"/>
      <c r="V807" s="582"/>
      <c r="W807" s="582"/>
      <c r="X807" s="580"/>
      <c r="Y807" s="580"/>
      <c r="Z807" s="580"/>
      <c r="AB807" s="581"/>
    </row>
    <row r="808" spans="1:28" s="583" customFormat="1">
      <c r="A808" s="624"/>
      <c r="B808" s="584" t="s">
        <v>868</v>
      </c>
      <c r="C808" s="599"/>
      <c r="D808" s="625">
        <v>1</v>
      </c>
      <c r="E808" s="626"/>
      <c r="F808" s="627"/>
      <c r="G808" s="628"/>
      <c r="H808" s="629"/>
      <c r="I808" s="629"/>
      <c r="J808" s="631"/>
      <c r="K808" s="594"/>
      <c r="L808" s="594"/>
      <c r="M808" s="579"/>
      <c r="N808" s="596"/>
      <c r="O808" s="596"/>
      <c r="P808" s="597"/>
      <c r="Q808" s="580"/>
      <c r="R808" s="581"/>
      <c r="S808" s="582"/>
      <c r="T808" s="582"/>
      <c r="U808" s="582"/>
      <c r="V808" s="582"/>
      <c r="W808" s="582"/>
      <c r="X808" s="580"/>
      <c r="Y808" s="580"/>
      <c r="Z808" s="580"/>
      <c r="AB808" s="581"/>
    </row>
    <row r="809" spans="1:28" s="583" customFormat="1">
      <c r="A809" s="624"/>
      <c r="B809" s="584" t="s">
        <v>871</v>
      </c>
      <c r="C809" s="599"/>
      <c r="D809" s="625">
        <v>1</v>
      </c>
      <c r="E809" s="626"/>
      <c r="F809" s="627"/>
      <c r="G809" s="628"/>
      <c r="H809" s="629"/>
      <c r="I809" s="629"/>
      <c r="J809" s="631"/>
      <c r="K809" s="594"/>
      <c r="L809" s="594"/>
      <c r="M809" s="579"/>
      <c r="N809" s="596"/>
      <c r="O809" s="596"/>
      <c r="P809" s="597"/>
      <c r="Q809" s="580"/>
      <c r="R809" s="581"/>
      <c r="S809" s="582"/>
      <c r="T809" s="582"/>
      <c r="U809" s="582"/>
      <c r="V809" s="582"/>
      <c r="W809" s="582"/>
      <c r="X809" s="580"/>
      <c r="Y809" s="580"/>
      <c r="Z809" s="580"/>
      <c r="AB809" s="581"/>
    </row>
    <row r="810" spans="1:28" s="583" customFormat="1">
      <c r="A810" s="624"/>
      <c r="B810" s="584" t="s">
        <v>874</v>
      </c>
      <c r="C810" s="599"/>
      <c r="D810" s="625">
        <v>1</v>
      </c>
      <c r="E810" s="626"/>
      <c r="F810" s="627"/>
      <c r="G810" s="628"/>
      <c r="H810" s="629"/>
      <c r="I810" s="629"/>
      <c r="J810" s="631"/>
      <c r="K810" s="594"/>
      <c r="L810" s="594"/>
      <c r="M810" s="579"/>
      <c r="N810" s="596"/>
      <c r="O810" s="596"/>
      <c r="P810" s="597"/>
      <c r="Q810" s="580"/>
      <c r="R810" s="581"/>
      <c r="S810" s="582"/>
      <c r="T810" s="582"/>
      <c r="U810" s="582"/>
      <c r="V810" s="582"/>
      <c r="W810" s="582"/>
      <c r="X810" s="580"/>
      <c r="Y810" s="580"/>
      <c r="Z810" s="580"/>
      <c r="AB810" s="581"/>
    </row>
    <row r="811" spans="1:28" s="486" customFormat="1" ht="35.25" customHeight="1">
      <c r="A811" s="471" t="s">
        <v>1021</v>
      </c>
      <c r="B811" s="472" t="s">
        <v>998</v>
      </c>
      <c r="C811" s="473" t="s">
        <v>195</v>
      </c>
      <c r="D811" s="474"/>
      <c r="E811" s="475"/>
      <c r="F811" s="476"/>
      <c r="G811" s="477"/>
      <c r="H811" s="478"/>
      <c r="I811" s="478"/>
      <c r="J811" s="480"/>
      <c r="K811" s="481"/>
      <c r="L811" s="481"/>
      <c r="M811" s="482"/>
      <c r="N811" s="487"/>
      <c r="O811" s="487"/>
      <c r="P811" s="488"/>
      <c r="Q811" s="483"/>
      <c r="R811" s="484"/>
      <c r="S811" s="485"/>
      <c r="T811" s="485"/>
      <c r="U811" s="485"/>
      <c r="V811" s="485"/>
      <c r="W811" s="485"/>
      <c r="X811" s="483"/>
      <c r="Y811" s="483"/>
      <c r="Z811" s="483"/>
      <c r="AB811" s="484"/>
    </row>
    <row r="812" spans="1:28" s="583" customFormat="1">
      <c r="A812" s="624"/>
      <c r="B812" s="578" t="s">
        <v>671</v>
      </c>
      <c r="C812" s="599"/>
      <c r="D812" s="625"/>
      <c r="E812" s="626"/>
      <c r="F812" s="627"/>
      <c r="G812" s="628"/>
      <c r="H812" s="629"/>
      <c r="I812" s="630"/>
      <c r="J812" s="631"/>
      <c r="K812" s="594"/>
      <c r="L812" s="594"/>
      <c r="M812" s="579"/>
      <c r="N812" s="585" t="s">
        <v>611</v>
      </c>
      <c r="O812" s="585" t="s">
        <v>611</v>
      </c>
      <c r="P812" s="585" t="s">
        <v>611</v>
      </c>
      <c r="Q812" s="580"/>
      <c r="R812" s="581"/>
      <c r="S812" s="582"/>
      <c r="T812" s="582"/>
      <c r="U812" s="582"/>
      <c r="V812" s="582"/>
      <c r="W812" s="582"/>
      <c r="X812" s="580"/>
      <c r="Y812" s="580"/>
      <c r="Z812" s="580"/>
      <c r="AB812" s="581" t="s">
        <v>670</v>
      </c>
    </row>
    <row r="813" spans="1:28" s="583" customFormat="1">
      <c r="A813" s="624"/>
      <c r="B813" s="599" t="s">
        <v>666</v>
      </c>
      <c r="C813" s="599"/>
      <c r="D813" s="625"/>
      <c r="E813" s="626"/>
      <c r="F813" s="627"/>
      <c r="G813" s="628"/>
      <c r="H813" s="629"/>
      <c r="I813" s="629"/>
      <c r="J813" s="631"/>
      <c r="K813" s="594"/>
      <c r="L813" s="594"/>
      <c r="M813" s="579"/>
      <c r="N813" s="596"/>
      <c r="O813" s="596"/>
      <c r="P813" s="597"/>
      <c r="Q813" s="580"/>
      <c r="R813" s="581"/>
      <c r="S813" s="582"/>
      <c r="T813" s="582"/>
      <c r="U813" s="582"/>
      <c r="V813" s="582"/>
      <c r="W813" s="582"/>
      <c r="X813" s="580"/>
      <c r="Y813" s="580"/>
      <c r="Z813" s="580"/>
      <c r="AB813" s="581"/>
    </row>
    <row r="814" spans="1:28" s="583" customFormat="1">
      <c r="A814" s="624"/>
      <c r="B814" s="584" t="s">
        <v>757</v>
      </c>
      <c r="C814" s="599"/>
      <c r="D814" s="625">
        <v>1</v>
      </c>
      <c r="E814" s="626"/>
      <c r="F814" s="627"/>
      <c r="G814" s="628"/>
      <c r="H814" s="629"/>
      <c r="I814" s="629"/>
      <c r="J814" s="631"/>
      <c r="K814" s="594"/>
      <c r="L814" s="594"/>
      <c r="M814" s="579"/>
      <c r="N814" s="596"/>
      <c r="O814" s="596"/>
      <c r="P814" s="597"/>
      <c r="Q814" s="580"/>
      <c r="R814" s="581"/>
      <c r="S814" s="582"/>
      <c r="T814" s="582"/>
      <c r="U814" s="582"/>
      <c r="V814" s="582"/>
      <c r="W814" s="582"/>
      <c r="X814" s="580"/>
      <c r="Y814" s="580"/>
      <c r="Z814" s="580"/>
      <c r="AB814" s="581"/>
    </row>
    <row r="815" spans="1:28" s="583" customFormat="1">
      <c r="A815" s="624"/>
      <c r="B815" s="584" t="s">
        <v>989</v>
      </c>
      <c r="C815" s="599"/>
      <c r="D815" s="625">
        <v>1</v>
      </c>
      <c r="E815" s="626"/>
      <c r="F815" s="627"/>
      <c r="G815" s="628"/>
      <c r="H815" s="629"/>
      <c r="I815" s="629"/>
      <c r="J815" s="631"/>
      <c r="K815" s="594"/>
      <c r="L815" s="594"/>
      <c r="M815" s="579"/>
      <c r="N815" s="596"/>
      <c r="O815" s="596"/>
      <c r="P815" s="597"/>
      <c r="Q815" s="580"/>
      <c r="R815" s="581"/>
      <c r="S815" s="582"/>
      <c r="T815" s="582"/>
      <c r="U815" s="582"/>
      <c r="V815" s="582"/>
      <c r="W815" s="582"/>
      <c r="X815" s="580"/>
      <c r="Y815" s="580"/>
      <c r="Z815" s="580"/>
      <c r="AB815" s="581"/>
    </row>
    <row r="816" spans="1:28" s="583" customFormat="1">
      <c r="A816" s="624"/>
      <c r="B816" s="584"/>
      <c r="C816" s="599"/>
      <c r="D816" s="625"/>
      <c r="E816" s="626"/>
      <c r="F816" s="627"/>
      <c r="G816" s="628"/>
      <c r="H816" s="629"/>
      <c r="I816" s="629"/>
      <c r="J816" s="631"/>
      <c r="K816" s="594"/>
      <c r="L816" s="594"/>
      <c r="M816" s="579"/>
      <c r="N816" s="596"/>
      <c r="O816" s="596"/>
      <c r="P816" s="597"/>
      <c r="Q816" s="580"/>
      <c r="R816" s="581"/>
      <c r="S816" s="582"/>
      <c r="T816" s="582"/>
      <c r="U816" s="582"/>
      <c r="V816" s="582"/>
      <c r="W816" s="582"/>
      <c r="X816" s="580"/>
      <c r="Y816" s="580"/>
      <c r="Z816" s="580"/>
      <c r="AB816" s="581"/>
    </row>
    <row r="817" spans="1:28" s="486" customFormat="1" ht="35.25" customHeight="1">
      <c r="A817" s="471" t="s">
        <v>1022</v>
      </c>
      <c r="B817" s="472" t="s">
        <v>1023</v>
      </c>
      <c r="C817" s="473" t="s">
        <v>195</v>
      </c>
      <c r="D817" s="474"/>
      <c r="E817" s="475"/>
      <c r="F817" s="476"/>
      <c r="G817" s="477"/>
      <c r="H817" s="478"/>
      <c r="I817" s="478"/>
      <c r="J817" s="480"/>
      <c r="K817" s="481"/>
      <c r="L817" s="481"/>
      <c r="M817" s="482"/>
      <c r="N817" s="487"/>
      <c r="O817" s="487"/>
      <c r="P817" s="488"/>
      <c r="Q817" s="483"/>
      <c r="R817" s="484"/>
      <c r="S817" s="485"/>
      <c r="T817" s="485"/>
      <c r="U817" s="485"/>
      <c r="V817" s="485"/>
      <c r="W817" s="485"/>
      <c r="X817" s="483"/>
      <c r="Y817" s="483"/>
      <c r="Z817" s="483"/>
      <c r="AB817" s="484"/>
    </row>
    <row r="818" spans="1:28" s="583" customFormat="1">
      <c r="A818" s="624"/>
      <c r="B818" s="578" t="s">
        <v>671</v>
      </c>
      <c r="C818" s="599"/>
      <c r="D818" s="625"/>
      <c r="E818" s="626"/>
      <c r="F818" s="627"/>
      <c r="G818" s="628"/>
      <c r="H818" s="629"/>
      <c r="I818" s="630"/>
      <c r="J818" s="631"/>
      <c r="K818" s="594"/>
      <c r="L818" s="594"/>
      <c r="M818" s="579"/>
      <c r="N818" s="585" t="s">
        <v>611</v>
      </c>
      <c r="O818" s="585" t="s">
        <v>611</v>
      </c>
      <c r="P818" s="585" t="s">
        <v>611</v>
      </c>
      <c r="Q818" s="580"/>
      <c r="R818" s="581"/>
      <c r="S818" s="582"/>
      <c r="T818" s="582"/>
      <c r="U818" s="582"/>
      <c r="V818" s="582"/>
      <c r="W818" s="582"/>
      <c r="X818" s="580"/>
      <c r="Y818" s="580"/>
      <c r="Z818" s="580"/>
      <c r="AB818" s="581" t="s">
        <v>670</v>
      </c>
    </row>
    <row r="819" spans="1:28" s="583" customFormat="1">
      <c r="A819" s="624"/>
      <c r="B819" s="599" t="s">
        <v>666</v>
      </c>
      <c r="C819" s="599"/>
      <c r="D819" s="625"/>
      <c r="E819" s="626"/>
      <c r="F819" s="627"/>
      <c r="G819" s="628"/>
      <c r="H819" s="629"/>
      <c r="I819" s="630"/>
      <c r="J819" s="631"/>
      <c r="K819" s="594"/>
      <c r="L819" s="594"/>
      <c r="M819" s="579"/>
      <c r="N819" s="585" t="s">
        <v>611</v>
      </c>
      <c r="O819" s="585" t="s">
        <v>611</v>
      </c>
      <c r="P819" s="585" t="s">
        <v>611</v>
      </c>
      <c r="Q819" s="580"/>
      <c r="R819" s="581"/>
      <c r="S819" s="582"/>
      <c r="T819" s="582"/>
      <c r="U819" s="582"/>
      <c r="V819" s="582"/>
      <c r="W819" s="582"/>
      <c r="X819" s="580"/>
      <c r="Y819" s="580"/>
      <c r="Z819" s="580"/>
      <c r="AB819" s="581" t="s">
        <v>670</v>
      </c>
    </row>
    <row r="820" spans="1:28" s="583" customFormat="1">
      <c r="A820" s="624"/>
      <c r="B820" s="584" t="s">
        <v>989</v>
      </c>
      <c r="C820" s="599"/>
      <c r="D820" s="625">
        <v>1</v>
      </c>
      <c r="E820" s="626"/>
      <c r="F820" s="627"/>
      <c r="G820" s="628"/>
      <c r="H820" s="629"/>
      <c r="I820" s="629"/>
      <c r="J820" s="631"/>
      <c r="K820" s="594"/>
      <c r="L820" s="594"/>
      <c r="M820" s="579"/>
      <c r="N820" s="596"/>
      <c r="O820" s="596"/>
      <c r="P820" s="597"/>
      <c r="Q820" s="580"/>
      <c r="R820" s="581"/>
      <c r="S820" s="582"/>
      <c r="T820" s="582"/>
      <c r="U820" s="582"/>
      <c r="V820" s="582"/>
      <c r="W820" s="582"/>
      <c r="X820" s="580"/>
      <c r="Y820" s="580"/>
      <c r="Z820" s="580"/>
      <c r="AB820" s="581"/>
    </row>
    <row r="821" spans="1:28" s="583" customFormat="1">
      <c r="A821" s="624"/>
      <c r="B821" s="584" t="s">
        <v>991</v>
      </c>
      <c r="C821" s="599"/>
      <c r="D821" s="625">
        <v>3</v>
      </c>
      <c r="E821" s="626"/>
      <c r="F821" s="627"/>
      <c r="G821" s="628"/>
      <c r="H821" s="629"/>
      <c r="I821" s="629"/>
      <c r="J821" s="631"/>
      <c r="K821" s="594"/>
      <c r="L821" s="594"/>
      <c r="M821" s="579"/>
      <c r="N821" s="596"/>
      <c r="O821" s="596"/>
      <c r="P821" s="597"/>
      <c r="Q821" s="580"/>
      <c r="R821" s="581"/>
      <c r="S821" s="582"/>
      <c r="T821" s="582"/>
      <c r="U821" s="582"/>
      <c r="V821" s="582"/>
      <c r="W821" s="582"/>
      <c r="X821" s="580"/>
      <c r="Y821" s="580"/>
      <c r="Z821" s="580"/>
      <c r="AB821" s="581"/>
    </row>
    <row r="822" spans="1:28" s="583" customFormat="1">
      <c r="A822" s="624"/>
      <c r="B822" s="584"/>
      <c r="C822" s="599"/>
      <c r="D822" s="625"/>
      <c r="E822" s="626"/>
      <c r="F822" s="627"/>
      <c r="G822" s="628"/>
      <c r="H822" s="629"/>
      <c r="I822" s="629"/>
      <c r="J822" s="631"/>
      <c r="K822" s="594"/>
      <c r="L822" s="594"/>
      <c r="M822" s="579"/>
      <c r="N822" s="596"/>
      <c r="O822" s="596"/>
      <c r="P822" s="597"/>
      <c r="Q822" s="580"/>
      <c r="R822" s="581"/>
      <c r="S822" s="582"/>
      <c r="T822" s="582"/>
      <c r="U822" s="582"/>
      <c r="V822" s="582"/>
      <c r="W822" s="582"/>
      <c r="X822" s="580"/>
      <c r="Y822" s="580"/>
      <c r="Z822" s="580"/>
      <c r="AB822" s="581"/>
    </row>
    <row r="823" spans="1:28" s="486" customFormat="1" ht="29.25" customHeight="1">
      <c r="A823" s="471" t="s">
        <v>1024</v>
      </c>
      <c r="B823" s="472" t="s">
        <v>1025</v>
      </c>
      <c r="C823" s="473" t="s">
        <v>195</v>
      </c>
      <c r="D823" s="474"/>
      <c r="E823" s="475"/>
      <c r="F823" s="476"/>
      <c r="G823" s="477"/>
      <c r="H823" s="478"/>
      <c r="I823" s="478"/>
      <c r="J823" s="480"/>
      <c r="K823" s="481"/>
      <c r="L823" s="481"/>
      <c r="M823" s="482"/>
      <c r="N823" s="487"/>
      <c r="O823" s="487"/>
      <c r="P823" s="488"/>
      <c r="Q823" s="483"/>
      <c r="R823" s="484"/>
      <c r="S823" s="485"/>
      <c r="T823" s="485"/>
      <c r="U823" s="485"/>
      <c r="V823" s="485"/>
      <c r="W823" s="485"/>
      <c r="X823" s="483"/>
      <c r="Y823" s="483"/>
      <c r="Z823" s="483"/>
      <c r="AB823" s="484"/>
    </row>
    <row r="824" spans="1:28" s="583" customFormat="1">
      <c r="A824" s="624"/>
      <c r="B824" s="578" t="s">
        <v>671</v>
      </c>
      <c r="C824" s="599"/>
      <c r="D824" s="625"/>
      <c r="E824" s="626"/>
      <c r="F824" s="627"/>
      <c r="G824" s="628"/>
      <c r="H824" s="629"/>
      <c r="I824" s="630"/>
      <c r="J824" s="631"/>
      <c r="K824" s="594"/>
      <c r="L824" s="594"/>
      <c r="M824" s="579"/>
      <c r="N824" s="585" t="s">
        <v>611</v>
      </c>
      <c r="O824" s="585" t="s">
        <v>611</v>
      </c>
      <c r="P824" s="585" t="s">
        <v>611</v>
      </c>
      <c r="Q824" s="580"/>
      <c r="R824" s="581"/>
      <c r="S824" s="582"/>
      <c r="T824" s="582"/>
      <c r="U824" s="582"/>
      <c r="V824" s="582"/>
      <c r="W824" s="582"/>
      <c r="X824" s="580"/>
      <c r="Y824" s="580"/>
      <c r="Z824" s="580"/>
      <c r="AB824" s="581" t="s">
        <v>670</v>
      </c>
    </row>
    <row r="825" spans="1:28" s="583" customFormat="1">
      <c r="A825" s="624"/>
      <c r="B825" s="599" t="s">
        <v>666</v>
      </c>
      <c r="C825" s="599"/>
      <c r="D825" s="625"/>
      <c r="E825" s="626"/>
      <c r="F825" s="627"/>
      <c r="G825" s="628"/>
      <c r="H825" s="630"/>
      <c r="I825" s="630"/>
      <c r="J825" s="631"/>
      <c r="K825" s="594"/>
      <c r="L825" s="594"/>
      <c r="M825" s="579"/>
      <c r="N825" s="585" t="s">
        <v>611</v>
      </c>
      <c r="O825" s="585" t="s">
        <v>611</v>
      </c>
      <c r="P825" s="585" t="s">
        <v>611</v>
      </c>
      <c r="Q825" s="580"/>
      <c r="R825" s="581"/>
      <c r="S825" s="582"/>
      <c r="T825" s="582"/>
      <c r="U825" s="582"/>
      <c r="V825" s="582"/>
      <c r="W825" s="582"/>
      <c r="X825" s="580"/>
      <c r="Y825" s="580"/>
      <c r="Z825" s="580"/>
      <c r="AB825" s="581" t="s">
        <v>670</v>
      </c>
    </row>
    <row r="826" spans="1:28" s="583" customFormat="1">
      <c r="A826" s="624"/>
      <c r="B826" s="584" t="s">
        <v>757</v>
      </c>
      <c r="C826" s="599"/>
      <c r="D826" s="625">
        <v>1</v>
      </c>
      <c r="E826" s="626"/>
      <c r="F826" s="627"/>
      <c r="G826" s="628"/>
      <c r="H826" s="629"/>
      <c r="I826" s="629"/>
      <c r="J826" s="631"/>
      <c r="K826" s="594"/>
      <c r="L826" s="594"/>
      <c r="M826" s="579"/>
      <c r="N826" s="596"/>
      <c r="O826" s="596"/>
      <c r="P826" s="597"/>
      <c r="Q826" s="580"/>
      <c r="R826" s="581"/>
      <c r="S826" s="582"/>
      <c r="T826" s="582"/>
      <c r="U826" s="582"/>
      <c r="V826" s="582"/>
      <c r="W826" s="582"/>
      <c r="X826" s="580"/>
      <c r="Y826" s="580"/>
      <c r="Z826" s="580"/>
      <c r="AB826" s="581"/>
    </row>
    <row r="827" spans="1:28" s="583" customFormat="1">
      <c r="A827" s="624"/>
      <c r="B827" s="584" t="s">
        <v>989</v>
      </c>
      <c r="C827" s="599"/>
      <c r="D827" s="625">
        <v>1</v>
      </c>
      <c r="E827" s="626"/>
      <c r="F827" s="627"/>
      <c r="G827" s="628"/>
      <c r="H827" s="629"/>
      <c r="I827" s="629"/>
      <c r="J827" s="631"/>
      <c r="K827" s="594"/>
      <c r="L827" s="594"/>
      <c r="M827" s="579"/>
      <c r="N827" s="596"/>
      <c r="O827" s="596"/>
      <c r="P827" s="597"/>
      <c r="Q827" s="580"/>
      <c r="R827" s="581"/>
      <c r="S827" s="582"/>
      <c r="T827" s="582"/>
      <c r="U827" s="582"/>
      <c r="V827" s="582"/>
      <c r="W827" s="582"/>
      <c r="X827" s="580"/>
      <c r="Y827" s="580"/>
      <c r="Z827" s="580"/>
      <c r="AB827" s="581"/>
    </row>
    <row r="828" spans="1:28" s="583" customFormat="1">
      <c r="A828" s="624"/>
      <c r="B828" s="584" t="s">
        <v>990</v>
      </c>
      <c r="C828" s="599"/>
      <c r="D828" s="625">
        <v>3</v>
      </c>
      <c r="E828" s="626"/>
      <c r="F828" s="627"/>
      <c r="G828" s="628"/>
      <c r="H828" s="629"/>
      <c r="I828" s="629"/>
      <c r="J828" s="631"/>
      <c r="K828" s="594"/>
      <c r="L828" s="594"/>
      <c r="M828" s="579"/>
      <c r="N828" s="596"/>
      <c r="O828" s="596"/>
      <c r="P828" s="597"/>
      <c r="Q828" s="580"/>
      <c r="R828" s="581"/>
      <c r="S828" s="582"/>
      <c r="T828" s="582"/>
      <c r="U828" s="582"/>
      <c r="V828" s="582"/>
      <c r="W828" s="582"/>
      <c r="X828" s="580"/>
      <c r="Y828" s="580"/>
      <c r="Z828" s="580"/>
      <c r="AB828" s="581"/>
    </row>
    <row r="829" spans="1:28" s="583" customFormat="1">
      <c r="A829" s="624"/>
      <c r="B829" s="584" t="s">
        <v>991</v>
      </c>
      <c r="C829" s="599"/>
      <c r="D829" s="625">
        <v>3</v>
      </c>
      <c r="E829" s="626"/>
      <c r="F829" s="627"/>
      <c r="G829" s="628"/>
      <c r="H829" s="629"/>
      <c r="I829" s="629"/>
      <c r="J829" s="631"/>
      <c r="K829" s="594"/>
      <c r="L829" s="594"/>
      <c r="M829" s="579"/>
      <c r="N829" s="596"/>
      <c r="O829" s="596"/>
      <c r="P829" s="597"/>
      <c r="Q829" s="580"/>
      <c r="R829" s="581"/>
      <c r="S829" s="582"/>
      <c r="T829" s="582"/>
      <c r="U829" s="582"/>
      <c r="V829" s="582"/>
      <c r="W829" s="582"/>
      <c r="X829" s="580"/>
      <c r="Y829" s="580"/>
      <c r="Z829" s="580"/>
      <c r="AB829" s="581"/>
    </row>
    <row r="830" spans="1:28" s="583" customFormat="1">
      <c r="A830" s="624"/>
      <c r="B830" s="584" t="s">
        <v>992</v>
      </c>
      <c r="C830" s="599"/>
      <c r="D830" s="625">
        <v>1</v>
      </c>
      <c r="E830" s="626"/>
      <c r="F830" s="627"/>
      <c r="G830" s="628"/>
      <c r="H830" s="629"/>
      <c r="I830" s="629"/>
      <c r="J830" s="631"/>
      <c r="K830" s="594"/>
      <c r="L830" s="594"/>
      <c r="M830" s="579"/>
      <c r="N830" s="596"/>
      <c r="O830" s="596"/>
      <c r="P830" s="597"/>
      <c r="Q830" s="580"/>
      <c r="R830" s="581"/>
      <c r="S830" s="582"/>
      <c r="T830" s="582"/>
      <c r="U830" s="582"/>
      <c r="V830" s="582"/>
      <c r="W830" s="582"/>
      <c r="X830" s="580"/>
      <c r="Y830" s="580"/>
      <c r="Z830" s="580"/>
      <c r="AB830" s="581"/>
    </row>
    <row r="831" spans="1:28" s="583" customFormat="1">
      <c r="A831" s="624"/>
      <c r="B831" s="584" t="s">
        <v>993</v>
      </c>
      <c r="C831" s="599"/>
      <c r="D831" s="625">
        <v>1</v>
      </c>
      <c r="E831" s="626"/>
      <c r="F831" s="627"/>
      <c r="G831" s="628"/>
      <c r="H831" s="629"/>
      <c r="I831" s="629"/>
      <c r="J831" s="631"/>
      <c r="K831" s="594"/>
      <c r="L831" s="594"/>
      <c r="M831" s="579"/>
      <c r="N831" s="596"/>
      <c r="O831" s="596"/>
      <c r="P831" s="597"/>
      <c r="Q831" s="580"/>
      <c r="R831" s="581"/>
      <c r="S831" s="582"/>
      <c r="T831" s="582"/>
      <c r="U831" s="582"/>
      <c r="V831" s="582"/>
      <c r="W831" s="582"/>
      <c r="X831" s="580"/>
      <c r="Y831" s="580"/>
      <c r="Z831" s="580"/>
      <c r="AB831" s="581"/>
    </row>
    <row r="832" spans="1:28" s="583" customFormat="1">
      <c r="A832" s="624"/>
      <c r="B832" s="584" t="s">
        <v>860</v>
      </c>
      <c r="C832" s="599"/>
      <c r="D832" s="625">
        <v>1</v>
      </c>
      <c r="E832" s="626"/>
      <c r="F832" s="627"/>
      <c r="G832" s="628"/>
      <c r="H832" s="629"/>
      <c r="I832" s="629"/>
      <c r="J832" s="631"/>
      <c r="K832" s="594"/>
      <c r="L832" s="594"/>
      <c r="M832" s="579"/>
      <c r="N832" s="596"/>
      <c r="O832" s="596"/>
      <c r="P832" s="597"/>
      <c r="Q832" s="580"/>
      <c r="R832" s="581"/>
      <c r="S832" s="582"/>
      <c r="T832" s="582"/>
      <c r="U832" s="582"/>
      <c r="V832" s="582"/>
      <c r="W832" s="582"/>
      <c r="X832" s="580"/>
      <c r="Y832" s="580"/>
      <c r="Z832" s="580"/>
      <c r="AB832" s="581"/>
    </row>
    <row r="833" spans="1:28" s="583" customFormat="1">
      <c r="A833" s="624"/>
      <c r="B833" s="584" t="s">
        <v>861</v>
      </c>
      <c r="C833" s="599"/>
      <c r="D833" s="625">
        <v>1</v>
      </c>
      <c r="E833" s="626"/>
      <c r="F833" s="627"/>
      <c r="G833" s="628"/>
      <c r="H833" s="629"/>
      <c r="I833" s="629"/>
      <c r="J833" s="631"/>
      <c r="K833" s="594"/>
      <c r="L833" s="594"/>
      <c r="M833" s="579"/>
      <c r="N833" s="596"/>
      <c r="O833" s="596"/>
      <c r="P833" s="597"/>
      <c r="Q833" s="580"/>
      <c r="R833" s="581"/>
      <c r="S833" s="582"/>
      <c r="T833" s="582"/>
      <c r="U833" s="582"/>
      <c r="V833" s="582"/>
      <c r="W833" s="582"/>
      <c r="X833" s="580"/>
      <c r="Y833" s="580"/>
      <c r="Z833" s="580"/>
      <c r="AB833" s="581"/>
    </row>
    <row r="834" spans="1:28" s="486" customFormat="1" ht="29.25" customHeight="1">
      <c r="A834" s="471" t="s">
        <v>1026</v>
      </c>
      <c r="B834" s="472" t="s">
        <v>1027</v>
      </c>
      <c r="C834" s="473" t="s">
        <v>195</v>
      </c>
      <c r="D834" s="474"/>
      <c r="E834" s="475"/>
      <c r="F834" s="476"/>
      <c r="G834" s="477"/>
      <c r="H834" s="478"/>
      <c r="I834" s="478"/>
      <c r="J834" s="480"/>
      <c r="K834" s="481"/>
      <c r="L834" s="481"/>
      <c r="M834" s="482"/>
      <c r="N834" s="487"/>
      <c r="O834" s="487"/>
      <c r="P834" s="488"/>
      <c r="Q834" s="483"/>
      <c r="R834" s="484"/>
      <c r="S834" s="485"/>
      <c r="T834" s="485"/>
      <c r="U834" s="485"/>
      <c r="V834" s="485"/>
      <c r="W834" s="485"/>
      <c r="X834" s="483"/>
      <c r="Y834" s="483"/>
      <c r="Z834" s="483"/>
      <c r="AB834" s="484"/>
    </row>
    <row r="835" spans="1:28" s="583" customFormat="1">
      <c r="A835" s="624"/>
      <c r="B835" s="578" t="s">
        <v>671</v>
      </c>
      <c r="C835" s="599"/>
      <c r="D835" s="625"/>
      <c r="E835" s="626"/>
      <c r="F835" s="627"/>
      <c r="G835" s="628"/>
      <c r="H835" s="629"/>
      <c r="I835" s="630"/>
      <c r="J835" s="631"/>
      <c r="K835" s="594"/>
      <c r="L835" s="594"/>
      <c r="M835" s="579"/>
      <c r="N835" s="585" t="s">
        <v>611</v>
      </c>
      <c r="O835" s="585" t="s">
        <v>611</v>
      </c>
      <c r="P835" s="585" t="s">
        <v>611</v>
      </c>
      <c r="Q835" s="580"/>
      <c r="R835" s="581"/>
      <c r="S835" s="582"/>
      <c r="T835" s="582"/>
      <c r="U835" s="582"/>
      <c r="V835" s="582"/>
      <c r="W835" s="582"/>
      <c r="X835" s="580"/>
      <c r="Y835" s="580"/>
      <c r="Z835" s="580"/>
      <c r="AB835" s="581" t="s">
        <v>670</v>
      </c>
    </row>
    <row r="836" spans="1:28" s="583" customFormat="1">
      <c r="A836" s="624"/>
      <c r="B836" s="599" t="s">
        <v>666</v>
      </c>
      <c r="C836" s="599"/>
      <c r="D836" s="625"/>
      <c r="E836" s="626"/>
      <c r="F836" s="627"/>
      <c r="G836" s="628"/>
      <c r="H836" s="630"/>
      <c r="I836" s="630"/>
      <c r="J836" s="631"/>
      <c r="K836" s="594"/>
      <c r="L836" s="594"/>
      <c r="M836" s="579"/>
      <c r="N836" s="585" t="s">
        <v>611</v>
      </c>
      <c r="O836" s="585" t="s">
        <v>611</v>
      </c>
      <c r="P836" s="585" t="s">
        <v>611</v>
      </c>
      <c r="Q836" s="580"/>
      <c r="R836" s="581"/>
      <c r="S836" s="582"/>
      <c r="T836" s="582"/>
      <c r="U836" s="582"/>
      <c r="V836" s="582"/>
      <c r="W836" s="582"/>
      <c r="X836" s="580"/>
      <c r="Y836" s="580"/>
      <c r="Z836" s="580"/>
      <c r="AB836" s="581" t="s">
        <v>670</v>
      </c>
    </row>
    <row r="837" spans="1:28" s="583" customFormat="1">
      <c r="A837" s="624"/>
      <c r="B837" s="584" t="s">
        <v>118</v>
      </c>
      <c r="C837" s="599"/>
      <c r="D837" s="625">
        <v>2</v>
      </c>
      <c r="E837" s="626"/>
      <c r="F837" s="627"/>
      <c r="G837" s="628"/>
      <c r="H837" s="629"/>
      <c r="I837" s="629"/>
      <c r="J837" s="631"/>
      <c r="K837" s="594"/>
      <c r="L837" s="594"/>
      <c r="M837" s="579"/>
      <c r="N837" s="596"/>
      <c r="O837" s="596"/>
      <c r="P837" s="597"/>
      <c r="Q837" s="580"/>
      <c r="R837" s="581"/>
      <c r="S837" s="582"/>
      <c r="T837" s="582"/>
      <c r="U837" s="582"/>
      <c r="V837" s="582"/>
      <c r="W837" s="582"/>
      <c r="X837" s="580"/>
      <c r="Y837" s="580"/>
      <c r="Z837" s="580"/>
      <c r="AB837" s="581"/>
    </row>
    <row r="838" spans="1:28" s="583" customFormat="1">
      <c r="A838" s="624"/>
      <c r="B838" s="584"/>
      <c r="C838" s="599"/>
      <c r="D838" s="625"/>
      <c r="E838" s="626"/>
      <c r="F838" s="627"/>
      <c r="G838" s="628"/>
      <c r="H838" s="629"/>
      <c r="I838" s="629"/>
      <c r="J838" s="631"/>
      <c r="K838" s="594"/>
      <c r="L838" s="594"/>
      <c r="M838" s="579"/>
      <c r="N838" s="596"/>
      <c r="O838" s="596"/>
      <c r="P838" s="597"/>
      <c r="Q838" s="580"/>
      <c r="R838" s="581"/>
      <c r="S838" s="582"/>
      <c r="T838" s="582"/>
      <c r="U838" s="582"/>
      <c r="V838" s="582"/>
      <c r="W838" s="582"/>
      <c r="X838" s="580"/>
      <c r="Y838" s="580"/>
      <c r="Z838" s="580"/>
      <c r="AB838" s="581"/>
    </row>
    <row r="839" spans="1:28" s="486" customFormat="1" ht="35.25" customHeight="1">
      <c r="A839" s="471" t="s">
        <v>1028</v>
      </c>
      <c r="B839" s="472" t="s">
        <v>1029</v>
      </c>
      <c r="C839" s="473" t="s">
        <v>195</v>
      </c>
      <c r="D839" s="474"/>
      <c r="E839" s="475"/>
      <c r="F839" s="476"/>
      <c r="G839" s="477"/>
      <c r="H839" s="478"/>
      <c r="I839" s="478"/>
      <c r="J839" s="480"/>
      <c r="K839" s="481"/>
      <c r="L839" s="481"/>
      <c r="M839" s="482"/>
      <c r="N839" s="487"/>
      <c r="O839" s="487"/>
      <c r="P839" s="488"/>
      <c r="Q839" s="483"/>
      <c r="R839" s="484"/>
      <c r="S839" s="485"/>
      <c r="T839" s="485"/>
      <c r="U839" s="485"/>
      <c r="V839" s="485"/>
      <c r="W839" s="485"/>
      <c r="X839" s="483"/>
      <c r="Y839" s="483"/>
      <c r="Z839" s="483"/>
      <c r="AB839" s="484"/>
    </row>
    <row r="840" spans="1:28" s="583" customFormat="1">
      <c r="A840" s="624"/>
      <c r="B840" s="578" t="s">
        <v>671</v>
      </c>
      <c r="C840" s="599"/>
      <c r="D840" s="625"/>
      <c r="E840" s="626"/>
      <c r="F840" s="627"/>
      <c r="G840" s="628"/>
      <c r="H840" s="629"/>
      <c r="I840" s="630"/>
      <c r="J840" s="631"/>
      <c r="K840" s="594"/>
      <c r="L840" s="594"/>
      <c r="M840" s="579"/>
      <c r="N840" s="585" t="s">
        <v>611</v>
      </c>
      <c r="O840" s="585" t="s">
        <v>611</v>
      </c>
      <c r="P840" s="585" t="s">
        <v>611</v>
      </c>
      <c r="Q840" s="580"/>
      <c r="R840" s="581"/>
      <c r="S840" s="582"/>
      <c r="T840" s="582"/>
      <c r="U840" s="582"/>
      <c r="V840" s="582"/>
      <c r="W840" s="582"/>
      <c r="X840" s="580"/>
      <c r="Y840" s="580"/>
      <c r="Z840" s="580"/>
      <c r="AB840" s="581" t="s">
        <v>670</v>
      </c>
    </row>
    <row r="841" spans="1:28" s="583" customFormat="1">
      <c r="A841" s="624"/>
      <c r="B841" s="584" t="s">
        <v>757</v>
      </c>
      <c r="C841" s="599"/>
      <c r="D841" s="625">
        <v>1</v>
      </c>
      <c r="E841" s="626"/>
      <c r="F841" s="627"/>
      <c r="G841" s="628"/>
      <c r="H841" s="629"/>
      <c r="I841" s="629"/>
      <c r="J841" s="631"/>
      <c r="K841" s="594"/>
      <c r="L841" s="594"/>
      <c r="M841" s="579"/>
      <c r="N841" s="596"/>
      <c r="O841" s="596"/>
      <c r="P841" s="597"/>
      <c r="Q841" s="580"/>
      <c r="R841" s="581"/>
      <c r="S841" s="582"/>
      <c r="T841" s="582"/>
      <c r="U841" s="582"/>
      <c r="V841" s="582"/>
      <c r="W841" s="582"/>
      <c r="X841" s="580"/>
      <c r="Y841" s="580"/>
      <c r="Z841" s="580"/>
      <c r="AB841" s="581"/>
    </row>
    <row r="842" spans="1:28" s="583" customFormat="1">
      <c r="A842" s="624"/>
      <c r="B842" s="584" t="s">
        <v>989</v>
      </c>
      <c r="C842" s="599"/>
      <c r="D842" s="625">
        <v>1</v>
      </c>
      <c r="E842" s="626"/>
      <c r="F842" s="627"/>
      <c r="G842" s="628"/>
      <c r="H842" s="629"/>
      <c r="I842" s="629"/>
      <c r="J842" s="631"/>
      <c r="K842" s="594"/>
      <c r="L842" s="594"/>
      <c r="M842" s="579"/>
      <c r="N842" s="596"/>
      <c r="O842" s="596"/>
      <c r="P842" s="597"/>
      <c r="Q842" s="580"/>
      <c r="R842" s="581"/>
      <c r="S842" s="582"/>
      <c r="T842" s="582"/>
      <c r="U842" s="582"/>
      <c r="V842" s="582"/>
      <c r="W842" s="582"/>
      <c r="X842" s="580"/>
      <c r="Y842" s="580"/>
      <c r="Z842" s="580"/>
      <c r="AB842" s="581"/>
    </row>
    <row r="843" spans="1:28" s="583" customFormat="1">
      <c r="A843" s="624"/>
      <c r="B843" s="584" t="s">
        <v>990</v>
      </c>
      <c r="C843" s="599"/>
      <c r="D843" s="625">
        <v>3</v>
      </c>
      <c r="E843" s="626"/>
      <c r="F843" s="627"/>
      <c r="G843" s="628"/>
      <c r="H843" s="629"/>
      <c r="I843" s="629"/>
      <c r="J843" s="631"/>
      <c r="K843" s="594"/>
      <c r="L843" s="594"/>
      <c r="M843" s="579"/>
      <c r="N843" s="596"/>
      <c r="O843" s="596"/>
      <c r="P843" s="597"/>
      <c r="Q843" s="580"/>
      <c r="R843" s="581"/>
      <c r="S843" s="582"/>
      <c r="T843" s="582"/>
      <c r="U843" s="582"/>
      <c r="V843" s="582"/>
      <c r="W843" s="582"/>
      <c r="X843" s="580"/>
      <c r="Y843" s="580"/>
      <c r="Z843" s="580"/>
      <c r="AB843" s="581"/>
    </row>
    <row r="844" spans="1:28" s="583" customFormat="1">
      <c r="A844" s="624"/>
      <c r="B844" s="584" t="s">
        <v>991</v>
      </c>
      <c r="C844" s="599"/>
      <c r="D844" s="625">
        <v>3</v>
      </c>
      <c r="E844" s="626"/>
      <c r="F844" s="627"/>
      <c r="G844" s="628"/>
      <c r="H844" s="629"/>
      <c r="I844" s="629"/>
      <c r="J844" s="631"/>
      <c r="K844" s="594"/>
      <c r="L844" s="594"/>
      <c r="M844" s="579"/>
      <c r="N844" s="596"/>
      <c r="O844" s="596"/>
      <c r="P844" s="597"/>
      <c r="Q844" s="580"/>
      <c r="R844" s="581"/>
      <c r="S844" s="582"/>
      <c r="T844" s="582"/>
      <c r="U844" s="582"/>
      <c r="V844" s="582"/>
      <c r="W844" s="582"/>
      <c r="X844" s="580"/>
      <c r="Y844" s="580"/>
      <c r="Z844" s="580"/>
      <c r="AB844" s="581"/>
    </row>
    <row r="845" spans="1:28" s="486" customFormat="1" ht="35.25" customHeight="1">
      <c r="A845" s="471" t="s">
        <v>1030</v>
      </c>
      <c r="B845" s="472" t="s">
        <v>1031</v>
      </c>
      <c r="C845" s="473" t="s">
        <v>195</v>
      </c>
      <c r="D845" s="474"/>
      <c r="E845" s="475"/>
      <c r="F845" s="476"/>
      <c r="G845" s="477"/>
      <c r="H845" s="478"/>
      <c r="I845" s="478"/>
      <c r="J845" s="480"/>
      <c r="K845" s="481"/>
      <c r="L845" s="481"/>
      <c r="M845" s="482"/>
      <c r="N845" s="487"/>
      <c r="O845" s="487"/>
      <c r="P845" s="488"/>
      <c r="Q845" s="483"/>
      <c r="R845" s="484"/>
      <c r="S845" s="485"/>
      <c r="T845" s="485"/>
      <c r="U845" s="485"/>
      <c r="V845" s="485"/>
      <c r="W845" s="485"/>
      <c r="X845" s="483"/>
      <c r="Y845" s="483"/>
      <c r="Z845" s="483"/>
      <c r="AB845" s="484"/>
    </row>
    <row r="846" spans="1:28" s="583" customFormat="1">
      <c r="A846" s="624"/>
      <c r="B846" s="578" t="s">
        <v>671</v>
      </c>
      <c r="C846" s="599"/>
      <c r="D846" s="625"/>
      <c r="E846" s="626"/>
      <c r="F846" s="627"/>
      <c r="G846" s="628"/>
      <c r="H846" s="629"/>
      <c r="I846" s="630"/>
      <c r="J846" s="631"/>
      <c r="K846" s="594"/>
      <c r="L846" s="594"/>
      <c r="M846" s="579"/>
      <c r="N846" s="585" t="s">
        <v>611</v>
      </c>
      <c r="O846" s="585" t="s">
        <v>611</v>
      </c>
      <c r="P846" s="585" t="s">
        <v>611</v>
      </c>
      <c r="Q846" s="580"/>
      <c r="R846" s="581"/>
      <c r="S846" s="582"/>
      <c r="T846" s="582"/>
      <c r="U846" s="582"/>
      <c r="V846" s="582"/>
      <c r="W846" s="582"/>
      <c r="X846" s="580"/>
      <c r="Y846" s="580"/>
      <c r="Z846" s="580"/>
      <c r="AB846" s="581" t="s">
        <v>670</v>
      </c>
    </row>
    <row r="847" spans="1:28" s="583" customFormat="1">
      <c r="A847" s="624"/>
      <c r="B847" s="584" t="s">
        <v>992</v>
      </c>
      <c r="C847" s="599"/>
      <c r="D847" s="625">
        <v>1</v>
      </c>
      <c r="E847" s="626"/>
      <c r="F847" s="627"/>
      <c r="G847" s="628"/>
      <c r="H847" s="629"/>
      <c r="I847" s="629"/>
      <c r="J847" s="631"/>
      <c r="K847" s="594"/>
      <c r="L847" s="594"/>
      <c r="M847" s="579"/>
      <c r="N847" s="596"/>
      <c r="O847" s="596"/>
      <c r="P847" s="597"/>
      <c r="Q847" s="580"/>
      <c r="R847" s="581"/>
      <c r="S847" s="582"/>
      <c r="T847" s="582"/>
      <c r="U847" s="582"/>
      <c r="V847" s="582"/>
      <c r="W847" s="582"/>
      <c r="X847" s="580"/>
      <c r="Y847" s="580"/>
      <c r="Z847" s="580"/>
      <c r="AB847" s="581"/>
    </row>
    <row r="848" spans="1:28" s="583" customFormat="1">
      <c r="A848" s="624"/>
      <c r="B848" s="584" t="s">
        <v>993</v>
      </c>
      <c r="C848" s="599"/>
      <c r="D848" s="625">
        <v>1</v>
      </c>
      <c r="E848" s="626"/>
      <c r="F848" s="627"/>
      <c r="G848" s="628"/>
      <c r="H848" s="629"/>
      <c r="I848" s="629"/>
      <c r="J848" s="631"/>
      <c r="K848" s="594"/>
      <c r="L848" s="594"/>
      <c r="M848" s="579"/>
      <c r="N848" s="596"/>
      <c r="O848" s="596"/>
      <c r="P848" s="597"/>
      <c r="Q848" s="580"/>
      <c r="R848" s="581"/>
      <c r="S848" s="582"/>
      <c r="T848" s="582"/>
      <c r="U848" s="582"/>
      <c r="V848" s="582"/>
      <c r="W848" s="582"/>
      <c r="X848" s="580"/>
      <c r="Y848" s="580"/>
      <c r="Z848" s="580"/>
      <c r="AB848" s="581"/>
    </row>
    <row r="849" spans="1:28" s="583" customFormat="1">
      <c r="A849" s="624"/>
      <c r="B849" s="584" t="s">
        <v>860</v>
      </c>
      <c r="C849" s="599"/>
      <c r="D849" s="625">
        <v>1</v>
      </c>
      <c r="E849" s="626"/>
      <c r="F849" s="627"/>
      <c r="G849" s="628"/>
      <c r="H849" s="629"/>
      <c r="I849" s="629"/>
      <c r="J849" s="631"/>
      <c r="K849" s="594"/>
      <c r="L849" s="594"/>
      <c r="M849" s="579"/>
      <c r="N849" s="596"/>
      <c r="O849" s="596"/>
      <c r="P849" s="597"/>
      <c r="Q849" s="580"/>
      <c r="R849" s="581"/>
      <c r="S849" s="582"/>
      <c r="T849" s="582"/>
      <c r="U849" s="582"/>
      <c r="V849" s="582"/>
      <c r="W849" s="582"/>
      <c r="X849" s="580"/>
      <c r="Y849" s="580"/>
      <c r="Z849" s="580"/>
      <c r="AB849" s="581"/>
    </row>
    <row r="850" spans="1:28" s="583" customFormat="1">
      <c r="A850" s="624"/>
      <c r="B850" s="584" t="s">
        <v>861</v>
      </c>
      <c r="C850" s="599"/>
      <c r="D850" s="625">
        <v>1</v>
      </c>
      <c r="E850" s="626"/>
      <c r="F850" s="627"/>
      <c r="G850" s="628"/>
      <c r="H850" s="629"/>
      <c r="I850" s="629"/>
      <c r="J850" s="631"/>
      <c r="K850" s="594"/>
      <c r="L850" s="594"/>
      <c r="M850" s="579"/>
      <c r="N850" s="596"/>
      <c r="O850" s="596"/>
      <c r="P850" s="597"/>
      <c r="Q850" s="580"/>
      <c r="R850" s="581"/>
      <c r="S850" s="582"/>
      <c r="T850" s="582"/>
      <c r="U850" s="582"/>
      <c r="V850" s="582"/>
      <c r="W850" s="582"/>
      <c r="X850" s="580"/>
      <c r="Y850" s="580"/>
      <c r="Z850" s="580"/>
      <c r="AB850" s="581"/>
    </row>
    <row r="851" spans="1:28" s="486" customFormat="1" ht="29.25" customHeight="1">
      <c r="A851" s="471" t="s">
        <v>1032</v>
      </c>
      <c r="B851" s="472" t="s">
        <v>1033</v>
      </c>
      <c r="C851" s="473" t="s">
        <v>195</v>
      </c>
      <c r="D851" s="474"/>
      <c r="E851" s="475"/>
      <c r="F851" s="476"/>
      <c r="G851" s="477"/>
      <c r="H851" s="478"/>
      <c r="I851" s="478"/>
      <c r="J851" s="480"/>
      <c r="K851" s="481"/>
      <c r="L851" s="481"/>
      <c r="M851" s="482"/>
      <c r="N851" s="487"/>
      <c r="O851" s="487"/>
      <c r="P851" s="488"/>
      <c r="Q851" s="483"/>
      <c r="R851" s="484"/>
      <c r="S851" s="485"/>
      <c r="T851" s="485"/>
      <c r="U851" s="485"/>
      <c r="V851" s="485"/>
      <c r="W851" s="485"/>
      <c r="X851" s="483"/>
      <c r="Y851" s="483"/>
      <c r="Z851" s="483"/>
      <c r="AB851" s="484"/>
    </row>
    <row r="852" spans="1:28" s="583" customFormat="1">
      <c r="A852" s="624"/>
      <c r="B852" s="578" t="s">
        <v>671</v>
      </c>
      <c r="C852" s="599"/>
      <c r="D852" s="625"/>
      <c r="E852" s="626"/>
      <c r="F852" s="627"/>
      <c r="G852" s="628"/>
      <c r="H852" s="629"/>
      <c r="I852" s="630"/>
      <c r="J852" s="631"/>
      <c r="K852" s="594"/>
      <c r="L852" s="594"/>
      <c r="M852" s="579"/>
      <c r="N852" s="585" t="s">
        <v>611</v>
      </c>
      <c r="O852" s="585" t="s">
        <v>611</v>
      </c>
      <c r="P852" s="585" t="s">
        <v>611</v>
      </c>
      <c r="Q852" s="580"/>
      <c r="R852" s="581"/>
      <c r="S852" s="582"/>
      <c r="T852" s="582"/>
      <c r="U852" s="582"/>
      <c r="V852" s="582"/>
      <c r="W852" s="582"/>
      <c r="X852" s="580"/>
      <c r="Y852" s="580"/>
      <c r="Z852" s="580"/>
      <c r="AB852" s="581" t="s">
        <v>670</v>
      </c>
    </row>
    <row r="853" spans="1:28" s="583" customFormat="1">
      <c r="A853" s="624"/>
      <c r="B853" s="584" t="s">
        <v>118</v>
      </c>
      <c r="C853" s="599"/>
      <c r="D853" s="625">
        <v>2</v>
      </c>
      <c r="E853" s="626"/>
      <c r="F853" s="627"/>
      <c r="G853" s="628"/>
      <c r="H853" s="629"/>
      <c r="I853" s="629"/>
      <c r="J853" s="631"/>
      <c r="K853" s="594"/>
      <c r="L853" s="594"/>
      <c r="M853" s="579"/>
      <c r="N853" s="596"/>
      <c r="O853" s="596"/>
      <c r="P853" s="597"/>
      <c r="Q853" s="580"/>
      <c r="R853" s="581"/>
      <c r="S853" s="582"/>
      <c r="T853" s="582"/>
      <c r="U853" s="582"/>
      <c r="V853" s="582"/>
      <c r="W853" s="582"/>
      <c r="X853" s="580"/>
      <c r="Y853" s="580"/>
      <c r="Z853" s="580"/>
      <c r="AB853" s="581"/>
    </row>
    <row r="854" spans="1:28" s="486" customFormat="1" ht="35.25" customHeight="1">
      <c r="A854" s="471" t="s">
        <v>1034</v>
      </c>
      <c r="B854" s="472" t="s">
        <v>1035</v>
      </c>
      <c r="C854" s="473" t="s">
        <v>195</v>
      </c>
      <c r="D854" s="474"/>
      <c r="E854" s="475"/>
      <c r="F854" s="476"/>
      <c r="G854" s="477"/>
      <c r="H854" s="478"/>
      <c r="I854" s="478"/>
      <c r="J854" s="480"/>
      <c r="K854" s="481"/>
      <c r="L854" s="481"/>
      <c r="M854" s="482"/>
      <c r="N854" s="487"/>
      <c r="O854" s="487"/>
      <c r="P854" s="488"/>
      <c r="Q854" s="483"/>
      <c r="R854" s="484"/>
      <c r="S854" s="485"/>
      <c r="T854" s="485"/>
      <c r="U854" s="485"/>
      <c r="V854" s="485"/>
      <c r="W854" s="485"/>
      <c r="X854" s="483"/>
      <c r="Y854" s="483"/>
      <c r="Z854" s="483"/>
      <c r="AB854" s="484"/>
    </row>
    <row r="855" spans="1:28" s="583" customFormat="1">
      <c r="A855" s="624"/>
      <c r="B855" s="578" t="s">
        <v>671</v>
      </c>
      <c r="C855" s="599"/>
      <c r="D855" s="625"/>
      <c r="E855" s="626"/>
      <c r="F855" s="627"/>
      <c r="G855" s="628"/>
      <c r="H855" s="629"/>
      <c r="I855" s="630"/>
      <c r="J855" s="631"/>
      <c r="K855" s="594"/>
      <c r="L855" s="594"/>
      <c r="M855" s="579"/>
      <c r="N855" s="585" t="s">
        <v>611</v>
      </c>
      <c r="O855" s="585" t="s">
        <v>611</v>
      </c>
      <c r="P855" s="585" t="s">
        <v>611</v>
      </c>
      <c r="Q855" s="580"/>
      <c r="R855" s="581"/>
      <c r="S855" s="582"/>
      <c r="T855" s="582"/>
      <c r="U855" s="582"/>
      <c r="V855" s="582"/>
      <c r="W855" s="582"/>
      <c r="X855" s="580"/>
      <c r="Y855" s="580"/>
      <c r="Z855" s="580"/>
      <c r="AB855" s="581" t="s">
        <v>670</v>
      </c>
    </row>
    <row r="856" spans="1:28" s="583" customFormat="1">
      <c r="A856" s="624"/>
      <c r="B856" s="599" t="s">
        <v>666</v>
      </c>
      <c r="C856" s="599"/>
      <c r="D856" s="625"/>
      <c r="E856" s="626"/>
      <c r="F856" s="627"/>
      <c r="G856" s="628"/>
      <c r="H856" s="629"/>
      <c r="I856" s="629"/>
      <c r="J856" s="631"/>
      <c r="K856" s="594"/>
      <c r="L856" s="594"/>
      <c r="M856" s="579"/>
      <c r="N856" s="596"/>
      <c r="O856" s="596"/>
      <c r="P856" s="597"/>
      <c r="Q856" s="580"/>
      <c r="R856" s="581"/>
      <c r="S856" s="582"/>
      <c r="T856" s="582"/>
      <c r="U856" s="582"/>
      <c r="V856" s="582"/>
      <c r="W856" s="582"/>
      <c r="X856" s="580"/>
      <c r="Y856" s="580"/>
      <c r="Z856" s="580"/>
      <c r="AB856" s="581"/>
    </row>
    <row r="857" spans="1:28" s="583" customFormat="1">
      <c r="A857" s="624"/>
      <c r="B857" s="584" t="s">
        <v>757</v>
      </c>
      <c r="C857" s="599"/>
      <c r="D857" s="625">
        <v>1</v>
      </c>
      <c r="E857" s="626"/>
      <c r="F857" s="627"/>
      <c r="G857" s="628"/>
      <c r="H857" s="629"/>
      <c r="I857" s="629"/>
      <c r="J857" s="631"/>
      <c r="K857" s="594"/>
      <c r="L857" s="594"/>
      <c r="M857" s="579"/>
      <c r="N857" s="596"/>
      <c r="O857" s="596"/>
      <c r="P857" s="597"/>
      <c r="Q857" s="580"/>
      <c r="R857" s="581"/>
      <c r="S857" s="582"/>
      <c r="T857" s="582"/>
      <c r="U857" s="582"/>
      <c r="V857" s="582"/>
      <c r="W857" s="582"/>
      <c r="X857" s="580"/>
      <c r="Y857" s="580"/>
      <c r="Z857" s="580"/>
      <c r="AB857" s="581"/>
    </row>
    <row r="858" spans="1:28" s="583" customFormat="1">
      <c r="A858" s="624"/>
      <c r="B858" s="584" t="s">
        <v>989</v>
      </c>
      <c r="C858" s="599"/>
      <c r="D858" s="625">
        <v>1</v>
      </c>
      <c r="E858" s="626"/>
      <c r="F858" s="627"/>
      <c r="G858" s="628"/>
      <c r="H858" s="629"/>
      <c r="I858" s="629"/>
      <c r="J858" s="631"/>
      <c r="K858" s="594"/>
      <c r="L858" s="594"/>
      <c r="M858" s="579"/>
      <c r="N858" s="596"/>
      <c r="O858" s="596"/>
      <c r="P858" s="597"/>
      <c r="Q858" s="580"/>
      <c r="R858" s="581"/>
      <c r="S858" s="582"/>
      <c r="T858" s="582"/>
      <c r="U858" s="582"/>
      <c r="V858" s="582"/>
      <c r="W858" s="582"/>
      <c r="X858" s="580"/>
      <c r="Y858" s="580"/>
      <c r="Z858" s="580"/>
      <c r="AB858" s="581"/>
    </row>
    <row r="859" spans="1:28" s="486" customFormat="1" ht="35.25" customHeight="1">
      <c r="A859" s="471" t="s">
        <v>1036</v>
      </c>
      <c r="B859" s="472" t="s">
        <v>1037</v>
      </c>
      <c r="C859" s="473" t="s">
        <v>195</v>
      </c>
      <c r="D859" s="474"/>
      <c r="E859" s="475"/>
      <c r="F859" s="476"/>
      <c r="G859" s="477"/>
      <c r="H859" s="478"/>
      <c r="I859" s="478"/>
      <c r="J859" s="480"/>
      <c r="K859" s="481"/>
      <c r="L859" s="481"/>
      <c r="M859" s="482"/>
      <c r="N859" s="487"/>
      <c r="O859" s="487"/>
      <c r="P859" s="488"/>
      <c r="Q859" s="483"/>
      <c r="R859" s="484"/>
      <c r="S859" s="485"/>
      <c r="T859" s="485"/>
      <c r="U859" s="485"/>
      <c r="V859" s="485"/>
      <c r="W859" s="485"/>
      <c r="X859" s="483"/>
      <c r="Y859" s="483"/>
      <c r="Z859" s="483"/>
      <c r="AB859" s="484"/>
    </row>
    <row r="860" spans="1:28" s="583" customFormat="1">
      <c r="A860" s="624"/>
      <c r="B860" s="578" t="s">
        <v>671</v>
      </c>
      <c r="C860" s="599"/>
      <c r="D860" s="625"/>
      <c r="E860" s="626"/>
      <c r="F860" s="627"/>
      <c r="G860" s="628"/>
      <c r="H860" s="629"/>
      <c r="I860" s="630"/>
      <c r="J860" s="631"/>
      <c r="K860" s="594"/>
      <c r="L860" s="594"/>
      <c r="M860" s="579"/>
      <c r="N860" s="585" t="s">
        <v>611</v>
      </c>
      <c r="O860" s="585" t="s">
        <v>611</v>
      </c>
      <c r="P860" s="585" t="s">
        <v>611</v>
      </c>
      <c r="Q860" s="580"/>
      <c r="R860" s="581"/>
      <c r="S860" s="582"/>
      <c r="T860" s="582"/>
      <c r="U860" s="582"/>
      <c r="V860" s="582"/>
      <c r="W860" s="582"/>
      <c r="X860" s="580"/>
      <c r="Y860" s="580"/>
      <c r="Z860" s="580"/>
      <c r="AB860" s="581" t="s">
        <v>670</v>
      </c>
    </row>
    <row r="861" spans="1:28" s="583" customFormat="1">
      <c r="A861" s="624"/>
      <c r="B861" s="599" t="s">
        <v>666</v>
      </c>
      <c r="C861" s="599"/>
      <c r="D861" s="625"/>
      <c r="E861" s="626"/>
      <c r="F861" s="627"/>
      <c r="G861" s="628"/>
      <c r="H861" s="629"/>
      <c r="I861" s="629"/>
      <c r="J861" s="631"/>
      <c r="K861" s="594"/>
      <c r="L861" s="594"/>
      <c r="M861" s="579"/>
      <c r="N861" s="596"/>
      <c r="O861" s="596"/>
      <c r="P861" s="597"/>
      <c r="Q861" s="580"/>
      <c r="R861" s="581"/>
      <c r="S861" s="582"/>
      <c r="T861" s="582"/>
      <c r="U861" s="582"/>
      <c r="V861" s="582"/>
      <c r="W861" s="582"/>
      <c r="X861" s="580"/>
      <c r="Y861" s="580"/>
      <c r="Z861" s="580"/>
      <c r="AB861" s="581"/>
    </row>
    <row r="862" spans="1:28" s="583" customFormat="1">
      <c r="A862" s="624"/>
      <c r="B862" s="584" t="s">
        <v>757</v>
      </c>
      <c r="C862" s="599"/>
      <c r="D862" s="625">
        <v>1</v>
      </c>
      <c r="E862" s="626"/>
      <c r="F862" s="627"/>
      <c r="G862" s="628"/>
      <c r="H862" s="629"/>
      <c r="I862" s="629"/>
      <c r="J862" s="631"/>
      <c r="K862" s="594"/>
      <c r="L862" s="594"/>
      <c r="M862" s="579"/>
      <c r="N862" s="596"/>
      <c r="O862" s="596"/>
      <c r="P862" s="597"/>
      <c r="Q862" s="580"/>
      <c r="R862" s="581"/>
      <c r="S862" s="582"/>
      <c r="T862" s="582"/>
      <c r="U862" s="582"/>
      <c r="V862" s="582"/>
      <c r="W862" s="582"/>
      <c r="X862" s="580"/>
      <c r="Y862" s="580"/>
      <c r="Z862" s="580"/>
      <c r="AB862" s="581"/>
    </row>
    <row r="863" spans="1:28" s="583" customFormat="1">
      <c r="A863" s="624"/>
      <c r="B863" s="584" t="s">
        <v>989</v>
      </c>
      <c r="C863" s="599"/>
      <c r="D863" s="625">
        <v>1</v>
      </c>
      <c r="E863" s="626"/>
      <c r="F863" s="627"/>
      <c r="G863" s="628"/>
      <c r="H863" s="629"/>
      <c r="I863" s="629"/>
      <c r="J863" s="631"/>
      <c r="K863" s="594"/>
      <c r="L863" s="594"/>
      <c r="M863" s="579"/>
      <c r="N863" s="596"/>
      <c r="O863" s="596"/>
      <c r="P863" s="597"/>
      <c r="Q863" s="580"/>
      <c r="R863" s="581"/>
      <c r="S863" s="582"/>
      <c r="T863" s="582"/>
      <c r="U863" s="582"/>
      <c r="V863" s="582"/>
      <c r="W863" s="582"/>
      <c r="X863" s="580"/>
      <c r="Y863" s="580"/>
      <c r="Z863" s="580"/>
      <c r="AB863" s="581"/>
    </row>
    <row r="864" spans="1:28" s="486" customFormat="1" ht="32.25" customHeight="1">
      <c r="A864" s="471" t="s">
        <v>1038</v>
      </c>
      <c r="B864" s="472" t="s">
        <v>1039</v>
      </c>
      <c r="C864" s="473" t="s">
        <v>195</v>
      </c>
      <c r="D864" s="474"/>
      <c r="E864" s="475"/>
      <c r="F864" s="476"/>
      <c r="G864" s="477"/>
      <c r="H864" s="478"/>
      <c r="I864" s="478"/>
      <c r="J864" s="480"/>
      <c r="K864" s="481"/>
      <c r="L864" s="481"/>
      <c r="M864" s="482"/>
      <c r="N864" s="487"/>
      <c r="O864" s="487"/>
      <c r="P864" s="488"/>
      <c r="Q864" s="483"/>
      <c r="R864" s="484"/>
      <c r="S864" s="485"/>
      <c r="T864" s="485"/>
      <c r="U864" s="485"/>
      <c r="V864" s="485"/>
      <c r="W864" s="485"/>
      <c r="X864" s="483"/>
      <c r="Y864" s="483"/>
      <c r="Z864" s="483"/>
      <c r="AB864" s="484"/>
    </row>
    <row r="865" spans="1:28" s="583" customFormat="1">
      <c r="A865" s="624"/>
      <c r="B865" s="578" t="s">
        <v>671</v>
      </c>
      <c r="C865" s="599"/>
      <c r="D865" s="625"/>
      <c r="E865" s="626"/>
      <c r="F865" s="627"/>
      <c r="G865" s="628"/>
      <c r="H865" s="629"/>
      <c r="I865" s="630"/>
      <c r="J865" s="631"/>
      <c r="K865" s="594"/>
      <c r="L865" s="594"/>
      <c r="M865" s="579"/>
      <c r="N865" s="585" t="s">
        <v>611</v>
      </c>
      <c r="O865" s="585" t="s">
        <v>611</v>
      </c>
      <c r="P865" s="585" t="s">
        <v>611</v>
      </c>
      <c r="Q865" s="580"/>
      <c r="R865" s="581"/>
      <c r="S865" s="582"/>
      <c r="T865" s="582"/>
      <c r="U865" s="582"/>
      <c r="V865" s="582"/>
      <c r="W865" s="582"/>
      <c r="X865" s="580"/>
      <c r="Y865" s="580"/>
      <c r="Z865" s="580"/>
      <c r="AB865" s="581" t="s">
        <v>670</v>
      </c>
    </row>
    <row r="866" spans="1:28" s="583" customFormat="1">
      <c r="A866" s="624"/>
      <c r="B866" s="599" t="s">
        <v>666</v>
      </c>
      <c r="C866" s="599"/>
      <c r="D866" s="625"/>
      <c r="E866" s="626"/>
      <c r="F866" s="627"/>
      <c r="G866" s="628"/>
      <c r="H866" s="629"/>
      <c r="I866" s="629"/>
      <c r="J866" s="631"/>
      <c r="K866" s="594"/>
      <c r="L866" s="594"/>
      <c r="M866" s="579"/>
      <c r="N866" s="596"/>
      <c r="O866" s="596"/>
      <c r="P866" s="597"/>
      <c r="Q866" s="580"/>
      <c r="R866" s="581"/>
      <c r="S866" s="582"/>
      <c r="T866" s="582"/>
      <c r="U866" s="582"/>
      <c r="V866" s="582"/>
      <c r="W866" s="582"/>
      <c r="X866" s="580"/>
      <c r="Y866" s="580"/>
      <c r="Z866" s="580"/>
      <c r="AB866" s="581"/>
    </row>
    <row r="867" spans="1:28" s="583" customFormat="1">
      <c r="A867" s="624"/>
      <c r="B867" s="584" t="s">
        <v>864</v>
      </c>
      <c r="C867" s="599"/>
      <c r="D867" s="625">
        <v>1</v>
      </c>
      <c r="E867" s="626"/>
      <c r="F867" s="627"/>
      <c r="G867" s="628"/>
      <c r="H867" s="629"/>
      <c r="I867" s="629"/>
      <c r="J867" s="631"/>
      <c r="K867" s="594"/>
      <c r="L867" s="594"/>
      <c r="M867" s="579"/>
      <c r="N867" s="596"/>
      <c r="O867" s="596"/>
      <c r="P867" s="597"/>
      <c r="Q867" s="580"/>
      <c r="R867" s="581"/>
      <c r="S867" s="582"/>
      <c r="T867" s="582"/>
      <c r="U867" s="582"/>
      <c r="V867" s="582"/>
      <c r="W867" s="582"/>
      <c r="X867" s="580"/>
      <c r="Y867" s="580"/>
      <c r="Z867" s="580"/>
      <c r="AB867" s="581"/>
    </row>
    <row r="868" spans="1:28" s="583" customFormat="1">
      <c r="A868" s="624"/>
      <c r="B868" s="584" t="s">
        <v>868</v>
      </c>
      <c r="C868" s="599"/>
      <c r="D868" s="625">
        <v>1</v>
      </c>
      <c r="E868" s="626"/>
      <c r="F868" s="627"/>
      <c r="G868" s="628"/>
      <c r="H868" s="629"/>
      <c r="I868" s="629"/>
      <c r="J868" s="631"/>
      <c r="K868" s="594"/>
      <c r="L868" s="594"/>
      <c r="M868" s="579"/>
      <c r="N868" s="596"/>
      <c r="O868" s="596"/>
      <c r="P868" s="597"/>
      <c r="Q868" s="580"/>
      <c r="R868" s="581"/>
      <c r="S868" s="582"/>
      <c r="T868" s="582"/>
      <c r="U868" s="582"/>
      <c r="V868" s="582"/>
      <c r="W868" s="582"/>
      <c r="X868" s="580"/>
      <c r="Y868" s="580"/>
      <c r="Z868" s="580"/>
      <c r="AB868" s="581"/>
    </row>
    <row r="869" spans="1:28" s="583" customFormat="1">
      <c r="A869" s="624"/>
      <c r="B869" s="584" t="s">
        <v>871</v>
      </c>
      <c r="C869" s="599"/>
      <c r="D869" s="625">
        <v>1</v>
      </c>
      <c r="E869" s="626"/>
      <c r="F869" s="627"/>
      <c r="G869" s="628"/>
      <c r="H869" s="629"/>
      <c r="I869" s="629"/>
      <c r="J869" s="631"/>
      <c r="K869" s="594"/>
      <c r="L869" s="594"/>
      <c r="M869" s="579"/>
      <c r="N869" s="596"/>
      <c r="O869" s="596"/>
      <c r="P869" s="597"/>
      <c r="Q869" s="580"/>
      <c r="R869" s="581"/>
      <c r="S869" s="582"/>
      <c r="T869" s="582"/>
      <c r="U869" s="582"/>
      <c r="V869" s="582"/>
      <c r="W869" s="582"/>
      <c r="X869" s="580"/>
      <c r="Y869" s="580"/>
      <c r="Z869" s="580"/>
      <c r="AB869" s="581"/>
    </row>
    <row r="870" spans="1:28" s="583" customFormat="1">
      <c r="A870" s="624"/>
      <c r="B870" s="584" t="s">
        <v>874</v>
      </c>
      <c r="C870" s="599"/>
      <c r="D870" s="625">
        <v>1</v>
      </c>
      <c r="E870" s="626"/>
      <c r="F870" s="627"/>
      <c r="G870" s="628"/>
      <c r="H870" s="629"/>
      <c r="I870" s="629"/>
      <c r="J870" s="631"/>
      <c r="K870" s="594"/>
      <c r="L870" s="594"/>
      <c r="M870" s="579"/>
      <c r="N870" s="596"/>
      <c r="O870" s="596"/>
      <c r="P870" s="597"/>
      <c r="Q870" s="580"/>
      <c r="R870" s="581"/>
      <c r="S870" s="582"/>
      <c r="T870" s="582"/>
      <c r="U870" s="582"/>
      <c r="V870" s="582"/>
      <c r="W870" s="582"/>
      <c r="X870" s="580"/>
      <c r="Y870" s="580"/>
      <c r="Z870" s="580"/>
      <c r="AB870" s="581"/>
    </row>
    <row r="871" spans="1:28" s="486" customFormat="1" ht="32.25" customHeight="1">
      <c r="A871" s="471" t="s">
        <v>1040</v>
      </c>
      <c r="B871" s="472" t="s">
        <v>1041</v>
      </c>
      <c r="C871" s="473" t="s">
        <v>195</v>
      </c>
      <c r="D871" s="474"/>
      <c r="E871" s="475"/>
      <c r="F871" s="476"/>
      <c r="G871" s="477"/>
      <c r="H871" s="478"/>
      <c r="I871" s="478"/>
      <c r="J871" s="480"/>
      <c r="K871" s="481"/>
      <c r="L871" s="481"/>
      <c r="M871" s="482"/>
      <c r="N871" s="487"/>
      <c r="O871" s="487"/>
      <c r="P871" s="488"/>
      <c r="Q871" s="483"/>
      <c r="R871" s="484"/>
      <c r="S871" s="485"/>
      <c r="T871" s="485"/>
      <c r="U871" s="485"/>
      <c r="V871" s="485"/>
      <c r="W871" s="485"/>
      <c r="X871" s="483"/>
      <c r="Y871" s="483"/>
      <c r="Z871" s="483"/>
      <c r="AB871" s="484"/>
    </row>
    <row r="872" spans="1:28" s="583" customFormat="1">
      <c r="A872" s="624"/>
      <c r="B872" s="578" t="s">
        <v>671</v>
      </c>
      <c r="C872" s="599"/>
      <c r="D872" s="625"/>
      <c r="E872" s="626"/>
      <c r="F872" s="627"/>
      <c r="G872" s="628"/>
      <c r="H872" s="629"/>
      <c r="I872" s="630"/>
      <c r="J872" s="631"/>
      <c r="K872" s="594"/>
      <c r="L872" s="594"/>
      <c r="M872" s="579"/>
      <c r="N872" s="585" t="s">
        <v>611</v>
      </c>
      <c r="O872" s="585" t="s">
        <v>611</v>
      </c>
      <c r="P872" s="585" t="s">
        <v>611</v>
      </c>
      <c r="Q872" s="580"/>
      <c r="R872" s="581"/>
      <c r="S872" s="582"/>
      <c r="T872" s="582"/>
      <c r="U872" s="582"/>
      <c r="V872" s="582"/>
      <c r="W872" s="582"/>
      <c r="X872" s="580"/>
      <c r="Y872" s="580"/>
      <c r="Z872" s="580"/>
      <c r="AB872" s="581" t="s">
        <v>670</v>
      </c>
    </row>
    <row r="873" spans="1:28" s="583" customFormat="1">
      <c r="A873" s="624"/>
      <c r="B873" s="599" t="s">
        <v>666</v>
      </c>
      <c r="C873" s="599"/>
      <c r="D873" s="625"/>
      <c r="E873" s="626"/>
      <c r="F873" s="627"/>
      <c r="G873" s="628"/>
      <c r="H873" s="629"/>
      <c r="I873" s="629"/>
      <c r="J873" s="631"/>
      <c r="K873" s="594"/>
      <c r="L873" s="594"/>
      <c r="M873" s="579"/>
      <c r="N873" s="596"/>
      <c r="O873" s="596"/>
      <c r="P873" s="597"/>
      <c r="Q873" s="580"/>
      <c r="R873" s="581"/>
      <c r="S873" s="582"/>
      <c r="T873" s="582"/>
      <c r="U873" s="582"/>
      <c r="V873" s="582"/>
      <c r="W873" s="582"/>
      <c r="X873" s="580"/>
      <c r="Y873" s="580"/>
      <c r="Z873" s="580"/>
      <c r="AB873" s="581"/>
    </row>
    <row r="874" spans="1:28" s="583" customFormat="1">
      <c r="A874" s="624"/>
      <c r="B874" s="584" t="s">
        <v>757</v>
      </c>
      <c r="C874" s="599"/>
      <c r="D874" s="625">
        <v>1</v>
      </c>
      <c r="E874" s="626"/>
      <c r="F874" s="627"/>
      <c r="G874" s="628"/>
      <c r="H874" s="629"/>
      <c r="I874" s="629"/>
      <c r="J874" s="631"/>
      <c r="K874" s="594"/>
      <c r="L874" s="594"/>
      <c r="M874" s="579"/>
      <c r="N874" s="596"/>
      <c r="O874" s="596"/>
      <c r="P874" s="597"/>
      <c r="Q874" s="580"/>
      <c r="R874" s="581"/>
      <c r="S874" s="582"/>
      <c r="T874" s="582"/>
      <c r="U874" s="582"/>
      <c r="V874" s="582"/>
      <c r="W874" s="582"/>
      <c r="X874" s="580"/>
      <c r="Y874" s="580"/>
      <c r="Z874" s="580"/>
      <c r="AB874" s="581"/>
    </row>
    <row r="875" spans="1:28" s="583" customFormat="1">
      <c r="A875" s="624"/>
      <c r="B875" s="584" t="s">
        <v>989</v>
      </c>
      <c r="C875" s="599"/>
      <c r="D875" s="625">
        <v>1</v>
      </c>
      <c r="E875" s="626"/>
      <c r="F875" s="627"/>
      <c r="G875" s="628"/>
      <c r="H875" s="629"/>
      <c r="I875" s="629"/>
      <c r="J875" s="631"/>
      <c r="K875" s="594"/>
      <c r="L875" s="594"/>
      <c r="M875" s="579"/>
      <c r="N875" s="596"/>
      <c r="O875" s="596"/>
      <c r="P875" s="597"/>
      <c r="Q875" s="580"/>
      <c r="R875" s="581"/>
      <c r="S875" s="582"/>
      <c r="T875" s="582"/>
      <c r="U875" s="582"/>
      <c r="V875" s="582"/>
      <c r="W875" s="582"/>
      <c r="X875" s="580"/>
      <c r="Y875" s="580"/>
      <c r="Z875" s="580"/>
      <c r="AB875" s="581"/>
    </row>
    <row r="876" spans="1:28" s="486" customFormat="1" ht="32.25" customHeight="1">
      <c r="A876" s="471" t="s">
        <v>1042</v>
      </c>
      <c r="B876" s="472" t="s">
        <v>1043</v>
      </c>
      <c r="C876" s="473" t="s">
        <v>195</v>
      </c>
      <c r="D876" s="474"/>
      <c r="E876" s="475"/>
      <c r="F876" s="476"/>
      <c r="G876" s="477"/>
      <c r="H876" s="478"/>
      <c r="I876" s="478"/>
      <c r="J876" s="480"/>
      <c r="K876" s="481"/>
      <c r="L876" s="481"/>
      <c r="M876" s="482"/>
      <c r="N876" s="487"/>
      <c r="O876" s="487"/>
      <c r="P876" s="488"/>
      <c r="Q876" s="483"/>
      <c r="R876" s="484"/>
      <c r="S876" s="485"/>
      <c r="T876" s="485"/>
      <c r="U876" s="485"/>
      <c r="V876" s="485"/>
      <c r="W876" s="485"/>
      <c r="X876" s="483"/>
      <c r="Y876" s="483"/>
      <c r="Z876" s="483"/>
      <c r="AB876" s="484"/>
    </row>
    <row r="877" spans="1:28" s="583" customFormat="1">
      <c r="A877" s="624"/>
      <c r="B877" s="578" t="s">
        <v>671</v>
      </c>
      <c r="C877" s="599"/>
      <c r="D877" s="625"/>
      <c r="E877" s="626"/>
      <c r="F877" s="627"/>
      <c r="G877" s="628"/>
      <c r="H877" s="629"/>
      <c r="I877" s="630"/>
      <c r="J877" s="631"/>
      <c r="K877" s="594"/>
      <c r="L877" s="594"/>
      <c r="M877" s="579"/>
      <c r="N877" s="585" t="s">
        <v>611</v>
      </c>
      <c r="O877" s="585" t="s">
        <v>611</v>
      </c>
      <c r="P877" s="585" t="s">
        <v>611</v>
      </c>
      <c r="Q877" s="580"/>
      <c r="R877" s="581"/>
      <c r="S877" s="582"/>
      <c r="T877" s="582"/>
      <c r="U877" s="582"/>
      <c r="V877" s="582"/>
      <c r="W877" s="582"/>
      <c r="X877" s="580"/>
      <c r="Y877" s="580"/>
      <c r="Z877" s="580"/>
      <c r="AB877" s="581" t="s">
        <v>670</v>
      </c>
    </row>
    <row r="878" spans="1:28" s="583" customFormat="1">
      <c r="A878" s="624"/>
      <c r="B878" s="599" t="s">
        <v>666</v>
      </c>
      <c r="C878" s="599"/>
      <c r="D878" s="625"/>
      <c r="E878" s="626"/>
      <c r="F878" s="627"/>
      <c r="G878" s="628"/>
      <c r="H878" s="629"/>
      <c r="I878" s="629"/>
      <c r="J878" s="631"/>
      <c r="K878" s="594"/>
      <c r="L878" s="594"/>
      <c r="M878" s="579"/>
      <c r="N878" s="596"/>
      <c r="O878" s="596"/>
      <c r="P878" s="597"/>
      <c r="Q878" s="580"/>
      <c r="R878" s="581"/>
      <c r="S878" s="582"/>
      <c r="T878" s="582"/>
      <c r="U878" s="582"/>
      <c r="V878" s="582"/>
      <c r="W878" s="582"/>
      <c r="X878" s="580"/>
      <c r="Y878" s="580"/>
      <c r="Z878" s="580"/>
      <c r="AB878" s="581"/>
    </row>
    <row r="879" spans="1:28" s="583" customFormat="1">
      <c r="A879" s="624"/>
      <c r="B879" s="584" t="s">
        <v>990</v>
      </c>
      <c r="C879" s="599"/>
      <c r="D879" s="625">
        <v>2</v>
      </c>
      <c r="E879" s="626"/>
      <c r="F879" s="627"/>
      <c r="G879" s="628"/>
      <c r="H879" s="629"/>
      <c r="I879" s="629"/>
      <c r="J879" s="631"/>
      <c r="K879" s="594"/>
      <c r="L879" s="594"/>
      <c r="M879" s="579"/>
      <c r="N879" s="596"/>
      <c r="O879" s="596"/>
      <c r="P879" s="597"/>
      <c r="Q879" s="580"/>
      <c r="R879" s="581"/>
      <c r="S879" s="582"/>
      <c r="T879" s="582"/>
      <c r="U879" s="582"/>
      <c r="V879" s="582"/>
      <c r="W879" s="582"/>
      <c r="X879" s="580"/>
      <c r="Y879" s="580"/>
      <c r="Z879" s="580"/>
      <c r="AB879" s="581"/>
    </row>
    <row r="880" spans="1:28" s="583" customFormat="1">
      <c r="A880" s="624"/>
      <c r="B880" s="584" t="s">
        <v>991</v>
      </c>
      <c r="C880" s="599"/>
      <c r="D880" s="625">
        <v>3</v>
      </c>
      <c r="E880" s="626"/>
      <c r="F880" s="627"/>
      <c r="G880" s="628"/>
      <c r="H880" s="629"/>
      <c r="I880" s="629"/>
      <c r="J880" s="631"/>
      <c r="K880" s="594"/>
      <c r="L880" s="594"/>
      <c r="M880" s="579"/>
      <c r="N880" s="596"/>
      <c r="O880" s="596"/>
      <c r="P880" s="597"/>
      <c r="Q880" s="580"/>
      <c r="R880" s="581"/>
      <c r="S880" s="582"/>
      <c r="T880" s="582"/>
      <c r="U880" s="582"/>
      <c r="V880" s="582"/>
      <c r="W880" s="582"/>
      <c r="X880" s="580"/>
      <c r="Y880" s="580"/>
      <c r="Z880" s="580"/>
      <c r="AB880" s="581"/>
    </row>
    <row r="881" spans="1:28" s="583" customFormat="1">
      <c r="A881" s="624"/>
      <c r="B881" s="584" t="s">
        <v>856</v>
      </c>
      <c r="C881" s="599"/>
      <c r="D881" s="625">
        <v>1</v>
      </c>
      <c r="E881" s="626"/>
      <c r="F881" s="627"/>
      <c r="G881" s="628"/>
      <c r="H881" s="629"/>
      <c r="I881" s="629"/>
      <c r="J881" s="631"/>
      <c r="K881" s="594"/>
      <c r="L881" s="594"/>
      <c r="M881" s="579"/>
      <c r="N881" s="596"/>
      <c r="O881" s="596"/>
      <c r="P881" s="597"/>
      <c r="Q881" s="580"/>
      <c r="R881" s="581"/>
      <c r="S881" s="582"/>
      <c r="T881" s="582"/>
      <c r="U881" s="582"/>
      <c r="V881" s="582"/>
      <c r="W881" s="582"/>
      <c r="X881" s="580"/>
      <c r="Y881" s="580"/>
      <c r="Z881" s="580"/>
      <c r="AB881" s="581"/>
    </row>
    <row r="882" spans="1:28" s="583" customFormat="1">
      <c r="A882" s="624"/>
      <c r="B882" s="584" t="s">
        <v>857</v>
      </c>
      <c r="C882" s="599"/>
      <c r="D882" s="625">
        <v>1</v>
      </c>
      <c r="E882" s="626"/>
      <c r="F882" s="627"/>
      <c r="G882" s="628"/>
      <c r="H882" s="629"/>
      <c r="I882" s="629"/>
      <c r="J882" s="631"/>
      <c r="K882" s="594"/>
      <c r="L882" s="594"/>
      <c r="M882" s="579"/>
      <c r="N882" s="596"/>
      <c r="O882" s="596"/>
      <c r="P882" s="597"/>
      <c r="Q882" s="580"/>
      <c r="R882" s="581"/>
      <c r="S882" s="582"/>
      <c r="T882" s="582"/>
      <c r="U882" s="582"/>
      <c r="V882" s="582"/>
      <c r="W882" s="582"/>
      <c r="X882" s="580"/>
      <c r="Y882" s="580"/>
      <c r="Z882" s="580"/>
      <c r="AB882" s="581"/>
    </row>
    <row r="883" spans="1:28" s="583" customFormat="1">
      <c r="A883" s="624"/>
      <c r="B883" s="584" t="s">
        <v>860</v>
      </c>
      <c r="C883" s="599"/>
      <c r="D883" s="625">
        <v>1</v>
      </c>
      <c r="E883" s="626"/>
      <c r="F883" s="627"/>
      <c r="G883" s="628"/>
      <c r="H883" s="629"/>
      <c r="I883" s="629"/>
      <c r="J883" s="631"/>
      <c r="K883" s="594"/>
      <c r="L883" s="594"/>
      <c r="M883" s="579"/>
      <c r="N883" s="596"/>
      <c r="O883" s="596"/>
      <c r="P883" s="597"/>
      <c r="Q883" s="580"/>
      <c r="R883" s="581"/>
      <c r="S883" s="582"/>
      <c r="T883" s="582"/>
      <c r="U883" s="582"/>
      <c r="V883" s="582"/>
      <c r="W883" s="582"/>
      <c r="X883" s="580"/>
      <c r="Y883" s="580"/>
      <c r="Z883" s="580"/>
      <c r="AB883" s="581"/>
    </row>
    <row r="884" spans="1:28" s="583" customFormat="1">
      <c r="A884" s="624"/>
      <c r="B884" s="584" t="s">
        <v>861</v>
      </c>
      <c r="C884" s="599"/>
      <c r="D884" s="625">
        <v>1</v>
      </c>
      <c r="E884" s="626"/>
      <c r="F884" s="627"/>
      <c r="G884" s="628"/>
      <c r="H884" s="629"/>
      <c r="I884" s="629"/>
      <c r="J884" s="631"/>
      <c r="K884" s="594"/>
      <c r="L884" s="594"/>
      <c r="M884" s="579"/>
      <c r="N884" s="596"/>
      <c r="O884" s="596"/>
      <c r="P884" s="597"/>
      <c r="Q884" s="580"/>
      <c r="R884" s="581"/>
      <c r="S884" s="582"/>
      <c r="T884" s="582"/>
      <c r="U884" s="582"/>
      <c r="V884" s="582"/>
      <c r="W884" s="582"/>
      <c r="X884" s="580"/>
      <c r="Y884" s="580"/>
      <c r="Z884" s="580"/>
      <c r="AB884" s="581"/>
    </row>
    <row r="885" spans="1:28" s="583" customFormat="1">
      <c r="A885" s="624"/>
      <c r="B885" s="584" t="s">
        <v>864</v>
      </c>
      <c r="C885" s="599"/>
      <c r="D885" s="625">
        <v>1</v>
      </c>
      <c r="E885" s="626"/>
      <c r="F885" s="627"/>
      <c r="G885" s="628"/>
      <c r="H885" s="629"/>
      <c r="I885" s="629"/>
      <c r="J885" s="631"/>
      <c r="K885" s="594"/>
      <c r="L885" s="594"/>
      <c r="M885" s="579"/>
      <c r="N885" s="596"/>
      <c r="O885" s="596"/>
      <c r="P885" s="597"/>
      <c r="Q885" s="580"/>
      <c r="R885" s="581"/>
      <c r="S885" s="582"/>
      <c r="T885" s="582"/>
      <c r="U885" s="582"/>
      <c r="V885" s="582"/>
      <c r="W885" s="582"/>
      <c r="X885" s="580"/>
      <c r="Y885" s="580"/>
      <c r="Z885" s="580"/>
      <c r="AB885" s="581"/>
    </row>
    <row r="886" spans="1:28" s="583" customFormat="1">
      <c r="A886" s="624"/>
      <c r="B886" s="584" t="s">
        <v>868</v>
      </c>
      <c r="C886" s="599"/>
      <c r="D886" s="625">
        <v>1</v>
      </c>
      <c r="E886" s="626"/>
      <c r="F886" s="627"/>
      <c r="G886" s="628"/>
      <c r="H886" s="629"/>
      <c r="I886" s="629"/>
      <c r="J886" s="631"/>
      <c r="K886" s="594"/>
      <c r="L886" s="594"/>
      <c r="M886" s="579"/>
      <c r="N886" s="596"/>
      <c r="O886" s="596"/>
      <c r="P886" s="597"/>
      <c r="Q886" s="580"/>
      <c r="R886" s="581"/>
      <c r="S886" s="582"/>
      <c r="T886" s="582"/>
      <c r="U886" s="582"/>
      <c r="V886" s="582"/>
      <c r="W886" s="582"/>
      <c r="X886" s="580"/>
      <c r="Y886" s="580"/>
      <c r="Z886" s="580"/>
      <c r="AB886" s="581"/>
    </row>
    <row r="887" spans="1:28" s="583" customFormat="1">
      <c r="A887" s="624"/>
      <c r="B887" s="584" t="s">
        <v>871</v>
      </c>
      <c r="C887" s="599"/>
      <c r="D887" s="625">
        <v>1</v>
      </c>
      <c r="E887" s="626"/>
      <c r="F887" s="627"/>
      <c r="G887" s="628"/>
      <c r="H887" s="629"/>
      <c r="I887" s="629"/>
      <c r="J887" s="631"/>
      <c r="K887" s="594"/>
      <c r="L887" s="594"/>
      <c r="M887" s="579"/>
      <c r="N887" s="596"/>
      <c r="O887" s="596"/>
      <c r="P887" s="597"/>
      <c r="Q887" s="580"/>
      <c r="R887" s="581"/>
      <c r="S887" s="582"/>
      <c r="T887" s="582"/>
      <c r="U887" s="582"/>
      <c r="V887" s="582"/>
      <c r="W887" s="582"/>
      <c r="X887" s="580"/>
      <c r="Y887" s="580"/>
      <c r="Z887" s="580"/>
      <c r="AB887" s="581"/>
    </row>
    <row r="888" spans="1:28" s="583" customFormat="1">
      <c r="A888" s="624"/>
      <c r="B888" s="584" t="s">
        <v>874</v>
      </c>
      <c r="C888" s="599"/>
      <c r="D888" s="625">
        <v>1</v>
      </c>
      <c r="E888" s="626"/>
      <c r="F888" s="627"/>
      <c r="G888" s="628"/>
      <c r="H888" s="629"/>
      <c r="I888" s="629"/>
      <c r="J888" s="631"/>
      <c r="K888" s="594"/>
      <c r="L888" s="594"/>
      <c r="M888" s="579"/>
      <c r="N888" s="596"/>
      <c r="O888" s="596"/>
      <c r="P888" s="597"/>
      <c r="Q888" s="580"/>
      <c r="R888" s="581"/>
      <c r="S888" s="582"/>
      <c r="T888" s="582"/>
      <c r="U888" s="582"/>
      <c r="V888" s="582"/>
      <c r="W888" s="582"/>
      <c r="X888" s="580"/>
      <c r="Y888" s="580"/>
      <c r="Z888" s="580"/>
      <c r="AB888" s="581"/>
    </row>
    <row r="889" spans="1:28" s="486" customFormat="1" ht="35.25" customHeight="1">
      <c r="A889" s="471" t="s">
        <v>1044</v>
      </c>
      <c r="B889" s="472" t="s">
        <v>1045</v>
      </c>
      <c r="C889" s="473" t="s">
        <v>195</v>
      </c>
      <c r="D889" s="474"/>
      <c r="E889" s="475"/>
      <c r="F889" s="476"/>
      <c r="G889" s="477"/>
      <c r="H889" s="478"/>
      <c r="I889" s="478"/>
      <c r="J889" s="480"/>
      <c r="K889" s="481"/>
      <c r="L889" s="481"/>
      <c r="M889" s="482"/>
      <c r="N889" s="487"/>
      <c r="O889" s="487"/>
      <c r="P889" s="488"/>
      <c r="Q889" s="483"/>
      <c r="R889" s="484"/>
      <c r="S889" s="485"/>
      <c r="T889" s="485"/>
      <c r="U889" s="485"/>
      <c r="V889" s="485"/>
      <c r="W889" s="485"/>
      <c r="X889" s="483"/>
      <c r="Y889" s="483"/>
      <c r="Z889" s="483"/>
      <c r="AB889" s="484"/>
    </row>
    <row r="890" spans="1:28" s="583" customFormat="1">
      <c r="A890" s="624"/>
      <c r="B890" s="578" t="s">
        <v>1020</v>
      </c>
      <c r="C890" s="599"/>
      <c r="D890" s="625"/>
      <c r="E890" s="626"/>
      <c r="F890" s="627"/>
      <c r="G890" s="628"/>
      <c r="H890" s="629"/>
      <c r="I890" s="630"/>
      <c r="J890" s="631"/>
      <c r="K890" s="594"/>
      <c r="L890" s="594"/>
      <c r="M890" s="579"/>
      <c r="N890" s="585" t="s">
        <v>611</v>
      </c>
      <c r="O890" s="585" t="s">
        <v>611</v>
      </c>
      <c r="P890" s="585" t="s">
        <v>611</v>
      </c>
      <c r="Q890" s="580"/>
      <c r="R890" s="581"/>
      <c r="S890" s="582"/>
      <c r="T890" s="582"/>
      <c r="U890" s="582"/>
      <c r="V890" s="582"/>
      <c r="W890" s="582"/>
      <c r="X890" s="580"/>
      <c r="Y890" s="580"/>
      <c r="Z890" s="580"/>
      <c r="AB890" s="581" t="s">
        <v>670</v>
      </c>
    </row>
    <row r="891" spans="1:28" s="583" customFormat="1">
      <c r="A891" s="624"/>
      <c r="B891" s="578" t="s">
        <v>671</v>
      </c>
      <c r="C891" s="599"/>
      <c r="D891" s="625"/>
      <c r="E891" s="626"/>
      <c r="F891" s="627"/>
      <c r="G891" s="628"/>
      <c r="H891" s="629"/>
      <c r="I891" s="630"/>
      <c r="J891" s="631"/>
      <c r="K891" s="594"/>
      <c r="L891" s="594"/>
      <c r="M891" s="579"/>
      <c r="N891" s="585" t="s">
        <v>611</v>
      </c>
      <c r="O891" s="585" t="s">
        <v>611</v>
      </c>
      <c r="P891" s="585" t="s">
        <v>611</v>
      </c>
      <c r="Q891" s="580"/>
      <c r="R891" s="581"/>
      <c r="S891" s="582"/>
      <c r="T891" s="582"/>
      <c r="U891" s="582"/>
      <c r="V891" s="582"/>
      <c r="W891" s="582"/>
      <c r="X891" s="580"/>
      <c r="Y891" s="580"/>
      <c r="Z891" s="580"/>
      <c r="AB891" s="581" t="s">
        <v>670</v>
      </c>
    </row>
    <row r="892" spans="1:28" s="583" customFormat="1">
      <c r="A892" s="624"/>
      <c r="B892" s="599" t="s">
        <v>666</v>
      </c>
      <c r="C892" s="599"/>
      <c r="D892" s="625"/>
      <c r="E892" s="626"/>
      <c r="F892" s="627"/>
      <c r="G892" s="628"/>
      <c r="H892" s="629"/>
      <c r="I892" s="629"/>
      <c r="J892" s="631"/>
      <c r="K892" s="594"/>
      <c r="L892" s="594"/>
      <c r="M892" s="579"/>
      <c r="N892" s="596"/>
      <c r="O892" s="596"/>
      <c r="P892" s="597"/>
      <c r="Q892" s="580"/>
      <c r="R892" s="581"/>
      <c r="S892" s="582"/>
      <c r="T892" s="582"/>
      <c r="U892" s="582"/>
      <c r="V892" s="582"/>
      <c r="W892" s="582"/>
      <c r="X892" s="580"/>
      <c r="Y892" s="580"/>
      <c r="Z892" s="580"/>
      <c r="AB892" s="581"/>
    </row>
    <row r="893" spans="1:28" s="583" customFormat="1">
      <c r="A893" s="624"/>
      <c r="B893" s="584" t="s">
        <v>757</v>
      </c>
      <c r="C893" s="599"/>
      <c r="D893" s="625">
        <v>3</v>
      </c>
      <c r="E893" s="626"/>
      <c r="F893" s="627"/>
      <c r="G893" s="628"/>
      <c r="H893" s="629"/>
      <c r="I893" s="629"/>
      <c r="J893" s="631"/>
      <c r="K893" s="594"/>
      <c r="L893" s="594"/>
      <c r="M893" s="579"/>
      <c r="N893" s="596"/>
      <c r="O893" s="596"/>
      <c r="P893" s="597"/>
      <c r="Q893" s="580"/>
      <c r="R893" s="581"/>
      <c r="S893" s="582"/>
      <c r="T893" s="582"/>
      <c r="U893" s="582"/>
      <c r="V893" s="582"/>
      <c r="W893" s="582"/>
      <c r="X893" s="580"/>
      <c r="Y893" s="580"/>
      <c r="Z893" s="580"/>
      <c r="AB893" s="581"/>
    </row>
    <row r="894" spans="1:28" s="583" customFormat="1">
      <c r="A894" s="624"/>
      <c r="B894" s="584" t="s">
        <v>989</v>
      </c>
      <c r="C894" s="599"/>
      <c r="D894" s="625">
        <v>2</v>
      </c>
      <c r="E894" s="626"/>
      <c r="F894" s="627"/>
      <c r="G894" s="628"/>
      <c r="H894" s="629"/>
      <c r="I894" s="629"/>
      <c r="J894" s="631"/>
      <c r="K894" s="594"/>
      <c r="L894" s="594"/>
      <c r="M894" s="579"/>
      <c r="N894" s="596"/>
      <c r="O894" s="596"/>
      <c r="P894" s="597"/>
      <c r="Q894" s="580"/>
      <c r="R894" s="581"/>
      <c r="S894" s="582"/>
      <c r="T894" s="582"/>
      <c r="U894" s="582"/>
      <c r="V894" s="582"/>
      <c r="W894" s="582"/>
      <c r="X894" s="580"/>
      <c r="Y894" s="580"/>
      <c r="Z894" s="580"/>
      <c r="AB894" s="581"/>
    </row>
    <row r="895" spans="1:28" s="583" customFormat="1">
      <c r="A895" s="624"/>
      <c r="B895" s="584" t="s">
        <v>990</v>
      </c>
      <c r="C895" s="599"/>
      <c r="D895" s="625">
        <v>3</v>
      </c>
      <c r="E895" s="626"/>
      <c r="F895" s="627"/>
      <c r="G895" s="628"/>
      <c r="H895" s="629"/>
      <c r="I895" s="629"/>
      <c r="J895" s="631"/>
      <c r="K895" s="594"/>
      <c r="L895" s="594"/>
      <c r="M895" s="579"/>
      <c r="N895" s="596"/>
      <c r="O895" s="596"/>
      <c r="P895" s="597"/>
      <c r="Q895" s="580"/>
      <c r="R895" s="581"/>
      <c r="S895" s="582"/>
      <c r="T895" s="582"/>
      <c r="U895" s="582"/>
      <c r="V895" s="582"/>
      <c r="W895" s="582"/>
      <c r="X895" s="580"/>
      <c r="Y895" s="580"/>
      <c r="Z895" s="580"/>
      <c r="AB895" s="581"/>
    </row>
    <row r="896" spans="1:28" s="583" customFormat="1">
      <c r="A896" s="624"/>
      <c r="B896" s="584" t="s">
        <v>991</v>
      </c>
      <c r="C896" s="599"/>
      <c r="D896" s="625">
        <v>4</v>
      </c>
      <c r="E896" s="626"/>
      <c r="F896" s="627"/>
      <c r="G896" s="628"/>
      <c r="H896" s="629"/>
      <c r="I896" s="629"/>
      <c r="J896" s="631"/>
      <c r="K896" s="594"/>
      <c r="L896" s="594"/>
      <c r="M896" s="579"/>
      <c r="N896" s="596"/>
      <c r="O896" s="596"/>
      <c r="P896" s="597"/>
      <c r="Q896" s="580"/>
      <c r="R896" s="581"/>
      <c r="S896" s="582"/>
      <c r="T896" s="582"/>
      <c r="U896" s="582"/>
      <c r="V896" s="582"/>
      <c r="W896" s="582"/>
      <c r="X896" s="580"/>
      <c r="Y896" s="580"/>
      <c r="Z896" s="580"/>
      <c r="AB896" s="581"/>
    </row>
    <row r="897" spans="1:28" s="583" customFormat="1">
      <c r="A897" s="624"/>
      <c r="B897" s="584" t="s">
        <v>992</v>
      </c>
      <c r="C897" s="599"/>
      <c r="D897" s="625">
        <v>1</v>
      </c>
      <c r="E897" s="626"/>
      <c r="F897" s="627"/>
      <c r="G897" s="628"/>
      <c r="H897" s="629"/>
      <c r="I897" s="629"/>
      <c r="J897" s="631"/>
      <c r="K897" s="594"/>
      <c r="L897" s="594"/>
      <c r="M897" s="579"/>
      <c r="N897" s="596"/>
      <c r="O897" s="596"/>
      <c r="P897" s="597"/>
      <c r="Q897" s="580"/>
      <c r="R897" s="581"/>
      <c r="S897" s="582"/>
      <c r="T897" s="582"/>
      <c r="U897" s="582"/>
      <c r="V897" s="582"/>
      <c r="W897" s="582"/>
      <c r="X897" s="580"/>
      <c r="Y897" s="580"/>
      <c r="Z897" s="580"/>
      <c r="AB897" s="581"/>
    </row>
    <row r="898" spans="1:28" s="583" customFormat="1">
      <c r="A898" s="624"/>
      <c r="B898" s="584" t="s">
        <v>993</v>
      </c>
      <c r="C898" s="599"/>
      <c r="D898" s="625">
        <v>1</v>
      </c>
      <c r="E898" s="626"/>
      <c r="F898" s="627"/>
      <c r="G898" s="628"/>
      <c r="H898" s="629"/>
      <c r="I898" s="629"/>
      <c r="J898" s="631"/>
      <c r="K898" s="594"/>
      <c r="L898" s="594"/>
      <c r="M898" s="579"/>
      <c r="N898" s="596"/>
      <c r="O898" s="596"/>
      <c r="P898" s="597"/>
      <c r="Q898" s="580"/>
      <c r="R898" s="581"/>
      <c r="S898" s="582"/>
      <c r="T898" s="582"/>
      <c r="U898" s="582"/>
      <c r="V898" s="582"/>
      <c r="W898" s="582"/>
      <c r="X898" s="580"/>
      <c r="Y898" s="580"/>
      <c r="Z898" s="580"/>
      <c r="AB898" s="581"/>
    </row>
    <row r="899" spans="1:28" s="583" customFormat="1">
      <c r="A899" s="624"/>
      <c r="B899" s="584" t="s">
        <v>860</v>
      </c>
      <c r="C899" s="599"/>
      <c r="D899" s="625">
        <v>1</v>
      </c>
      <c r="E899" s="626"/>
      <c r="F899" s="627"/>
      <c r="G899" s="628"/>
      <c r="H899" s="629"/>
      <c r="I899" s="629"/>
      <c r="J899" s="631"/>
      <c r="K899" s="594"/>
      <c r="L899" s="594"/>
      <c r="M899" s="579"/>
      <c r="N899" s="596"/>
      <c r="O899" s="596"/>
      <c r="P899" s="597"/>
      <c r="Q899" s="580"/>
      <c r="R899" s="581"/>
      <c r="S899" s="582"/>
      <c r="T899" s="582"/>
      <c r="U899" s="582"/>
      <c r="V899" s="582"/>
      <c r="W899" s="582"/>
      <c r="X899" s="580"/>
      <c r="Y899" s="580"/>
      <c r="Z899" s="580"/>
      <c r="AB899" s="581"/>
    </row>
    <row r="900" spans="1:28" s="583" customFormat="1">
      <c r="A900" s="624"/>
      <c r="B900" s="584" t="s">
        <v>861</v>
      </c>
      <c r="C900" s="599"/>
      <c r="D900" s="625">
        <v>1</v>
      </c>
      <c r="E900" s="626"/>
      <c r="F900" s="627"/>
      <c r="G900" s="628"/>
      <c r="H900" s="629"/>
      <c r="I900" s="629"/>
      <c r="J900" s="631"/>
      <c r="K900" s="594"/>
      <c r="L900" s="594"/>
      <c r="M900" s="579"/>
      <c r="N900" s="596"/>
      <c r="O900" s="596"/>
      <c r="P900" s="597"/>
      <c r="Q900" s="580"/>
      <c r="R900" s="581"/>
      <c r="S900" s="582"/>
      <c r="T900" s="582"/>
      <c r="U900" s="582"/>
      <c r="V900" s="582"/>
      <c r="W900" s="582"/>
      <c r="X900" s="580"/>
      <c r="Y900" s="580"/>
      <c r="Z900" s="580"/>
      <c r="AB900" s="581"/>
    </row>
    <row r="901" spans="1:28" s="583" customFormat="1">
      <c r="A901" s="624"/>
      <c r="B901" s="584" t="s">
        <v>864</v>
      </c>
      <c r="C901" s="599"/>
      <c r="D901" s="625">
        <v>1</v>
      </c>
      <c r="E901" s="626"/>
      <c r="F901" s="627"/>
      <c r="G901" s="628"/>
      <c r="H901" s="629"/>
      <c r="I901" s="629"/>
      <c r="J901" s="631"/>
      <c r="K901" s="594"/>
      <c r="L901" s="594"/>
      <c r="M901" s="579"/>
      <c r="N901" s="596"/>
      <c r="O901" s="596"/>
      <c r="P901" s="597"/>
      <c r="Q901" s="580"/>
      <c r="R901" s="581"/>
      <c r="S901" s="582"/>
      <c r="T901" s="582"/>
      <c r="U901" s="582"/>
      <c r="V901" s="582"/>
      <c r="W901" s="582"/>
      <c r="X901" s="580"/>
      <c r="Y901" s="580"/>
      <c r="Z901" s="580"/>
      <c r="AB901" s="581"/>
    </row>
    <row r="902" spans="1:28" s="583" customFormat="1">
      <c r="A902" s="624"/>
      <c r="B902" s="584" t="s">
        <v>868</v>
      </c>
      <c r="C902" s="599"/>
      <c r="D902" s="625">
        <v>1</v>
      </c>
      <c r="E902" s="626"/>
      <c r="F902" s="627"/>
      <c r="G902" s="628"/>
      <c r="H902" s="629"/>
      <c r="I902" s="629"/>
      <c r="J902" s="631"/>
      <c r="K902" s="594"/>
      <c r="L902" s="594"/>
      <c r="M902" s="579"/>
      <c r="N902" s="596"/>
      <c r="O902" s="596"/>
      <c r="P902" s="597"/>
      <c r="Q902" s="580"/>
      <c r="R902" s="581"/>
      <c r="S902" s="582"/>
      <c r="T902" s="582"/>
      <c r="U902" s="582"/>
      <c r="V902" s="582"/>
      <c r="W902" s="582"/>
      <c r="X902" s="580"/>
      <c r="Y902" s="580"/>
      <c r="Z902" s="580"/>
      <c r="AB902" s="581"/>
    </row>
    <row r="903" spans="1:28" s="583" customFormat="1">
      <c r="A903" s="624"/>
      <c r="B903" s="584" t="s">
        <v>871</v>
      </c>
      <c r="C903" s="599"/>
      <c r="D903" s="625">
        <v>1</v>
      </c>
      <c r="E903" s="626"/>
      <c r="F903" s="627"/>
      <c r="G903" s="628"/>
      <c r="H903" s="629"/>
      <c r="I903" s="629"/>
      <c r="J903" s="631"/>
      <c r="K903" s="594"/>
      <c r="L903" s="594"/>
      <c r="M903" s="579"/>
      <c r="N903" s="596"/>
      <c r="O903" s="596"/>
      <c r="P903" s="597"/>
      <c r="Q903" s="580"/>
      <c r="R903" s="581"/>
      <c r="S903" s="582"/>
      <c r="T903" s="582"/>
      <c r="U903" s="582"/>
      <c r="V903" s="582"/>
      <c r="W903" s="582"/>
      <c r="X903" s="580"/>
      <c r="Y903" s="580"/>
      <c r="Z903" s="580"/>
      <c r="AB903" s="581"/>
    </row>
    <row r="904" spans="1:28" s="583" customFormat="1">
      <c r="A904" s="624"/>
      <c r="B904" s="584" t="s">
        <v>874</v>
      </c>
      <c r="C904" s="599"/>
      <c r="D904" s="625">
        <v>1</v>
      </c>
      <c r="E904" s="626"/>
      <c r="F904" s="627"/>
      <c r="G904" s="628"/>
      <c r="H904" s="629"/>
      <c r="I904" s="629"/>
      <c r="J904" s="631"/>
      <c r="K904" s="594"/>
      <c r="L904" s="594"/>
      <c r="M904" s="579"/>
      <c r="N904" s="596"/>
      <c r="O904" s="596"/>
      <c r="P904" s="597"/>
      <c r="Q904" s="580"/>
      <c r="R904" s="581"/>
      <c r="S904" s="582"/>
      <c r="T904" s="582"/>
      <c r="U904" s="582"/>
      <c r="V904" s="582"/>
      <c r="W904" s="582"/>
      <c r="X904" s="580"/>
      <c r="Y904" s="580"/>
      <c r="Z904" s="580"/>
      <c r="AB904" s="581"/>
    </row>
    <row r="905" spans="1:28" s="583" customFormat="1">
      <c r="A905" s="624"/>
      <c r="B905" s="578" t="s">
        <v>998</v>
      </c>
      <c r="C905" s="599"/>
      <c r="D905" s="625"/>
      <c r="E905" s="626"/>
      <c r="F905" s="627"/>
      <c r="G905" s="628"/>
      <c r="H905" s="629"/>
      <c r="I905" s="630"/>
      <c r="J905" s="631"/>
      <c r="K905" s="594"/>
      <c r="L905" s="594"/>
      <c r="M905" s="579"/>
      <c r="N905" s="585" t="s">
        <v>611</v>
      </c>
      <c r="O905" s="585" t="s">
        <v>611</v>
      </c>
      <c r="P905" s="585" t="s">
        <v>611</v>
      </c>
      <c r="Q905" s="580"/>
      <c r="R905" s="581"/>
      <c r="S905" s="582"/>
      <c r="T905" s="582"/>
      <c r="U905" s="582"/>
      <c r="V905" s="582"/>
      <c r="W905" s="582"/>
      <c r="X905" s="580"/>
      <c r="Y905" s="580"/>
      <c r="Z905" s="580"/>
      <c r="AB905" s="581" t="s">
        <v>670</v>
      </c>
    </row>
    <row r="906" spans="1:28" s="583" customFormat="1">
      <c r="A906" s="624"/>
      <c r="B906" s="578" t="s">
        <v>671</v>
      </c>
      <c r="C906" s="599"/>
      <c r="D906" s="625"/>
      <c r="E906" s="626"/>
      <c r="F906" s="627"/>
      <c r="G906" s="628"/>
      <c r="H906" s="629"/>
      <c r="I906" s="630"/>
      <c r="J906" s="631"/>
      <c r="K906" s="594"/>
      <c r="L906" s="594"/>
      <c r="M906" s="579"/>
      <c r="N906" s="585" t="s">
        <v>611</v>
      </c>
      <c r="O906" s="585" t="s">
        <v>611</v>
      </c>
      <c r="P906" s="585" t="s">
        <v>611</v>
      </c>
      <c r="Q906" s="580"/>
      <c r="R906" s="581"/>
      <c r="S906" s="582"/>
      <c r="T906" s="582"/>
      <c r="U906" s="582"/>
      <c r="V906" s="582"/>
      <c r="W906" s="582"/>
      <c r="X906" s="580"/>
      <c r="Y906" s="580"/>
      <c r="Z906" s="580"/>
      <c r="AB906" s="581" t="s">
        <v>670</v>
      </c>
    </row>
    <row r="907" spans="1:28" s="583" customFormat="1">
      <c r="A907" s="624"/>
      <c r="B907" s="599" t="s">
        <v>666</v>
      </c>
      <c r="C907" s="599"/>
      <c r="D907" s="625"/>
      <c r="E907" s="626"/>
      <c r="F907" s="627"/>
      <c r="G907" s="628"/>
      <c r="H907" s="629"/>
      <c r="I907" s="629"/>
      <c r="J907" s="631"/>
      <c r="K907" s="594"/>
      <c r="L907" s="594"/>
      <c r="M907" s="579"/>
      <c r="N907" s="596"/>
      <c r="O907" s="596"/>
      <c r="P907" s="597"/>
      <c r="Q907" s="580"/>
      <c r="R907" s="581"/>
      <c r="S907" s="582"/>
      <c r="T907" s="582"/>
      <c r="U907" s="582"/>
      <c r="V907" s="582"/>
      <c r="W907" s="582"/>
      <c r="X907" s="580"/>
      <c r="Y907" s="580"/>
      <c r="Z907" s="580"/>
      <c r="AB907" s="581"/>
    </row>
    <row r="908" spans="1:28" s="583" customFormat="1">
      <c r="A908" s="624"/>
      <c r="B908" s="584" t="s">
        <v>757</v>
      </c>
      <c r="C908" s="599"/>
      <c r="D908" s="625">
        <v>1</v>
      </c>
      <c r="E908" s="626"/>
      <c r="F908" s="627"/>
      <c r="G908" s="628"/>
      <c r="H908" s="629"/>
      <c r="I908" s="629"/>
      <c r="J908" s="631"/>
      <c r="K908" s="594"/>
      <c r="L908" s="594"/>
      <c r="M908" s="579"/>
      <c r="N908" s="596"/>
      <c r="O908" s="596"/>
      <c r="P908" s="597"/>
      <c r="Q908" s="580"/>
      <c r="R908" s="581"/>
      <c r="S908" s="582"/>
      <c r="T908" s="582"/>
      <c r="U908" s="582"/>
      <c r="V908" s="582"/>
      <c r="W908" s="582"/>
      <c r="X908" s="580"/>
      <c r="Y908" s="580"/>
      <c r="Z908" s="580"/>
      <c r="AB908" s="581"/>
    </row>
    <row r="909" spans="1:28" s="583" customFormat="1">
      <c r="A909" s="624"/>
      <c r="B909" s="584" t="s">
        <v>989</v>
      </c>
      <c r="C909" s="599"/>
      <c r="D909" s="625">
        <v>1</v>
      </c>
      <c r="E909" s="626"/>
      <c r="F909" s="627"/>
      <c r="G909" s="628"/>
      <c r="H909" s="629"/>
      <c r="I909" s="629"/>
      <c r="J909" s="631"/>
      <c r="K909" s="594"/>
      <c r="L909" s="594"/>
      <c r="M909" s="579"/>
      <c r="N909" s="596"/>
      <c r="O909" s="596"/>
      <c r="P909" s="597"/>
      <c r="Q909" s="580"/>
      <c r="R909" s="581"/>
      <c r="S909" s="582"/>
      <c r="T909" s="582"/>
      <c r="U909" s="582"/>
      <c r="V909" s="582"/>
      <c r="W909" s="582"/>
      <c r="X909" s="580"/>
      <c r="Y909" s="580"/>
      <c r="Z909" s="580"/>
      <c r="AB909" s="581"/>
    </row>
    <row r="910" spans="1:28" s="583" customFormat="1">
      <c r="A910" s="624"/>
      <c r="B910" s="584"/>
      <c r="C910" s="599"/>
      <c r="D910" s="625"/>
      <c r="E910" s="626"/>
      <c r="F910" s="627"/>
      <c r="G910" s="628"/>
      <c r="H910" s="629"/>
      <c r="I910" s="629"/>
      <c r="J910" s="631"/>
      <c r="K910" s="594"/>
      <c r="L910" s="594"/>
      <c r="M910" s="579"/>
      <c r="N910" s="596"/>
      <c r="O910" s="596"/>
      <c r="P910" s="597"/>
      <c r="Q910" s="580"/>
      <c r="R910" s="581"/>
      <c r="S910" s="582"/>
      <c r="T910" s="582"/>
      <c r="U910" s="582"/>
      <c r="V910" s="582"/>
      <c r="W910" s="582"/>
      <c r="X910" s="580"/>
      <c r="Y910" s="580"/>
      <c r="Z910" s="580"/>
      <c r="AB910" s="581"/>
    </row>
    <row r="911" spans="1:28" s="583" customFormat="1">
      <c r="A911" s="624"/>
      <c r="B911" s="584"/>
      <c r="C911" s="599"/>
      <c r="D911" s="625"/>
      <c r="E911" s="626"/>
      <c r="F911" s="627"/>
      <c r="G911" s="628"/>
      <c r="H911" s="629"/>
      <c r="I911" s="629"/>
      <c r="J911" s="631"/>
      <c r="K911" s="594"/>
      <c r="L911" s="594"/>
      <c r="M911" s="579"/>
      <c r="N911" s="596"/>
      <c r="O911" s="596"/>
      <c r="P911" s="597"/>
      <c r="Q911" s="580"/>
      <c r="R911" s="581"/>
      <c r="S911" s="582"/>
      <c r="T911" s="582"/>
      <c r="U911" s="582"/>
      <c r="V911" s="582"/>
      <c r="W911" s="582"/>
      <c r="X911" s="580"/>
      <c r="Y911" s="580"/>
      <c r="Z911" s="580"/>
      <c r="AB911" s="581"/>
    </row>
    <row r="912" spans="1:28" s="486" customFormat="1" ht="29.25" customHeight="1">
      <c r="A912" s="471" t="s">
        <v>1046</v>
      </c>
      <c r="B912" s="472" t="s">
        <v>1047</v>
      </c>
      <c r="C912" s="473" t="s">
        <v>195</v>
      </c>
      <c r="D912" s="474"/>
      <c r="E912" s="475"/>
      <c r="F912" s="476"/>
      <c r="G912" s="477"/>
      <c r="H912" s="478"/>
      <c r="I912" s="478"/>
      <c r="J912" s="480"/>
      <c r="K912" s="481"/>
      <c r="L912" s="481"/>
      <c r="M912" s="482"/>
      <c r="N912" s="487"/>
      <c r="O912" s="487"/>
      <c r="P912" s="488"/>
      <c r="Q912" s="483"/>
      <c r="R912" s="484"/>
      <c r="S912" s="485"/>
      <c r="T912" s="485"/>
      <c r="U912" s="485"/>
      <c r="V912" s="485"/>
      <c r="W912" s="485"/>
      <c r="X912" s="483"/>
      <c r="Y912" s="483"/>
      <c r="Z912" s="483"/>
      <c r="AB912" s="484"/>
    </row>
    <row r="913" spans="1:28" s="583" customFormat="1">
      <c r="A913" s="624"/>
      <c r="B913" s="578" t="s">
        <v>671</v>
      </c>
      <c r="C913" s="599"/>
      <c r="D913" s="625"/>
      <c r="E913" s="626"/>
      <c r="F913" s="627"/>
      <c r="G913" s="628"/>
      <c r="H913" s="629"/>
      <c r="I913" s="630"/>
      <c r="J913" s="631"/>
      <c r="K913" s="594"/>
      <c r="L913" s="594"/>
      <c r="M913" s="579"/>
      <c r="N913" s="585" t="s">
        <v>611</v>
      </c>
      <c r="O913" s="585" t="s">
        <v>611</v>
      </c>
      <c r="P913" s="585" t="s">
        <v>611</v>
      </c>
      <c r="Q913" s="580"/>
      <c r="R913" s="581"/>
      <c r="S913" s="582"/>
      <c r="T913" s="582"/>
      <c r="U913" s="582"/>
      <c r="V913" s="582"/>
      <c r="W913" s="582"/>
      <c r="X913" s="580"/>
      <c r="Y913" s="580"/>
      <c r="Z913" s="580"/>
      <c r="AB913" s="581" t="s">
        <v>670</v>
      </c>
    </row>
    <row r="914" spans="1:28" s="583" customFormat="1">
      <c r="A914" s="624"/>
      <c r="B914" s="599" t="s">
        <v>666</v>
      </c>
      <c r="C914" s="599"/>
      <c r="D914" s="625"/>
      <c r="E914" s="626"/>
      <c r="F914" s="627"/>
      <c r="G914" s="628"/>
      <c r="H914" s="629"/>
      <c r="I914" s="629"/>
      <c r="J914" s="631"/>
      <c r="K914" s="594"/>
      <c r="L914" s="594"/>
      <c r="M914" s="579"/>
      <c r="N914" s="596"/>
      <c r="O914" s="596"/>
      <c r="P914" s="597"/>
      <c r="Q914" s="580"/>
      <c r="R914" s="581"/>
      <c r="S914" s="582"/>
      <c r="T914" s="582"/>
      <c r="U914" s="582"/>
      <c r="V914" s="582"/>
      <c r="W914" s="582"/>
      <c r="X914" s="580"/>
      <c r="Y914" s="580"/>
      <c r="Z914" s="580"/>
      <c r="AB914" s="581"/>
    </row>
    <row r="915" spans="1:28" s="583" customFormat="1">
      <c r="A915" s="624"/>
      <c r="B915" s="584" t="s">
        <v>757</v>
      </c>
      <c r="C915" s="599"/>
      <c r="D915" s="625">
        <v>1</v>
      </c>
      <c r="E915" s="626"/>
      <c r="F915" s="627"/>
      <c r="G915" s="628"/>
      <c r="H915" s="629"/>
      <c r="I915" s="629"/>
      <c r="J915" s="631"/>
      <c r="K915" s="594"/>
      <c r="L915" s="594"/>
      <c r="M915" s="579"/>
      <c r="N915" s="596"/>
      <c r="O915" s="596"/>
      <c r="P915" s="597"/>
      <c r="Q915" s="580"/>
      <c r="R915" s="581"/>
      <c r="S915" s="582"/>
      <c r="T915" s="582"/>
      <c r="U915" s="582"/>
      <c r="V915" s="582"/>
      <c r="W915" s="582"/>
      <c r="X915" s="580"/>
      <c r="Y915" s="580"/>
      <c r="Z915" s="580"/>
      <c r="AB915" s="581"/>
    </row>
    <row r="916" spans="1:28" s="583" customFormat="1">
      <c r="A916" s="624"/>
      <c r="B916" s="584" t="s">
        <v>989</v>
      </c>
      <c r="C916" s="599"/>
      <c r="D916" s="625">
        <v>1</v>
      </c>
      <c r="E916" s="626"/>
      <c r="F916" s="627"/>
      <c r="G916" s="628"/>
      <c r="H916" s="629"/>
      <c r="I916" s="629"/>
      <c r="J916" s="631"/>
      <c r="K916" s="594"/>
      <c r="L916" s="594"/>
      <c r="M916" s="579"/>
      <c r="N916" s="596"/>
      <c r="O916" s="596"/>
      <c r="P916" s="597"/>
      <c r="Q916" s="580"/>
      <c r="R916" s="581"/>
      <c r="S916" s="582"/>
      <c r="T916" s="582"/>
      <c r="U916" s="582"/>
      <c r="V916" s="582"/>
      <c r="W916" s="582"/>
      <c r="X916" s="580"/>
      <c r="Y916" s="580"/>
      <c r="Z916" s="580"/>
      <c r="AB916" s="581"/>
    </row>
    <row r="917" spans="1:28" s="583" customFormat="1">
      <c r="A917" s="624"/>
      <c r="B917" s="584" t="s">
        <v>990</v>
      </c>
      <c r="C917" s="599"/>
      <c r="D917" s="625">
        <v>3</v>
      </c>
      <c r="E917" s="626"/>
      <c r="F917" s="627"/>
      <c r="G917" s="628"/>
      <c r="H917" s="629"/>
      <c r="I917" s="629"/>
      <c r="J917" s="631"/>
      <c r="K917" s="594"/>
      <c r="L917" s="594"/>
      <c r="M917" s="579"/>
      <c r="N917" s="596"/>
      <c r="O917" s="596"/>
      <c r="P917" s="597"/>
      <c r="Q917" s="580"/>
      <c r="R917" s="581"/>
      <c r="S917" s="582"/>
      <c r="T917" s="582"/>
      <c r="U917" s="582"/>
      <c r="V917" s="582"/>
      <c r="W917" s="582"/>
      <c r="X917" s="580"/>
      <c r="Y917" s="580"/>
      <c r="Z917" s="580"/>
      <c r="AB917" s="581"/>
    </row>
    <row r="918" spans="1:28" s="583" customFormat="1">
      <c r="A918" s="624"/>
      <c r="B918" s="584" t="s">
        <v>991</v>
      </c>
      <c r="C918" s="599"/>
      <c r="D918" s="625">
        <v>3</v>
      </c>
      <c r="E918" s="626"/>
      <c r="F918" s="627"/>
      <c r="G918" s="628"/>
      <c r="H918" s="629"/>
      <c r="I918" s="629"/>
      <c r="J918" s="631"/>
      <c r="K918" s="594"/>
      <c r="L918" s="594"/>
      <c r="M918" s="579"/>
      <c r="N918" s="596"/>
      <c r="O918" s="596"/>
      <c r="P918" s="597"/>
      <c r="Q918" s="580"/>
      <c r="R918" s="581"/>
      <c r="S918" s="582"/>
      <c r="T918" s="582"/>
      <c r="U918" s="582"/>
      <c r="V918" s="582"/>
      <c r="W918" s="582"/>
      <c r="X918" s="580"/>
      <c r="Y918" s="580"/>
      <c r="Z918" s="580"/>
      <c r="AB918" s="581"/>
    </row>
    <row r="919" spans="1:28" s="583" customFormat="1">
      <c r="A919" s="624"/>
      <c r="B919" s="584" t="s">
        <v>992</v>
      </c>
      <c r="C919" s="599"/>
      <c r="D919" s="625">
        <v>1</v>
      </c>
      <c r="E919" s="626"/>
      <c r="F919" s="627"/>
      <c r="G919" s="628"/>
      <c r="H919" s="629"/>
      <c r="I919" s="629"/>
      <c r="J919" s="631"/>
      <c r="K919" s="594"/>
      <c r="L919" s="594"/>
      <c r="M919" s="579"/>
      <c r="N919" s="596"/>
      <c r="O919" s="596"/>
      <c r="P919" s="597"/>
      <c r="Q919" s="580"/>
      <c r="R919" s="581"/>
      <c r="S919" s="582"/>
      <c r="T919" s="582"/>
      <c r="U919" s="582"/>
      <c r="V919" s="582"/>
      <c r="W919" s="582"/>
      <c r="X919" s="580"/>
      <c r="Y919" s="580"/>
      <c r="Z919" s="580"/>
      <c r="AB919" s="581"/>
    </row>
    <row r="920" spans="1:28" s="583" customFormat="1">
      <c r="A920" s="624"/>
      <c r="B920" s="584" t="s">
        <v>993</v>
      </c>
      <c r="C920" s="599"/>
      <c r="D920" s="625">
        <v>1</v>
      </c>
      <c r="E920" s="626"/>
      <c r="F920" s="627"/>
      <c r="G920" s="628"/>
      <c r="H920" s="629"/>
      <c r="I920" s="629"/>
      <c r="J920" s="631"/>
      <c r="K920" s="594"/>
      <c r="L920" s="594"/>
      <c r="M920" s="579"/>
      <c r="N920" s="596"/>
      <c r="O920" s="596"/>
      <c r="P920" s="597"/>
      <c r="Q920" s="580"/>
      <c r="R920" s="581"/>
      <c r="S920" s="582"/>
      <c r="T920" s="582"/>
      <c r="U920" s="582"/>
      <c r="V920" s="582"/>
      <c r="W920" s="582"/>
      <c r="X920" s="580"/>
      <c r="Y920" s="580"/>
      <c r="Z920" s="580"/>
      <c r="AB920" s="581"/>
    </row>
    <row r="921" spans="1:28" s="583" customFormat="1">
      <c r="A921" s="624"/>
      <c r="B921" s="584" t="s">
        <v>860</v>
      </c>
      <c r="C921" s="599"/>
      <c r="D921" s="625">
        <v>1</v>
      </c>
      <c r="E921" s="626"/>
      <c r="F921" s="627"/>
      <c r="G921" s="628"/>
      <c r="H921" s="629"/>
      <c r="I921" s="629"/>
      <c r="J921" s="631"/>
      <c r="K921" s="594"/>
      <c r="L921" s="594"/>
      <c r="M921" s="579"/>
      <c r="N921" s="596"/>
      <c r="O921" s="596"/>
      <c r="P921" s="597"/>
      <c r="Q921" s="580"/>
      <c r="R921" s="581"/>
      <c r="S921" s="582"/>
      <c r="T921" s="582"/>
      <c r="U921" s="582"/>
      <c r="V921" s="582"/>
      <c r="W921" s="582"/>
      <c r="X921" s="580"/>
      <c r="Y921" s="580"/>
      <c r="Z921" s="580"/>
      <c r="AB921" s="581"/>
    </row>
    <row r="922" spans="1:28" s="583" customFormat="1">
      <c r="A922" s="624"/>
      <c r="B922" s="584" t="s">
        <v>861</v>
      </c>
      <c r="C922" s="599"/>
      <c r="D922" s="625">
        <v>1</v>
      </c>
      <c r="E922" s="626"/>
      <c r="F922" s="627"/>
      <c r="G922" s="628"/>
      <c r="H922" s="629"/>
      <c r="I922" s="629"/>
      <c r="J922" s="631"/>
      <c r="K922" s="594"/>
      <c r="L922" s="594"/>
      <c r="M922" s="579"/>
      <c r="N922" s="596"/>
      <c r="O922" s="596"/>
      <c r="P922" s="597"/>
      <c r="Q922" s="580"/>
      <c r="R922" s="581"/>
      <c r="S922" s="582"/>
      <c r="T922" s="582"/>
      <c r="U922" s="582"/>
      <c r="V922" s="582"/>
      <c r="W922" s="582"/>
      <c r="X922" s="580"/>
      <c r="Y922" s="580"/>
      <c r="Z922" s="580"/>
      <c r="AB922" s="581"/>
    </row>
    <row r="923" spans="1:28" s="583" customFormat="1">
      <c r="A923" s="624"/>
      <c r="B923" s="584" t="s">
        <v>864</v>
      </c>
      <c r="C923" s="599"/>
      <c r="D923" s="625">
        <v>1</v>
      </c>
      <c r="E923" s="626"/>
      <c r="F923" s="627"/>
      <c r="G923" s="628"/>
      <c r="H923" s="629"/>
      <c r="I923" s="629"/>
      <c r="J923" s="631"/>
      <c r="K923" s="594"/>
      <c r="L923" s="594"/>
      <c r="M923" s="579"/>
      <c r="N923" s="596"/>
      <c r="O923" s="596"/>
      <c r="P923" s="597"/>
      <c r="Q923" s="580"/>
      <c r="R923" s="581"/>
      <c r="S923" s="582"/>
      <c r="T923" s="582"/>
      <c r="U923" s="582"/>
      <c r="V923" s="582"/>
      <c r="W923" s="582"/>
      <c r="X923" s="580"/>
      <c r="Y923" s="580"/>
      <c r="Z923" s="580"/>
      <c r="AB923" s="581"/>
    </row>
    <row r="924" spans="1:28" s="583" customFormat="1">
      <c r="A924" s="624"/>
      <c r="B924" s="584" t="s">
        <v>868</v>
      </c>
      <c r="C924" s="599"/>
      <c r="D924" s="625">
        <v>1</v>
      </c>
      <c r="E924" s="626"/>
      <c r="F924" s="627"/>
      <c r="G924" s="628"/>
      <c r="H924" s="629"/>
      <c r="I924" s="629"/>
      <c r="J924" s="631"/>
      <c r="K924" s="594"/>
      <c r="L924" s="594"/>
      <c r="M924" s="579"/>
      <c r="N924" s="596"/>
      <c r="O924" s="596"/>
      <c r="P924" s="597"/>
      <c r="Q924" s="580"/>
      <c r="R924" s="581"/>
      <c r="S924" s="582"/>
      <c r="T924" s="582"/>
      <c r="U924" s="582"/>
      <c r="V924" s="582"/>
      <c r="W924" s="582"/>
      <c r="X924" s="580"/>
      <c r="Y924" s="580"/>
      <c r="Z924" s="580"/>
      <c r="AB924" s="581"/>
    </row>
    <row r="925" spans="1:28" s="583" customFormat="1">
      <c r="A925" s="624"/>
      <c r="B925" s="584" t="s">
        <v>871</v>
      </c>
      <c r="C925" s="599"/>
      <c r="D925" s="625">
        <v>1</v>
      </c>
      <c r="E925" s="626"/>
      <c r="F925" s="627"/>
      <c r="G925" s="628"/>
      <c r="H925" s="629"/>
      <c r="I925" s="629"/>
      <c r="J925" s="631"/>
      <c r="K925" s="594"/>
      <c r="L925" s="594"/>
      <c r="M925" s="579"/>
      <c r="N925" s="596"/>
      <c r="O925" s="596"/>
      <c r="P925" s="597"/>
      <c r="Q925" s="580"/>
      <c r="R925" s="581"/>
      <c r="S925" s="582"/>
      <c r="T925" s="582"/>
      <c r="U925" s="582"/>
      <c r="V925" s="582"/>
      <c r="W925" s="582"/>
      <c r="X925" s="580"/>
      <c r="Y925" s="580"/>
      <c r="Z925" s="580"/>
      <c r="AB925" s="581"/>
    </row>
    <row r="926" spans="1:28" s="583" customFormat="1">
      <c r="A926" s="624"/>
      <c r="B926" s="584" t="s">
        <v>874</v>
      </c>
      <c r="C926" s="599"/>
      <c r="D926" s="625">
        <v>1</v>
      </c>
      <c r="E926" s="626"/>
      <c r="F926" s="627"/>
      <c r="G926" s="628"/>
      <c r="H926" s="629"/>
      <c r="I926" s="629"/>
      <c r="J926" s="631"/>
      <c r="K926" s="594"/>
      <c r="L926" s="594"/>
      <c r="M926" s="579"/>
      <c r="N926" s="596"/>
      <c r="O926" s="596"/>
      <c r="P926" s="597"/>
      <c r="Q926" s="580"/>
      <c r="R926" s="581"/>
      <c r="S926" s="582"/>
      <c r="T926" s="582"/>
      <c r="U926" s="582"/>
      <c r="V926" s="582"/>
      <c r="W926" s="582"/>
      <c r="X926" s="580"/>
      <c r="Y926" s="580"/>
      <c r="Z926" s="580"/>
      <c r="AB926" s="581"/>
    </row>
    <row r="927" spans="1:28" s="486" customFormat="1" ht="29.25" customHeight="1">
      <c r="A927" s="471" t="s">
        <v>1048</v>
      </c>
      <c r="B927" s="472" t="s">
        <v>1049</v>
      </c>
      <c r="C927" s="473" t="s">
        <v>195</v>
      </c>
      <c r="D927" s="474"/>
      <c r="E927" s="475"/>
      <c r="F927" s="476"/>
      <c r="G927" s="477"/>
      <c r="H927" s="478"/>
      <c r="I927" s="478"/>
      <c r="J927" s="480"/>
      <c r="K927" s="481"/>
      <c r="L927" s="481"/>
      <c r="M927" s="482"/>
      <c r="N927" s="487"/>
      <c r="O927" s="487"/>
      <c r="P927" s="488"/>
      <c r="Q927" s="483"/>
      <c r="R927" s="484"/>
      <c r="S927" s="485"/>
      <c r="T927" s="485"/>
      <c r="U927" s="485"/>
      <c r="V927" s="485"/>
      <c r="W927" s="485"/>
      <c r="X927" s="483"/>
      <c r="Y927" s="483"/>
      <c r="Z927" s="483"/>
      <c r="AB927" s="484"/>
    </row>
    <row r="928" spans="1:28" s="583" customFormat="1">
      <c r="A928" s="624"/>
      <c r="B928" s="578" t="s">
        <v>671</v>
      </c>
      <c r="C928" s="599"/>
      <c r="D928" s="625"/>
      <c r="E928" s="626"/>
      <c r="F928" s="627"/>
      <c r="G928" s="628"/>
      <c r="H928" s="629"/>
      <c r="I928" s="630"/>
      <c r="J928" s="631"/>
      <c r="K928" s="594"/>
      <c r="L928" s="594"/>
      <c r="M928" s="579"/>
      <c r="N928" s="585" t="s">
        <v>611</v>
      </c>
      <c r="O928" s="585" t="s">
        <v>611</v>
      </c>
      <c r="P928" s="585" t="s">
        <v>611</v>
      </c>
      <c r="Q928" s="580"/>
      <c r="R928" s="581"/>
      <c r="S928" s="582"/>
      <c r="T928" s="582"/>
      <c r="U928" s="582"/>
      <c r="V928" s="582"/>
      <c r="W928" s="582"/>
      <c r="X928" s="580"/>
      <c r="Y928" s="580"/>
      <c r="Z928" s="580"/>
      <c r="AB928" s="581" t="s">
        <v>670</v>
      </c>
    </row>
    <row r="929" spans="1:28" s="583" customFormat="1">
      <c r="A929" s="624"/>
      <c r="B929" s="599" t="s">
        <v>666</v>
      </c>
      <c r="C929" s="599"/>
      <c r="D929" s="625"/>
      <c r="E929" s="626"/>
      <c r="F929" s="627"/>
      <c r="G929" s="628"/>
      <c r="H929" s="629"/>
      <c r="I929" s="629"/>
      <c r="J929" s="631"/>
      <c r="K929" s="594"/>
      <c r="L929" s="594"/>
      <c r="M929" s="579"/>
      <c r="N929" s="596"/>
      <c r="O929" s="596"/>
      <c r="P929" s="597"/>
      <c r="Q929" s="580"/>
      <c r="R929" s="581"/>
      <c r="S929" s="582"/>
      <c r="T929" s="582"/>
      <c r="U929" s="582"/>
      <c r="V929" s="582"/>
      <c r="W929" s="582"/>
      <c r="X929" s="580"/>
      <c r="Y929" s="580"/>
      <c r="Z929" s="580"/>
      <c r="AB929" s="581"/>
    </row>
    <row r="930" spans="1:28" s="583" customFormat="1">
      <c r="A930" s="624"/>
      <c r="B930" s="584" t="s">
        <v>992</v>
      </c>
      <c r="C930" s="599"/>
      <c r="D930" s="625"/>
      <c r="E930" s="626">
        <v>1.35</v>
      </c>
      <c r="F930" s="627"/>
      <c r="G930" s="628"/>
      <c r="H930" s="629"/>
      <c r="I930" s="629"/>
      <c r="J930" s="631"/>
      <c r="K930" s="594"/>
      <c r="L930" s="594"/>
      <c r="M930" s="579"/>
      <c r="N930" s="596"/>
      <c r="O930" s="596"/>
      <c r="P930" s="597"/>
      <c r="Q930" s="580"/>
      <c r="R930" s="581"/>
      <c r="S930" s="582"/>
      <c r="T930" s="582"/>
      <c r="U930" s="582"/>
      <c r="V930" s="582"/>
      <c r="W930" s="582"/>
      <c r="X930" s="580"/>
      <c r="Y930" s="580"/>
      <c r="Z930" s="580"/>
      <c r="AB930" s="581"/>
    </row>
    <row r="931" spans="1:28" s="583" customFormat="1">
      <c r="A931" s="624"/>
      <c r="B931" s="584" t="s">
        <v>993</v>
      </c>
      <c r="C931" s="599"/>
      <c r="D931" s="625"/>
      <c r="E931" s="626">
        <v>1.35</v>
      </c>
      <c r="F931" s="627"/>
      <c r="G931" s="628"/>
      <c r="H931" s="629"/>
      <c r="I931" s="629"/>
      <c r="J931" s="631"/>
      <c r="K931" s="594"/>
      <c r="L931" s="594"/>
      <c r="M931" s="579"/>
      <c r="N931" s="596"/>
      <c r="O931" s="596"/>
      <c r="P931" s="597"/>
      <c r="Q931" s="580"/>
      <c r="R931" s="581"/>
      <c r="S931" s="582"/>
      <c r="T931" s="582"/>
      <c r="U931" s="582"/>
      <c r="V931" s="582"/>
      <c r="W931" s="582"/>
      <c r="X931" s="580"/>
      <c r="Y931" s="580"/>
      <c r="Z931" s="580"/>
      <c r="AB931" s="581"/>
    </row>
    <row r="932" spans="1:28" s="583" customFormat="1">
      <c r="A932" s="624"/>
      <c r="B932" s="584" t="s">
        <v>860</v>
      </c>
      <c r="C932" s="599"/>
      <c r="D932" s="625"/>
      <c r="E932" s="626">
        <v>1.35</v>
      </c>
      <c r="F932" s="627"/>
      <c r="G932" s="628"/>
      <c r="H932" s="629"/>
      <c r="I932" s="629"/>
      <c r="J932" s="631"/>
      <c r="K932" s="594"/>
      <c r="L932" s="594"/>
      <c r="M932" s="579"/>
      <c r="N932" s="596"/>
      <c r="O932" s="596"/>
      <c r="P932" s="597"/>
      <c r="Q932" s="580"/>
      <c r="R932" s="581"/>
      <c r="S932" s="582"/>
      <c r="T932" s="582"/>
      <c r="U932" s="582"/>
      <c r="V932" s="582"/>
      <c r="W932" s="582"/>
      <c r="X932" s="580"/>
      <c r="Y932" s="580"/>
      <c r="Z932" s="580"/>
      <c r="AB932" s="581"/>
    </row>
    <row r="933" spans="1:28" s="583" customFormat="1">
      <c r="A933" s="624"/>
      <c r="B933" s="584" t="s">
        <v>861</v>
      </c>
      <c r="C933" s="599"/>
      <c r="D933" s="625"/>
      <c r="E933" s="626">
        <v>1.35</v>
      </c>
      <c r="F933" s="627"/>
      <c r="G933" s="628"/>
      <c r="H933" s="629"/>
      <c r="I933" s="629"/>
      <c r="J933" s="631"/>
      <c r="K933" s="594"/>
      <c r="L933" s="594"/>
      <c r="M933" s="579"/>
      <c r="N933" s="596"/>
      <c r="O933" s="596"/>
      <c r="P933" s="597"/>
      <c r="Q933" s="580"/>
      <c r="R933" s="581"/>
      <c r="S933" s="582"/>
      <c r="T933" s="582"/>
      <c r="U933" s="582"/>
      <c r="V933" s="582"/>
      <c r="W933" s="582"/>
      <c r="X933" s="580"/>
      <c r="Y933" s="580"/>
      <c r="Z933" s="580"/>
      <c r="AB933" s="581"/>
    </row>
    <row r="934" spans="1:28" s="583" customFormat="1">
      <c r="A934" s="624"/>
      <c r="B934" s="584" t="s">
        <v>864</v>
      </c>
      <c r="C934" s="599"/>
      <c r="D934" s="625"/>
      <c r="E934" s="626">
        <v>1.35</v>
      </c>
      <c r="F934" s="627"/>
      <c r="G934" s="628"/>
      <c r="H934" s="629"/>
      <c r="I934" s="629"/>
      <c r="J934" s="631"/>
      <c r="K934" s="594"/>
      <c r="L934" s="594"/>
      <c r="M934" s="579"/>
      <c r="N934" s="596"/>
      <c r="O934" s="596"/>
      <c r="P934" s="597"/>
      <c r="Q934" s="580"/>
      <c r="R934" s="581"/>
      <c r="S934" s="582"/>
      <c r="T934" s="582"/>
      <c r="U934" s="582"/>
      <c r="V934" s="582"/>
      <c r="W934" s="582"/>
      <c r="X934" s="580"/>
      <c r="Y934" s="580"/>
      <c r="Z934" s="580"/>
      <c r="AB934" s="581"/>
    </row>
    <row r="935" spans="1:28" s="583" customFormat="1">
      <c r="A935" s="624"/>
      <c r="B935" s="584" t="s">
        <v>868</v>
      </c>
      <c r="C935" s="599"/>
      <c r="D935" s="625"/>
      <c r="E935" s="626">
        <v>1.35</v>
      </c>
      <c r="F935" s="627"/>
      <c r="G935" s="628"/>
      <c r="H935" s="629"/>
      <c r="I935" s="629"/>
      <c r="J935" s="631"/>
      <c r="K935" s="594"/>
      <c r="L935" s="594"/>
      <c r="M935" s="579"/>
      <c r="N935" s="596"/>
      <c r="O935" s="596"/>
      <c r="P935" s="597"/>
      <c r="Q935" s="580"/>
      <c r="R935" s="581"/>
      <c r="S935" s="582"/>
      <c r="T935" s="582"/>
      <c r="U935" s="582"/>
      <c r="V935" s="582"/>
      <c r="W935" s="582"/>
      <c r="X935" s="580"/>
      <c r="Y935" s="580"/>
      <c r="Z935" s="580"/>
      <c r="AB935" s="581"/>
    </row>
    <row r="936" spans="1:28" s="583" customFormat="1">
      <c r="A936" s="624"/>
      <c r="B936" s="584" t="s">
        <v>871</v>
      </c>
      <c r="C936" s="599"/>
      <c r="D936" s="625"/>
      <c r="E936" s="626">
        <v>1.25</v>
      </c>
      <c r="F936" s="627"/>
      <c r="G936" s="628"/>
      <c r="H936" s="629"/>
      <c r="I936" s="629"/>
      <c r="J936" s="631"/>
      <c r="K936" s="594"/>
      <c r="L936" s="594"/>
      <c r="M936" s="579"/>
      <c r="N936" s="596"/>
      <c r="O936" s="596"/>
      <c r="P936" s="597"/>
      <c r="Q936" s="580"/>
      <c r="R936" s="581"/>
      <c r="S936" s="582"/>
      <c r="T936" s="582"/>
      <c r="U936" s="582"/>
      <c r="V936" s="582"/>
      <c r="W936" s="582"/>
      <c r="X936" s="580"/>
      <c r="Y936" s="580"/>
      <c r="Z936" s="580"/>
      <c r="AB936" s="581"/>
    </row>
    <row r="937" spans="1:28" s="583" customFormat="1">
      <c r="A937" s="624"/>
      <c r="B937" s="584" t="s">
        <v>874</v>
      </c>
      <c r="C937" s="599"/>
      <c r="D937" s="625"/>
      <c r="E937" s="626">
        <v>1.1000000000000001</v>
      </c>
      <c r="F937" s="627"/>
      <c r="G937" s="628"/>
      <c r="H937" s="629"/>
      <c r="I937" s="629"/>
      <c r="J937" s="631"/>
      <c r="K937" s="594"/>
      <c r="L937" s="594"/>
      <c r="M937" s="579"/>
      <c r="N937" s="596"/>
      <c r="O937" s="596"/>
      <c r="P937" s="597"/>
      <c r="Q937" s="580"/>
      <c r="R937" s="581"/>
      <c r="S937" s="582"/>
      <c r="T937" s="582"/>
      <c r="U937" s="582"/>
      <c r="V937" s="582"/>
      <c r="W937" s="582"/>
      <c r="X937" s="580"/>
      <c r="Y937" s="580"/>
      <c r="Z937" s="580"/>
      <c r="AB937" s="581"/>
    </row>
    <row r="938" spans="1:28" s="486" customFormat="1" ht="29.25" customHeight="1">
      <c r="A938" s="471" t="s">
        <v>1050</v>
      </c>
      <c r="B938" s="472" t="s">
        <v>1051</v>
      </c>
      <c r="C938" s="473" t="s">
        <v>195</v>
      </c>
      <c r="D938" s="474"/>
      <c r="E938" s="475"/>
      <c r="F938" s="476"/>
      <c r="G938" s="477"/>
      <c r="H938" s="478"/>
      <c r="I938" s="478"/>
      <c r="J938" s="480"/>
      <c r="K938" s="481"/>
      <c r="L938" s="481"/>
      <c r="M938" s="482"/>
      <c r="N938" s="487"/>
      <c r="O938" s="487"/>
      <c r="P938" s="488"/>
      <c r="Q938" s="483"/>
      <c r="R938" s="484"/>
      <c r="S938" s="485"/>
      <c r="T938" s="485"/>
      <c r="U938" s="485"/>
      <c r="V938" s="485"/>
      <c r="W938" s="485"/>
      <c r="X938" s="483"/>
      <c r="Y938" s="483"/>
      <c r="Z938" s="483"/>
      <c r="AB938" s="484"/>
    </row>
    <row r="939" spans="1:28" s="583" customFormat="1">
      <c r="A939" s="624"/>
      <c r="B939" s="578" t="s">
        <v>671</v>
      </c>
      <c r="C939" s="599"/>
      <c r="D939" s="625"/>
      <c r="E939" s="626"/>
      <c r="F939" s="627"/>
      <c r="G939" s="628"/>
      <c r="H939" s="629"/>
      <c r="I939" s="630"/>
      <c r="J939" s="631"/>
      <c r="K939" s="594"/>
      <c r="L939" s="594"/>
      <c r="M939" s="579"/>
      <c r="N939" s="585" t="s">
        <v>611</v>
      </c>
      <c r="O939" s="585" t="s">
        <v>611</v>
      </c>
      <c r="P939" s="585" t="s">
        <v>611</v>
      </c>
      <c r="Q939" s="580"/>
      <c r="R939" s="581"/>
      <c r="S939" s="582"/>
      <c r="T939" s="582"/>
      <c r="U939" s="582"/>
      <c r="V939" s="582"/>
      <c r="W939" s="582"/>
      <c r="X939" s="580"/>
      <c r="Y939" s="580"/>
      <c r="Z939" s="580"/>
      <c r="AB939" s="581" t="s">
        <v>670</v>
      </c>
    </row>
    <row r="940" spans="1:28" s="583" customFormat="1">
      <c r="A940" s="624"/>
      <c r="B940" s="599" t="s">
        <v>666</v>
      </c>
      <c r="C940" s="599"/>
      <c r="D940" s="625"/>
      <c r="E940" s="626"/>
      <c r="F940" s="627"/>
      <c r="G940" s="628"/>
      <c r="H940" s="629"/>
      <c r="I940" s="629"/>
      <c r="J940" s="631"/>
      <c r="K940" s="594"/>
      <c r="L940" s="594"/>
      <c r="M940" s="579"/>
      <c r="N940" s="596"/>
      <c r="O940" s="596"/>
      <c r="P940" s="597"/>
      <c r="Q940" s="580"/>
      <c r="R940" s="581"/>
      <c r="S940" s="582"/>
      <c r="T940" s="582"/>
      <c r="U940" s="582"/>
      <c r="V940" s="582"/>
      <c r="W940" s="582"/>
      <c r="X940" s="580"/>
      <c r="Y940" s="580"/>
      <c r="Z940" s="580"/>
      <c r="AB940" s="581"/>
    </row>
    <row r="941" spans="1:28" s="583" customFormat="1">
      <c r="A941" s="624"/>
      <c r="B941" s="584" t="s">
        <v>757</v>
      </c>
      <c r="C941" s="599"/>
      <c r="D941" s="625">
        <v>1</v>
      </c>
      <c r="E941" s="626"/>
      <c r="F941" s="627"/>
      <c r="G941" s="628"/>
      <c r="H941" s="629"/>
      <c r="I941" s="629"/>
      <c r="J941" s="631"/>
      <c r="K941" s="594"/>
      <c r="L941" s="594"/>
      <c r="M941" s="579"/>
      <c r="N941" s="596"/>
      <c r="O941" s="596"/>
      <c r="P941" s="597"/>
      <c r="Q941" s="580"/>
      <c r="R941" s="581"/>
      <c r="S941" s="582"/>
      <c r="T941" s="582"/>
      <c r="U941" s="582"/>
      <c r="V941" s="582"/>
      <c r="W941" s="582"/>
      <c r="X941" s="580"/>
      <c r="Y941" s="580"/>
      <c r="Z941" s="580"/>
      <c r="AB941" s="581"/>
    </row>
    <row r="942" spans="1:28" s="583" customFormat="1">
      <c r="A942" s="624"/>
      <c r="B942" s="584" t="s">
        <v>989</v>
      </c>
      <c r="C942" s="599"/>
      <c r="D942" s="625">
        <v>1</v>
      </c>
      <c r="E942" s="626"/>
      <c r="F942" s="627"/>
      <c r="G942" s="628"/>
      <c r="H942" s="629"/>
      <c r="I942" s="629"/>
      <c r="J942" s="631"/>
      <c r="K942" s="594"/>
      <c r="L942" s="594"/>
      <c r="M942" s="579"/>
      <c r="N942" s="596"/>
      <c r="O942" s="596"/>
      <c r="P942" s="597"/>
      <c r="Q942" s="580"/>
      <c r="R942" s="581"/>
      <c r="S942" s="582"/>
      <c r="T942" s="582"/>
      <c r="U942" s="582"/>
      <c r="V942" s="582"/>
      <c r="W942" s="582"/>
      <c r="X942" s="580"/>
      <c r="Y942" s="580"/>
      <c r="Z942" s="580"/>
      <c r="AB942" s="581"/>
    </row>
    <row r="943" spans="1:28" s="583" customFormat="1">
      <c r="A943" s="624"/>
      <c r="B943" s="584" t="s">
        <v>990</v>
      </c>
      <c r="C943" s="599"/>
      <c r="D943" s="625">
        <v>2</v>
      </c>
      <c r="E943" s="626"/>
      <c r="F943" s="627"/>
      <c r="G943" s="628"/>
      <c r="H943" s="629"/>
      <c r="I943" s="629"/>
      <c r="J943" s="631"/>
      <c r="K943" s="594"/>
      <c r="L943" s="594"/>
      <c r="M943" s="579"/>
      <c r="N943" s="596"/>
      <c r="O943" s="596"/>
      <c r="P943" s="597"/>
      <c r="Q943" s="580"/>
      <c r="R943" s="581"/>
      <c r="S943" s="582"/>
      <c r="T943" s="582"/>
      <c r="U943" s="582"/>
      <c r="V943" s="582"/>
      <c r="W943" s="582"/>
      <c r="X943" s="580"/>
      <c r="Y943" s="580"/>
      <c r="Z943" s="580"/>
      <c r="AB943" s="581"/>
    </row>
    <row r="944" spans="1:28" s="583" customFormat="1">
      <c r="A944" s="624"/>
      <c r="B944" s="584" t="s">
        <v>991</v>
      </c>
      <c r="C944" s="599"/>
      <c r="D944" s="625">
        <v>2</v>
      </c>
      <c r="E944" s="626"/>
      <c r="F944" s="627"/>
      <c r="G944" s="628"/>
      <c r="H944" s="629"/>
      <c r="I944" s="629"/>
      <c r="J944" s="631"/>
      <c r="K944" s="594"/>
      <c r="L944" s="594"/>
      <c r="M944" s="579"/>
      <c r="N944" s="596"/>
      <c r="O944" s="596"/>
      <c r="P944" s="597"/>
      <c r="Q944" s="580"/>
      <c r="R944" s="581"/>
      <c r="S944" s="582"/>
      <c r="T944" s="582"/>
      <c r="U944" s="582"/>
      <c r="V944" s="582"/>
      <c r="W944" s="582"/>
      <c r="X944" s="580"/>
      <c r="Y944" s="580"/>
      <c r="Z944" s="580"/>
      <c r="AB944" s="581"/>
    </row>
    <row r="945" spans="1:28" s="583" customFormat="1">
      <c r="A945" s="624"/>
      <c r="B945" s="584" t="s">
        <v>992</v>
      </c>
      <c r="C945" s="599"/>
      <c r="D945" s="625">
        <v>1</v>
      </c>
      <c r="E945" s="626"/>
      <c r="F945" s="627"/>
      <c r="G945" s="628"/>
      <c r="H945" s="629"/>
      <c r="I945" s="629"/>
      <c r="J945" s="631"/>
      <c r="K945" s="594"/>
      <c r="L945" s="594"/>
      <c r="M945" s="579"/>
      <c r="N945" s="596"/>
      <c r="O945" s="596"/>
      <c r="P945" s="597"/>
      <c r="Q945" s="580"/>
      <c r="R945" s="581"/>
      <c r="S945" s="582"/>
      <c r="T945" s="582"/>
      <c r="U945" s="582"/>
      <c r="V945" s="582"/>
      <c r="W945" s="582"/>
      <c r="X945" s="580"/>
      <c r="Y945" s="580"/>
      <c r="Z945" s="580"/>
      <c r="AB945" s="581"/>
    </row>
    <row r="946" spans="1:28" s="583" customFormat="1">
      <c r="A946" s="624"/>
      <c r="B946" s="584" t="s">
        <v>993</v>
      </c>
      <c r="C946" s="599"/>
      <c r="D946" s="625">
        <v>1</v>
      </c>
      <c r="E946" s="626"/>
      <c r="F946" s="627"/>
      <c r="G946" s="628"/>
      <c r="H946" s="629"/>
      <c r="I946" s="629"/>
      <c r="J946" s="631"/>
      <c r="K946" s="594"/>
      <c r="L946" s="594"/>
      <c r="M946" s="579"/>
      <c r="N946" s="596"/>
      <c r="O946" s="596"/>
      <c r="P946" s="597"/>
      <c r="Q946" s="580"/>
      <c r="R946" s="581"/>
      <c r="S946" s="582"/>
      <c r="T946" s="582"/>
      <c r="U946" s="582"/>
      <c r="V946" s="582"/>
      <c r="W946" s="582"/>
      <c r="X946" s="580"/>
      <c r="Y946" s="580"/>
      <c r="Z946" s="580"/>
      <c r="AB946" s="581"/>
    </row>
    <row r="947" spans="1:28" s="583" customFormat="1">
      <c r="A947" s="624"/>
      <c r="B947" s="584" t="s">
        <v>860</v>
      </c>
      <c r="C947" s="599"/>
      <c r="D947" s="625">
        <v>1</v>
      </c>
      <c r="E947" s="626"/>
      <c r="F947" s="627"/>
      <c r="G947" s="628"/>
      <c r="H947" s="629"/>
      <c r="I947" s="629"/>
      <c r="J947" s="631"/>
      <c r="K947" s="594"/>
      <c r="L947" s="594"/>
      <c r="M947" s="579"/>
      <c r="N947" s="596"/>
      <c r="O947" s="596"/>
      <c r="P947" s="597"/>
      <c r="Q947" s="580"/>
      <c r="R947" s="581"/>
      <c r="S947" s="582"/>
      <c r="T947" s="582"/>
      <c r="U947" s="582"/>
      <c r="V947" s="582"/>
      <c r="W947" s="582"/>
      <c r="X947" s="580"/>
      <c r="Y947" s="580"/>
      <c r="Z947" s="580"/>
      <c r="AB947" s="581"/>
    </row>
    <row r="948" spans="1:28" s="583" customFormat="1">
      <c r="A948" s="624"/>
      <c r="B948" s="584" t="s">
        <v>861</v>
      </c>
      <c r="C948" s="599"/>
      <c r="D948" s="625">
        <v>1</v>
      </c>
      <c r="E948" s="626"/>
      <c r="F948" s="627"/>
      <c r="G948" s="628"/>
      <c r="H948" s="629"/>
      <c r="I948" s="629"/>
      <c r="J948" s="631"/>
      <c r="K948" s="594"/>
      <c r="L948" s="594"/>
      <c r="M948" s="579"/>
      <c r="N948" s="596"/>
      <c r="O948" s="596"/>
      <c r="P948" s="597"/>
      <c r="Q948" s="580"/>
      <c r="R948" s="581"/>
      <c r="S948" s="582"/>
      <c r="T948" s="582"/>
      <c r="U948" s="582"/>
      <c r="V948" s="582"/>
      <c r="W948" s="582"/>
      <c r="X948" s="580"/>
      <c r="Y948" s="580"/>
      <c r="Z948" s="580"/>
      <c r="AB948" s="581"/>
    </row>
    <row r="949" spans="1:28" s="583" customFormat="1">
      <c r="A949" s="624"/>
      <c r="B949" s="584" t="s">
        <v>864</v>
      </c>
      <c r="C949" s="599"/>
      <c r="D949" s="625">
        <v>1</v>
      </c>
      <c r="E949" s="626"/>
      <c r="F949" s="627"/>
      <c r="G949" s="628"/>
      <c r="H949" s="629"/>
      <c r="I949" s="629"/>
      <c r="J949" s="631"/>
      <c r="K949" s="594"/>
      <c r="L949" s="594"/>
      <c r="M949" s="579"/>
      <c r="N949" s="596"/>
      <c r="O949" s="596"/>
      <c r="P949" s="597"/>
      <c r="Q949" s="580"/>
      <c r="R949" s="581"/>
      <c r="S949" s="582"/>
      <c r="T949" s="582"/>
      <c r="U949" s="582"/>
      <c r="V949" s="582"/>
      <c r="W949" s="582"/>
      <c r="X949" s="580"/>
      <c r="Y949" s="580"/>
      <c r="Z949" s="580"/>
      <c r="AB949" s="581"/>
    </row>
    <row r="950" spans="1:28" s="583" customFormat="1">
      <c r="A950" s="624"/>
      <c r="B950" s="584" t="s">
        <v>868</v>
      </c>
      <c r="C950" s="599"/>
      <c r="D950" s="625">
        <v>1</v>
      </c>
      <c r="E950" s="626"/>
      <c r="F950" s="627"/>
      <c r="G950" s="628"/>
      <c r="H950" s="629"/>
      <c r="I950" s="629"/>
      <c r="J950" s="631"/>
      <c r="K950" s="594"/>
      <c r="L950" s="594"/>
      <c r="M950" s="579"/>
      <c r="N950" s="596"/>
      <c r="O950" s="596"/>
      <c r="P950" s="597"/>
      <c r="Q950" s="580"/>
      <c r="R950" s="581"/>
      <c r="S950" s="582"/>
      <c r="T950" s="582"/>
      <c r="U950" s="582"/>
      <c r="V950" s="582"/>
      <c r="W950" s="582"/>
      <c r="X950" s="580"/>
      <c r="Y950" s="580"/>
      <c r="Z950" s="580"/>
      <c r="AB950" s="581"/>
    </row>
    <row r="951" spans="1:28" s="583" customFormat="1">
      <c r="A951" s="624"/>
      <c r="B951" s="584" t="s">
        <v>871</v>
      </c>
      <c r="C951" s="599"/>
      <c r="D951" s="625">
        <v>1</v>
      </c>
      <c r="E951" s="626"/>
      <c r="F951" s="627"/>
      <c r="G951" s="628"/>
      <c r="H951" s="629"/>
      <c r="I951" s="629"/>
      <c r="J951" s="631"/>
      <c r="K951" s="594"/>
      <c r="L951" s="594"/>
      <c r="M951" s="579"/>
      <c r="N951" s="596"/>
      <c r="O951" s="596"/>
      <c r="P951" s="597"/>
      <c r="Q951" s="580"/>
      <c r="R951" s="581"/>
      <c r="S951" s="582"/>
      <c r="T951" s="582"/>
      <c r="U951" s="582"/>
      <c r="V951" s="582"/>
      <c r="W951" s="582"/>
      <c r="X951" s="580"/>
      <c r="Y951" s="580"/>
      <c r="Z951" s="580"/>
      <c r="AB951" s="581"/>
    </row>
    <row r="952" spans="1:28" s="583" customFormat="1">
      <c r="A952" s="624"/>
      <c r="B952" s="584" t="s">
        <v>874</v>
      </c>
      <c r="C952" s="599"/>
      <c r="D952" s="625">
        <v>1</v>
      </c>
      <c r="E952" s="626"/>
      <c r="F952" s="627"/>
      <c r="G952" s="628"/>
      <c r="H952" s="629"/>
      <c r="I952" s="629"/>
      <c r="J952" s="631"/>
      <c r="K952" s="594"/>
      <c r="L952" s="594"/>
      <c r="M952" s="579"/>
      <c r="N952" s="596"/>
      <c r="O952" s="596"/>
      <c r="P952" s="597"/>
      <c r="Q952" s="580"/>
      <c r="R952" s="581"/>
      <c r="S952" s="582"/>
      <c r="T952" s="582"/>
      <c r="U952" s="582"/>
      <c r="V952" s="582"/>
      <c r="W952" s="582"/>
      <c r="X952" s="580"/>
      <c r="Y952" s="580"/>
      <c r="Z952" s="580"/>
      <c r="AB952" s="581"/>
    </row>
    <row r="953" spans="1:28" s="550" customFormat="1">
      <c r="A953" s="546"/>
      <c r="B953" s="560"/>
      <c r="C953" s="552"/>
      <c r="D953" s="543"/>
      <c r="E953" s="553"/>
      <c r="F953" s="554"/>
      <c r="G953" s="555"/>
      <c r="H953" s="556"/>
      <c r="I953" s="556"/>
      <c r="J953" s="558"/>
      <c r="K953" s="254"/>
      <c r="L953" s="254"/>
      <c r="M953" s="545"/>
      <c r="N953" s="490"/>
      <c r="O953" s="490"/>
      <c r="P953" s="491"/>
      <c r="Q953" s="547"/>
      <c r="R953" s="548"/>
      <c r="S953" s="549"/>
      <c r="T953" s="549"/>
      <c r="U953" s="549"/>
      <c r="V953" s="549"/>
      <c r="W953" s="549"/>
      <c r="X953" s="547"/>
      <c r="Y953" s="547"/>
      <c r="Z953" s="547"/>
      <c r="AB953" s="548"/>
    </row>
    <row r="954" spans="1:28" s="550" customFormat="1">
      <c r="A954" s="546"/>
      <c r="B954" s="560"/>
      <c r="C954" s="552"/>
      <c r="D954" s="543"/>
      <c r="E954" s="553"/>
      <c r="F954" s="554"/>
      <c r="G954" s="555"/>
      <c r="H954" s="556"/>
      <c r="I954" s="556"/>
      <c r="J954" s="558"/>
      <c r="K954" s="254"/>
      <c r="L954" s="254"/>
      <c r="M954" s="545"/>
      <c r="N954" s="490"/>
      <c r="O954" s="490"/>
      <c r="P954" s="491"/>
      <c r="Q954" s="547"/>
      <c r="R954" s="548"/>
      <c r="S954" s="549"/>
      <c r="T954" s="549"/>
      <c r="U954" s="549"/>
      <c r="V954" s="549"/>
      <c r="W954" s="549"/>
      <c r="X954" s="547"/>
      <c r="Y954" s="547"/>
      <c r="Z954" s="547"/>
      <c r="AB954" s="548"/>
    </row>
    <row r="955" spans="1:28" s="550" customFormat="1">
      <c r="A955" s="546"/>
      <c r="B955" s="560"/>
      <c r="C955" s="552"/>
      <c r="D955" s="543"/>
      <c r="E955" s="553"/>
      <c r="F955" s="554"/>
      <c r="G955" s="555"/>
      <c r="H955" s="556"/>
      <c r="I955" s="556"/>
      <c r="J955" s="558"/>
      <c r="K955" s="254"/>
      <c r="L955" s="254"/>
      <c r="M955" s="545"/>
      <c r="N955" s="490"/>
      <c r="O955" s="490"/>
      <c r="P955" s="491"/>
      <c r="Q955" s="547"/>
      <c r="R955" s="548"/>
      <c r="S955" s="549"/>
      <c r="T955" s="549"/>
      <c r="U955" s="549"/>
      <c r="V955" s="549"/>
      <c r="W955" s="549"/>
      <c r="X955" s="547"/>
      <c r="Y955" s="547"/>
      <c r="Z955" s="547"/>
      <c r="AB955" s="548"/>
    </row>
    <row r="956" spans="1:28" s="550" customFormat="1">
      <c r="A956" s="546"/>
      <c r="B956" s="560"/>
      <c r="C956" s="552"/>
      <c r="D956" s="543"/>
      <c r="E956" s="553"/>
      <c r="F956" s="554"/>
      <c r="G956" s="555"/>
      <c r="H956" s="556"/>
      <c r="I956" s="556"/>
      <c r="J956" s="558"/>
      <c r="K956" s="254"/>
      <c r="L956" s="254"/>
      <c r="M956" s="545"/>
      <c r="N956" s="490"/>
      <c r="O956" s="490"/>
      <c r="P956" s="491"/>
      <c r="Q956" s="547"/>
      <c r="R956" s="548"/>
      <c r="S956" s="549"/>
      <c r="T956" s="549"/>
      <c r="U956" s="549"/>
      <c r="V956" s="549"/>
      <c r="W956" s="549"/>
      <c r="X956" s="547"/>
      <c r="Y956" s="547"/>
      <c r="Z956" s="547"/>
      <c r="AB956" s="548"/>
    </row>
    <row r="957" spans="1:28" s="550" customFormat="1">
      <c r="A957" s="546"/>
      <c r="B957" s="560"/>
      <c r="C957" s="552"/>
      <c r="D957" s="543"/>
      <c r="E957" s="553"/>
      <c r="F957" s="554"/>
      <c r="G957" s="555"/>
      <c r="H957" s="556"/>
      <c r="I957" s="556"/>
      <c r="J957" s="558"/>
      <c r="K957" s="254"/>
      <c r="L957" s="254"/>
      <c r="M957" s="545"/>
      <c r="N957" s="490"/>
      <c r="O957" s="490"/>
      <c r="P957" s="491"/>
      <c r="Q957" s="547"/>
      <c r="R957" s="548"/>
      <c r="S957" s="549"/>
      <c r="T957" s="549"/>
      <c r="U957" s="549"/>
      <c r="V957" s="549"/>
      <c r="W957" s="549"/>
      <c r="X957" s="547"/>
      <c r="Y957" s="547"/>
      <c r="Z957" s="547"/>
      <c r="AB957" s="548"/>
    </row>
    <row r="958" spans="1:28" s="550" customFormat="1">
      <c r="A958" s="546"/>
      <c r="B958" s="560"/>
      <c r="C958" s="552"/>
      <c r="D958" s="543"/>
      <c r="E958" s="553"/>
      <c r="F958" s="554"/>
      <c r="G958" s="555"/>
      <c r="H958" s="556"/>
      <c r="I958" s="556"/>
      <c r="J958" s="558"/>
      <c r="K958" s="254"/>
      <c r="L958" s="254"/>
      <c r="M958" s="545"/>
      <c r="N958" s="490"/>
      <c r="O958" s="490"/>
      <c r="P958" s="491"/>
      <c r="Q958" s="547"/>
      <c r="R958" s="548"/>
      <c r="S958" s="549"/>
      <c r="T958" s="549"/>
      <c r="U958" s="549"/>
      <c r="V958" s="549"/>
      <c r="W958" s="549"/>
      <c r="X958" s="547"/>
      <c r="Y958" s="547"/>
      <c r="Z958" s="547"/>
      <c r="AB958" s="548"/>
    </row>
    <row r="959" spans="1:28" s="550" customFormat="1">
      <c r="A959" s="546"/>
      <c r="B959" s="560"/>
      <c r="C959" s="552"/>
      <c r="D959" s="543"/>
      <c r="E959" s="553"/>
      <c r="F959" s="554"/>
      <c r="G959" s="555"/>
      <c r="H959" s="556"/>
      <c r="I959" s="556"/>
      <c r="J959" s="558"/>
      <c r="K959" s="254"/>
      <c r="L959" s="254"/>
      <c r="M959" s="545"/>
      <c r="N959" s="490"/>
      <c r="O959" s="490"/>
      <c r="P959" s="491"/>
      <c r="Q959" s="547"/>
      <c r="R959" s="548"/>
      <c r="S959" s="549"/>
      <c r="T959" s="549"/>
      <c r="U959" s="549"/>
      <c r="V959" s="549"/>
      <c r="W959" s="549"/>
      <c r="X959" s="547"/>
      <c r="Y959" s="547"/>
      <c r="Z959" s="547"/>
      <c r="AB959" s="548"/>
    </row>
    <row r="960" spans="1:28" s="550" customFormat="1">
      <c r="A960" s="546"/>
      <c r="B960" s="560"/>
      <c r="C960" s="552"/>
      <c r="D960" s="543"/>
      <c r="E960" s="553"/>
      <c r="F960" s="554"/>
      <c r="G960" s="555"/>
      <c r="H960" s="556"/>
      <c r="I960" s="556"/>
      <c r="J960" s="558"/>
      <c r="K960" s="254"/>
      <c r="L960" s="254"/>
      <c r="M960" s="545"/>
      <c r="N960" s="490"/>
      <c r="O960" s="490"/>
      <c r="P960" s="491"/>
      <c r="Q960" s="547"/>
      <c r="R960" s="548"/>
      <c r="S960" s="549"/>
      <c r="T960" s="549"/>
      <c r="U960" s="549"/>
      <c r="V960" s="549"/>
      <c r="W960" s="549"/>
      <c r="X960" s="547"/>
      <c r="Y960" s="547"/>
      <c r="Z960" s="547"/>
      <c r="AB960" s="548"/>
    </row>
    <row r="961" spans="1:28" s="550" customFormat="1">
      <c r="A961" s="546"/>
      <c r="B961" s="560"/>
      <c r="C961" s="552"/>
      <c r="D961" s="543"/>
      <c r="E961" s="553"/>
      <c r="F961" s="554"/>
      <c r="G961" s="555"/>
      <c r="H961" s="556"/>
      <c r="I961" s="556"/>
      <c r="J961" s="558"/>
      <c r="K961" s="254"/>
      <c r="L961" s="254"/>
      <c r="M961" s="545"/>
      <c r="N961" s="490"/>
      <c r="O961" s="490"/>
      <c r="P961" s="491"/>
      <c r="Q961" s="547"/>
      <c r="R961" s="548"/>
      <c r="S961" s="549"/>
      <c r="T961" s="549"/>
      <c r="U961" s="549"/>
      <c r="V961" s="549"/>
      <c r="W961" s="549"/>
      <c r="X961" s="547"/>
      <c r="Y961" s="547"/>
      <c r="Z961" s="547"/>
      <c r="AB961" s="548"/>
    </row>
  </sheetData>
  <mergeCells count="1">
    <mergeCell ref="A2:K2"/>
  </mergeCells>
  <conditionalFormatting sqref="A31:C32 A4:K5 A22:K23 A27:K27 A14:C14 A10:C10 A6:J6 B18:C18 A133:C134">
    <cfRule type="expression" dxfId="67" priority="513">
      <formula>$O4="TÍTULO"</formula>
    </cfRule>
    <cfRule type="expression" dxfId="66" priority="514">
      <formula>$O4="OK"</formula>
    </cfRule>
  </conditionalFormatting>
  <conditionalFormatting sqref="D133:J133">
    <cfRule type="expression" dxfId="65" priority="487">
      <formula>$O133="TÍTULO"</formula>
    </cfRule>
    <cfRule type="expression" dxfId="64" priority="488">
      <formula>$O133="OK"</formula>
    </cfRule>
  </conditionalFormatting>
  <conditionalFormatting sqref="K133">
    <cfRule type="expression" dxfId="63" priority="485">
      <formula>$O133="TÍTULO"</formula>
    </cfRule>
    <cfRule type="expression" dxfId="62" priority="486">
      <formula>$O133="OK"</formula>
    </cfRule>
  </conditionalFormatting>
  <conditionalFormatting sqref="D32:J32">
    <cfRule type="expression" dxfId="61" priority="403">
      <formula>$O32="TÍTULO"</formula>
    </cfRule>
    <cfRule type="expression" dxfId="60" priority="404">
      <formula>$O32="OK"</formula>
    </cfRule>
  </conditionalFormatting>
  <conditionalFormatting sqref="K32">
    <cfRule type="expression" dxfId="59" priority="399">
      <formula>$O32="TÍTULO"</formula>
    </cfRule>
    <cfRule type="expression" dxfId="58" priority="400">
      <formula>$O32="OK"</formula>
    </cfRule>
  </conditionalFormatting>
  <conditionalFormatting sqref="D14:J14">
    <cfRule type="expression" dxfId="57" priority="395">
      <formula>$O14="TÍTULO"</formula>
    </cfRule>
    <cfRule type="expression" dxfId="56" priority="396">
      <formula>$O14="OK"</formula>
    </cfRule>
  </conditionalFormatting>
  <conditionalFormatting sqref="D10:J10">
    <cfRule type="expression" dxfId="55" priority="393">
      <formula>$O10="TÍTULO"</formula>
    </cfRule>
    <cfRule type="expression" dxfId="54" priority="394">
      <formula>$O10="OK"</formula>
    </cfRule>
  </conditionalFormatting>
  <conditionalFormatting sqref="K6">
    <cfRule type="expression" dxfId="53" priority="389">
      <formula>$O6="TÍTULO"</formula>
    </cfRule>
    <cfRule type="expression" dxfId="52" priority="390">
      <formula>$O6="OK"</formula>
    </cfRule>
  </conditionalFormatting>
  <conditionalFormatting sqref="K10">
    <cfRule type="expression" dxfId="51" priority="387">
      <formula>$O10="TÍTULO"</formula>
    </cfRule>
    <cfRule type="expression" dxfId="50" priority="388">
      <formula>$O10="OK"</formula>
    </cfRule>
  </conditionalFormatting>
  <conditionalFormatting sqref="K14">
    <cfRule type="expression" dxfId="49" priority="385">
      <formula>$O14="TÍTULO"</formula>
    </cfRule>
    <cfRule type="expression" dxfId="48" priority="386">
      <formula>$O14="OK"</formula>
    </cfRule>
  </conditionalFormatting>
  <conditionalFormatting sqref="D31:J31">
    <cfRule type="expression" dxfId="47" priority="383">
      <formula>$O31="TÍTULO"</formula>
    </cfRule>
    <cfRule type="expression" dxfId="46" priority="384">
      <formula>$O31="OK"</formula>
    </cfRule>
  </conditionalFormatting>
  <conditionalFormatting sqref="K31">
    <cfRule type="expression" dxfId="45" priority="379">
      <formula>$O31="TÍTULO"</formula>
    </cfRule>
    <cfRule type="expression" dxfId="44" priority="380">
      <formula>$O31="OK"</formula>
    </cfRule>
  </conditionalFormatting>
  <conditionalFormatting sqref="D134:J134">
    <cfRule type="expression" dxfId="43" priority="277">
      <formula>$O134="TÍTULO"</formula>
    </cfRule>
    <cfRule type="expression" dxfId="42" priority="278">
      <formula>$O134="OK"</formula>
    </cfRule>
  </conditionalFormatting>
  <conditionalFormatting sqref="K134">
    <cfRule type="expression" dxfId="41" priority="275">
      <formula>$O134="TÍTULO"</formula>
    </cfRule>
    <cfRule type="expression" dxfId="40" priority="276">
      <formula>$O134="OK"</formula>
    </cfRule>
  </conditionalFormatting>
  <conditionalFormatting sqref="A18">
    <cfRule type="expression" dxfId="39" priority="53">
      <formula>$O18="TÍTULO"</formula>
    </cfRule>
    <cfRule type="expression" dxfId="38" priority="54">
      <formula>$O18="OK"</formula>
    </cfRule>
  </conditionalFormatting>
  <conditionalFormatting sqref="D18:J18">
    <cfRule type="expression" dxfId="37" priority="51">
      <formula>$O18="TÍTULO"</formula>
    </cfRule>
    <cfRule type="expression" dxfId="36" priority="52">
      <formula>$O18="OK"</formula>
    </cfRule>
  </conditionalFormatting>
  <conditionalFormatting sqref="K18">
    <cfRule type="expression" dxfId="35" priority="49">
      <formula>$O18="TÍTULO"</formula>
    </cfRule>
    <cfRule type="expression" dxfId="34" priority="50">
      <formula>$O18="OK"</formula>
    </cfRule>
  </conditionalFormatting>
  <conditionalFormatting sqref="A40">
    <cfRule type="expression" dxfId="33" priority="39">
      <formula>$O40="TÍTULO"</formula>
    </cfRule>
    <cfRule type="expression" dxfId="32" priority="40">
      <formula>$O40="OK"</formula>
    </cfRule>
  </conditionalFormatting>
  <conditionalFormatting sqref="J40">
    <cfRule type="expression" dxfId="31" priority="37">
      <formula>$O40="TÍTULO"</formula>
    </cfRule>
    <cfRule type="expression" dxfId="30" priority="38">
      <formula>$O40="OK"</formula>
    </cfRule>
  </conditionalFormatting>
  <conditionalFormatting sqref="K40">
    <cfRule type="expression" dxfId="29" priority="35">
      <formula>$O40="TÍTULO"</formula>
    </cfRule>
    <cfRule type="expression" dxfId="28" priority="36">
      <formula>$O40="OK"</formula>
    </cfRule>
  </conditionalFormatting>
  <conditionalFormatting sqref="A37:C37">
    <cfRule type="expression" dxfId="27" priority="27">
      <formula>$O37="TÍTULO"</formula>
    </cfRule>
    <cfRule type="expression" dxfId="26" priority="28">
      <formula>$O37="OK"</formula>
    </cfRule>
  </conditionalFormatting>
  <conditionalFormatting sqref="D37:J37">
    <cfRule type="expression" dxfId="25" priority="25">
      <formula>$O37="TÍTULO"</formula>
    </cfRule>
    <cfRule type="expression" dxfId="24" priority="26">
      <formula>$O37="OK"</formula>
    </cfRule>
  </conditionalFormatting>
  <conditionalFormatting sqref="K37">
    <cfRule type="expression" dxfId="23" priority="23">
      <formula>$O37="TÍTULO"</formula>
    </cfRule>
    <cfRule type="expression" dxfId="22" priority="24">
      <formula>$O37="OK"</formula>
    </cfRule>
  </conditionalFormatting>
  <conditionalFormatting sqref="A41:C41">
    <cfRule type="expression" dxfId="21" priority="21">
      <formula>$O41="TÍTULO"</formula>
    </cfRule>
    <cfRule type="expression" dxfId="20" priority="22">
      <formula>$O41="OK"</formula>
    </cfRule>
  </conditionalFormatting>
  <conditionalFormatting sqref="D41:J41">
    <cfRule type="expression" dxfId="19" priority="19">
      <formula>$O41="TÍTULO"</formula>
    </cfRule>
    <cfRule type="expression" dxfId="18" priority="20">
      <formula>$O41="OK"</formula>
    </cfRule>
  </conditionalFormatting>
  <conditionalFormatting sqref="K41">
    <cfRule type="expression" dxfId="17" priority="17">
      <formula>$O41="TÍTULO"</formula>
    </cfRule>
    <cfRule type="expression" dxfId="16" priority="18">
      <formula>$O41="OK"</formula>
    </cfRule>
  </conditionalFormatting>
  <conditionalFormatting sqref="A35:C35">
    <cfRule type="expression" dxfId="15" priority="15">
      <formula>$O35="TÍTULO"</formula>
    </cfRule>
    <cfRule type="expression" dxfId="14" priority="16">
      <formula>$O35="OK"</formula>
    </cfRule>
  </conditionalFormatting>
  <conditionalFormatting sqref="D35:J35">
    <cfRule type="expression" dxfId="13" priority="13">
      <formula>$O35="TÍTULO"</formula>
    </cfRule>
    <cfRule type="expression" dxfId="12" priority="14">
      <formula>$O35="OK"</formula>
    </cfRule>
  </conditionalFormatting>
  <conditionalFormatting sqref="K35">
    <cfRule type="expression" dxfId="11" priority="11">
      <formula>$O35="TÍTULO"</formula>
    </cfRule>
    <cfRule type="expression" dxfId="10" priority="12">
      <formula>$O35="OK"</formula>
    </cfRule>
  </conditionalFormatting>
  <conditionalFormatting sqref="A35:C35">
    <cfRule type="expression" dxfId="9" priority="9">
      <formula>$O35="TÍTULO"</formula>
    </cfRule>
    <cfRule type="expression" dxfId="8" priority="10">
      <formula>$O35="OK"</formula>
    </cfRule>
  </conditionalFormatting>
  <conditionalFormatting sqref="D35:J35">
    <cfRule type="expression" dxfId="7" priority="7">
      <formula>$O35="TÍTULO"</formula>
    </cfRule>
    <cfRule type="expression" dxfId="6" priority="8">
      <formula>$O35="OK"</formula>
    </cfRule>
  </conditionalFormatting>
  <conditionalFormatting sqref="K35">
    <cfRule type="expression" dxfId="5" priority="5">
      <formula>$O35="TÍTULO"</formula>
    </cfRule>
    <cfRule type="expression" dxfId="4" priority="6">
      <formula>$O35="OK"</formula>
    </cfRule>
  </conditionalFormatting>
  <conditionalFormatting sqref="C103:D103">
    <cfRule type="expression" dxfId="3" priority="3">
      <formula>#REF!="TÍTULO"</formula>
    </cfRule>
    <cfRule type="expression" dxfId="2" priority="4">
      <formula>#REF!="OK"</formula>
    </cfRule>
  </conditionalFormatting>
  <conditionalFormatting sqref="K113:K114">
    <cfRule type="expression" dxfId="1" priority="1">
      <formula>#REF!="TÍTULO"</formula>
    </cfRule>
    <cfRule type="expression" dxfId="0" priority="2">
      <formula>#REF!="OK"</formula>
    </cfRule>
  </conditionalFormatting>
  <printOptions horizontalCentered="1"/>
  <pageMargins left="0.74803149606299213" right="0.35433070866141736" top="0.98425196850393704" bottom="0.78740157480314965" header="0.51181102362204722" footer="0.35433070866141736"/>
  <pageSetup paperSize="9" scale="35" fitToHeight="17" orientation="landscape" r:id="rId1"/>
  <rowBreaks count="2" manualBreakCount="2">
    <brk id="31" max="13" man="1"/>
    <brk id="132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B1:Q252"/>
  <sheetViews>
    <sheetView workbookViewId="0"/>
  </sheetViews>
  <sheetFormatPr defaultRowHeight="15"/>
  <cols>
    <col min="1" max="1" width="6.28515625" style="4" customWidth="1"/>
    <col min="2" max="2" width="39.7109375" style="4" customWidth="1"/>
    <col min="3" max="3" width="12.5703125" style="416" customWidth="1"/>
    <col min="4" max="4" width="13.5703125" style="416" customWidth="1"/>
    <col min="5" max="5" width="15" style="416" customWidth="1"/>
    <col min="6" max="6" width="17.85546875" style="4" customWidth="1"/>
    <col min="7" max="7" width="14.85546875" style="4" customWidth="1"/>
    <col min="8" max="8" width="9.140625" style="4"/>
    <col min="9" max="9" width="83.42578125" style="4" customWidth="1"/>
    <col min="10" max="13" width="9.140625" style="4"/>
    <col min="14" max="14" width="34" style="4" customWidth="1"/>
    <col min="15" max="16384" width="9.140625" style="4"/>
  </cols>
  <sheetData>
    <row r="1" spans="2:11" ht="15.75" thickBot="1">
      <c r="B1" s="193" t="s">
        <v>198</v>
      </c>
      <c r="K1" s="4" t="s">
        <v>199</v>
      </c>
    </row>
    <row r="2" spans="2:11" ht="15.75" thickBot="1">
      <c r="B2" s="194" t="s">
        <v>200</v>
      </c>
      <c r="C2" s="195" t="s">
        <v>201</v>
      </c>
      <c r="D2" s="196" t="s">
        <v>56</v>
      </c>
      <c r="E2" s="195" t="s">
        <v>201</v>
      </c>
      <c r="F2" s="197" t="s">
        <v>202</v>
      </c>
      <c r="G2" s="196" t="s">
        <v>203</v>
      </c>
      <c r="H2" s="195" t="s">
        <v>201</v>
      </c>
      <c r="I2" s="196" t="s">
        <v>181</v>
      </c>
    </row>
    <row r="3" spans="2:11" ht="22.5" thickTop="1" thickBot="1">
      <c r="B3" s="198" t="s">
        <v>117</v>
      </c>
      <c r="C3" s="199">
        <v>1</v>
      </c>
      <c r="D3" s="200" t="s">
        <v>204</v>
      </c>
      <c r="E3" s="199">
        <v>1</v>
      </c>
      <c r="F3" s="201" t="s">
        <v>205</v>
      </c>
      <c r="G3" s="200">
        <v>1.8</v>
      </c>
      <c r="H3" s="199">
        <v>3</v>
      </c>
      <c r="I3" s="200" t="s">
        <v>206</v>
      </c>
    </row>
    <row r="4" spans="2:11" ht="21.75" thickBot="1">
      <c r="B4" s="202" t="s">
        <v>207</v>
      </c>
      <c r="C4" s="424">
        <v>1</v>
      </c>
      <c r="D4" s="204" t="s">
        <v>204</v>
      </c>
      <c r="E4" s="425">
        <v>41700</v>
      </c>
      <c r="F4" s="206" t="s">
        <v>208</v>
      </c>
      <c r="G4" s="204">
        <v>1.6</v>
      </c>
      <c r="H4" s="203">
        <v>4</v>
      </c>
      <c r="I4" s="204" t="s">
        <v>209</v>
      </c>
    </row>
    <row r="5" spans="2:11" ht="32.25" thickBot="1">
      <c r="B5" s="202" t="s">
        <v>183</v>
      </c>
      <c r="C5" s="199">
        <v>1</v>
      </c>
      <c r="D5" s="200" t="s">
        <v>210</v>
      </c>
      <c r="E5" s="199">
        <v>11</v>
      </c>
      <c r="F5" s="201" t="s">
        <v>211</v>
      </c>
      <c r="G5" s="200" t="s">
        <v>212</v>
      </c>
      <c r="H5" s="199">
        <v>5</v>
      </c>
      <c r="I5" s="200" t="s">
        <v>213</v>
      </c>
    </row>
    <row r="6" spans="2:11" ht="21.75" thickBot="1">
      <c r="B6" s="202" t="s">
        <v>120</v>
      </c>
      <c r="C6" s="424">
        <v>11</v>
      </c>
      <c r="D6" s="204" t="s">
        <v>214</v>
      </c>
      <c r="E6" s="424">
        <v>6</v>
      </c>
      <c r="F6" s="206" t="s">
        <v>268</v>
      </c>
      <c r="G6" s="211">
        <v>1.8</v>
      </c>
      <c r="H6" s="205">
        <v>41671</v>
      </c>
      <c r="I6" s="204" t="s">
        <v>215</v>
      </c>
    </row>
    <row r="7" spans="2:11" ht="32.25" thickBot="1">
      <c r="B7" s="202" t="s">
        <v>216</v>
      </c>
      <c r="C7" s="199">
        <v>11</v>
      </c>
      <c r="D7" s="200" t="s">
        <v>217</v>
      </c>
      <c r="E7" s="199">
        <v>11</v>
      </c>
      <c r="F7" s="201" t="s">
        <v>211</v>
      </c>
      <c r="G7" s="200" t="s">
        <v>212</v>
      </c>
      <c r="H7" s="199">
        <v>5</v>
      </c>
      <c r="I7" s="200" t="s">
        <v>213</v>
      </c>
    </row>
    <row r="8" spans="2:11" ht="21.75" thickBot="1">
      <c r="B8" s="202" t="s">
        <v>119</v>
      </c>
      <c r="C8" s="424">
        <v>1</v>
      </c>
      <c r="D8" s="204" t="s">
        <v>204</v>
      </c>
      <c r="E8" s="424">
        <v>6</v>
      </c>
      <c r="F8" s="206" t="s">
        <v>266</v>
      </c>
      <c r="G8" s="211">
        <v>1.8</v>
      </c>
      <c r="H8" s="205">
        <v>41671</v>
      </c>
      <c r="I8" s="204" t="s">
        <v>215</v>
      </c>
    </row>
    <row r="9" spans="2:11" ht="32.25" thickBot="1">
      <c r="B9" s="202" t="s">
        <v>177</v>
      </c>
      <c r="C9" s="199">
        <v>1</v>
      </c>
      <c r="D9" s="200" t="s">
        <v>204</v>
      </c>
      <c r="E9" s="199">
        <v>16</v>
      </c>
      <c r="F9" s="201" t="s">
        <v>218</v>
      </c>
      <c r="G9" s="200" t="s">
        <v>212</v>
      </c>
      <c r="H9" s="199">
        <v>4</v>
      </c>
      <c r="I9" s="200" t="s">
        <v>219</v>
      </c>
    </row>
    <row r="10" spans="2:11" ht="21.75" thickBot="1">
      <c r="B10" s="202" t="s">
        <v>220</v>
      </c>
      <c r="C10" s="424">
        <v>1</v>
      </c>
      <c r="D10" s="204" t="s">
        <v>204</v>
      </c>
      <c r="E10" s="424">
        <v>6</v>
      </c>
      <c r="F10" s="206" t="s">
        <v>266</v>
      </c>
      <c r="G10" s="211">
        <v>1.8</v>
      </c>
      <c r="H10" s="205">
        <v>41671</v>
      </c>
      <c r="I10" s="204" t="s">
        <v>221</v>
      </c>
    </row>
    <row r="11" spans="2:11" ht="21.75" thickBot="1">
      <c r="B11" s="202" t="s">
        <v>222</v>
      </c>
      <c r="C11" s="199">
        <v>1</v>
      </c>
      <c r="D11" s="200" t="s">
        <v>204</v>
      </c>
      <c r="E11" s="199">
        <v>6</v>
      </c>
      <c r="F11" s="201" t="s">
        <v>267</v>
      </c>
      <c r="G11" s="232">
        <v>1.8</v>
      </c>
      <c r="H11" s="207">
        <v>41671</v>
      </c>
      <c r="I11" s="200" t="s">
        <v>221</v>
      </c>
    </row>
    <row r="12" spans="2:11" ht="42.75" thickBot="1">
      <c r="B12" s="202" t="s">
        <v>193</v>
      </c>
      <c r="C12" s="845">
        <v>1</v>
      </c>
      <c r="D12" s="847" t="s">
        <v>204</v>
      </c>
      <c r="E12" s="208" t="s">
        <v>223</v>
      </c>
      <c r="F12" s="209" t="s">
        <v>224</v>
      </c>
      <c r="G12" s="210">
        <v>1.6</v>
      </c>
      <c r="H12" s="849">
        <v>41671</v>
      </c>
      <c r="I12" s="851" t="s">
        <v>225</v>
      </c>
    </row>
    <row r="13" spans="2:11" ht="42.75" thickBot="1">
      <c r="B13" s="202" t="s">
        <v>193</v>
      </c>
      <c r="C13" s="846"/>
      <c r="D13" s="848"/>
      <c r="E13" s="424" t="s">
        <v>226</v>
      </c>
      <c r="F13" s="206" t="s">
        <v>227</v>
      </c>
      <c r="G13" s="204">
        <v>1.8</v>
      </c>
      <c r="H13" s="850"/>
      <c r="I13" s="852"/>
    </row>
    <row r="14" spans="2:11" ht="21.75" thickBot="1">
      <c r="B14" s="202" t="s">
        <v>173</v>
      </c>
      <c r="C14" s="199">
        <v>1</v>
      </c>
      <c r="D14" s="200" t="s">
        <v>204</v>
      </c>
      <c r="E14" s="199">
        <v>13</v>
      </c>
      <c r="F14" s="201" t="s">
        <v>228</v>
      </c>
      <c r="G14" s="200">
        <v>1.6</v>
      </c>
      <c r="H14" s="207">
        <v>41671</v>
      </c>
      <c r="I14" s="200" t="s">
        <v>225</v>
      </c>
    </row>
    <row r="15" spans="2:11" ht="21.75" thickBot="1">
      <c r="B15" s="202" t="s">
        <v>229</v>
      </c>
      <c r="C15" s="424">
        <v>1</v>
      </c>
      <c r="D15" s="204" t="s">
        <v>204</v>
      </c>
      <c r="E15" s="424">
        <v>13</v>
      </c>
      <c r="F15" s="206" t="s">
        <v>228</v>
      </c>
      <c r="G15" s="204">
        <v>1.6</v>
      </c>
      <c r="H15" s="205">
        <v>41671</v>
      </c>
      <c r="I15" s="204" t="s">
        <v>225</v>
      </c>
    </row>
    <row r="16" spans="2:11" ht="21.75" thickBot="1">
      <c r="B16" s="202" t="s">
        <v>108</v>
      </c>
      <c r="C16" s="199">
        <v>1</v>
      </c>
      <c r="D16" s="200" t="s">
        <v>204</v>
      </c>
      <c r="E16" s="199">
        <v>13</v>
      </c>
      <c r="F16" s="201" t="s">
        <v>228</v>
      </c>
      <c r="G16" s="200">
        <v>1.6</v>
      </c>
      <c r="H16" s="207">
        <v>41671</v>
      </c>
      <c r="I16" s="200" t="s">
        <v>225</v>
      </c>
    </row>
    <row r="17" spans="2:9" ht="21.75" thickBot="1">
      <c r="B17" s="202" t="s">
        <v>107</v>
      </c>
      <c r="C17" s="424">
        <v>1</v>
      </c>
      <c r="D17" s="204" t="s">
        <v>204</v>
      </c>
      <c r="E17" s="424">
        <v>13</v>
      </c>
      <c r="F17" s="206" t="s">
        <v>228</v>
      </c>
      <c r="G17" s="204">
        <v>1.6</v>
      </c>
      <c r="H17" s="205">
        <v>41671</v>
      </c>
      <c r="I17" s="204" t="s">
        <v>225</v>
      </c>
    </row>
    <row r="18" spans="2:9" ht="32.25" thickBot="1">
      <c r="B18" s="202" t="s">
        <v>106</v>
      </c>
      <c r="C18" s="199">
        <v>1</v>
      </c>
      <c r="D18" s="200" t="s">
        <v>210</v>
      </c>
      <c r="E18" s="199">
        <v>16</v>
      </c>
      <c r="F18" s="201" t="s">
        <v>218</v>
      </c>
      <c r="G18" s="200" t="s">
        <v>212</v>
      </c>
      <c r="H18" s="199"/>
      <c r="I18" s="200" t="s">
        <v>230</v>
      </c>
    </row>
    <row r="19" spans="2:9" ht="32.25" thickBot="1">
      <c r="B19" s="202" t="s">
        <v>194</v>
      </c>
      <c r="C19" s="424">
        <v>1</v>
      </c>
      <c r="D19" s="204" t="s">
        <v>210</v>
      </c>
      <c r="E19" s="424">
        <v>16</v>
      </c>
      <c r="F19" s="206" t="s">
        <v>218</v>
      </c>
      <c r="G19" s="204" t="s">
        <v>212</v>
      </c>
      <c r="H19" s="203"/>
      <c r="I19" s="204" t="s">
        <v>230</v>
      </c>
    </row>
    <row r="20" spans="2:9" ht="21.75" thickBot="1">
      <c r="B20" s="202" t="s">
        <v>118</v>
      </c>
      <c r="C20" s="199">
        <v>4</v>
      </c>
      <c r="D20" s="200" t="s">
        <v>231</v>
      </c>
      <c r="E20" s="199">
        <v>8</v>
      </c>
      <c r="F20" s="201" t="s">
        <v>232</v>
      </c>
      <c r="G20" s="200" t="s">
        <v>212</v>
      </c>
      <c r="H20" s="207">
        <v>41671</v>
      </c>
      <c r="I20" s="200" t="s">
        <v>225</v>
      </c>
    </row>
    <row r="21" spans="2:9" ht="21.75" thickBot="1">
      <c r="B21" s="202" t="s">
        <v>178</v>
      </c>
      <c r="C21" s="424">
        <v>4</v>
      </c>
      <c r="D21" s="204" t="s">
        <v>231</v>
      </c>
      <c r="E21" s="424">
        <v>8</v>
      </c>
      <c r="F21" s="206" t="s">
        <v>232</v>
      </c>
      <c r="G21" s="204" t="s">
        <v>212</v>
      </c>
      <c r="H21" s="205">
        <v>41671</v>
      </c>
      <c r="I21" s="204" t="s">
        <v>225</v>
      </c>
    </row>
    <row r="22" spans="2:9" ht="21.75" thickBot="1">
      <c r="B22" s="202" t="s">
        <v>192</v>
      </c>
      <c r="C22" s="199">
        <v>4</v>
      </c>
      <c r="D22" s="200" t="s">
        <v>231</v>
      </c>
      <c r="E22" s="199">
        <v>8</v>
      </c>
      <c r="F22" s="201" t="s">
        <v>232</v>
      </c>
      <c r="G22" s="200" t="s">
        <v>212</v>
      </c>
      <c r="H22" s="207">
        <v>41671</v>
      </c>
      <c r="I22" s="200" t="s">
        <v>225</v>
      </c>
    </row>
    <row r="23" spans="2:9" ht="21.75" thickBot="1">
      <c r="B23" s="202" t="s">
        <v>180</v>
      </c>
      <c r="C23" s="424">
        <v>4</v>
      </c>
      <c r="D23" s="204" t="s">
        <v>231</v>
      </c>
      <c r="E23" s="424">
        <v>8</v>
      </c>
      <c r="F23" s="206" t="s">
        <v>232</v>
      </c>
      <c r="G23" s="204" t="s">
        <v>212</v>
      </c>
      <c r="H23" s="205">
        <v>41671</v>
      </c>
      <c r="I23" s="204" t="s">
        <v>225</v>
      </c>
    </row>
    <row r="24" spans="2:9" ht="21.75" thickBot="1">
      <c r="B24" s="202" t="s">
        <v>182</v>
      </c>
      <c r="C24" s="199">
        <v>1</v>
      </c>
      <c r="D24" s="200" t="s">
        <v>210</v>
      </c>
      <c r="E24" s="199">
        <v>6</v>
      </c>
      <c r="F24" s="201" t="s">
        <v>267</v>
      </c>
      <c r="G24" s="232">
        <v>1.8</v>
      </c>
      <c r="H24" s="199">
        <v>4</v>
      </c>
      <c r="I24" s="200" t="s">
        <v>219</v>
      </c>
    </row>
    <row r="25" spans="2:9" ht="21.75" thickBot="1">
      <c r="B25" s="202" t="s">
        <v>233</v>
      </c>
      <c r="C25" s="424">
        <v>1</v>
      </c>
      <c r="D25" s="204" t="s">
        <v>210</v>
      </c>
      <c r="E25" s="424">
        <v>7</v>
      </c>
      <c r="F25" s="206" t="s">
        <v>234</v>
      </c>
      <c r="G25" s="211" t="s">
        <v>235</v>
      </c>
      <c r="H25" s="205">
        <v>41671</v>
      </c>
      <c r="I25" s="204" t="s">
        <v>225</v>
      </c>
    </row>
    <row r="26" spans="2:9" ht="32.25" thickBot="1">
      <c r="B26" s="202" t="s">
        <v>236</v>
      </c>
      <c r="C26" s="199">
        <v>12</v>
      </c>
      <c r="D26" s="200" t="s">
        <v>237</v>
      </c>
      <c r="E26" s="199">
        <v>16</v>
      </c>
      <c r="F26" s="201" t="s">
        <v>218</v>
      </c>
      <c r="G26" s="200" t="s">
        <v>212</v>
      </c>
      <c r="H26" s="207">
        <v>41671</v>
      </c>
      <c r="I26" s="200" t="s">
        <v>225</v>
      </c>
    </row>
    <row r="27" spans="2:9" ht="32.25" thickBot="1">
      <c r="B27" s="202" t="s">
        <v>172</v>
      </c>
      <c r="C27" s="424">
        <v>12</v>
      </c>
      <c r="D27" s="204" t="s">
        <v>237</v>
      </c>
      <c r="E27" s="424">
        <v>16</v>
      </c>
      <c r="F27" s="206" t="s">
        <v>218</v>
      </c>
      <c r="G27" s="204" t="s">
        <v>212</v>
      </c>
      <c r="H27" s="205">
        <v>41671</v>
      </c>
      <c r="I27" s="204" t="s">
        <v>225</v>
      </c>
    </row>
    <row r="28" spans="2:9" ht="42.75" thickBot="1">
      <c r="B28" s="202" t="s">
        <v>238</v>
      </c>
      <c r="C28" s="199">
        <v>3</v>
      </c>
      <c r="D28" s="200" t="s">
        <v>239</v>
      </c>
      <c r="E28" s="199">
        <v>5</v>
      </c>
      <c r="F28" s="201" t="s">
        <v>240</v>
      </c>
      <c r="G28" s="200" t="s">
        <v>212</v>
      </c>
      <c r="H28" s="212">
        <v>38018</v>
      </c>
      <c r="I28" s="200" t="s">
        <v>241</v>
      </c>
    </row>
    <row r="29" spans="2:9" ht="42.75" thickBot="1">
      <c r="B29" s="202" t="s">
        <v>242</v>
      </c>
      <c r="C29" s="424">
        <v>3</v>
      </c>
      <c r="D29" s="204" t="s">
        <v>243</v>
      </c>
      <c r="E29" s="424">
        <v>4</v>
      </c>
      <c r="F29" s="206" t="s">
        <v>244</v>
      </c>
      <c r="G29" s="204" t="s">
        <v>212</v>
      </c>
      <c r="H29" s="213">
        <v>38018</v>
      </c>
      <c r="I29" s="204" t="s">
        <v>241</v>
      </c>
    </row>
    <row r="30" spans="2:9" ht="42.75" thickBot="1">
      <c r="B30" s="202" t="s">
        <v>245</v>
      </c>
      <c r="C30" s="199">
        <v>3</v>
      </c>
      <c r="D30" s="200" t="s">
        <v>239</v>
      </c>
      <c r="E30" s="199">
        <v>5</v>
      </c>
      <c r="F30" s="201" t="s">
        <v>240</v>
      </c>
      <c r="G30" s="200" t="s">
        <v>212</v>
      </c>
      <c r="H30" s="212">
        <v>38018</v>
      </c>
      <c r="I30" s="200" t="s">
        <v>241</v>
      </c>
    </row>
    <row r="31" spans="2:9" ht="42.75" thickBot="1">
      <c r="B31" s="202" t="s">
        <v>246</v>
      </c>
      <c r="C31" s="424">
        <v>3</v>
      </c>
      <c r="D31" s="204" t="s">
        <v>243</v>
      </c>
      <c r="E31" s="424">
        <v>4</v>
      </c>
      <c r="F31" s="206" t="s">
        <v>244</v>
      </c>
      <c r="G31" s="204" t="s">
        <v>212</v>
      </c>
      <c r="H31" s="213">
        <v>38018</v>
      </c>
      <c r="I31" s="204" t="s">
        <v>241</v>
      </c>
    </row>
    <row r="32" spans="2:9" ht="42.75" thickBot="1">
      <c r="B32" s="202" t="s">
        <v>247</v>
      </c>
      <c r="C32" s="199">
        <v>3</v>
      </c>
      <c r="D32" s="200" t="s">
        <v>239</v>
      </c>
      <c r="E32" s="199">
        <v>5</v>
      </c>
      <c r="F32" s="201" t="s">
        <v>240</v>
      </c>
      <c r="G32" s="200" t="s">
        <v>212</v>
      </c>
      <c r="H32" s="212">
        <v>38018</v>
      </c>
      <c r="I32" s="200" t="s">
        <v>241</v>
      </c>
    </row>
    <row r="33" spans="2:9" ht="21.75" thickBot="1">
      <c r="B33" s="214" t="s">
        <v>122</v>
      </c>
      <c r="C33" s="215"/>
      <c r="D33" s="216"/>
      <c r="E33" s="215"/>
      <c r="F33" s="217" t="s">
        <v>234</v>
      </c>
      <c r="G33" s="218" t="s">
        <v>235</v>
      </c>
      <c r="H33" s="219"/>
      <c r="I33" s="216"/>
    </row>
    <row r="34" spans="2:9" ht="21.75" thickBot="1">
      <c r="B34" s="214" t="s">
        <v>184</v>
      </c>
      <c r="C34" s="215"/>
      <c r="D34" s="216"/>
      <c r="E34" s="215"/>
      <c r="F34" s="217" t="s">
        <v>234</v>
      </c>
      <c r="G34" s="218" t="s">
        <v>235</v>
      </c>
      <c r="H34" s="219"/>
      <c r="I34" s="216"/>
    </row>
    <row r="35" spans="2:9" ht="42.75" thickBot="1">
      <c r="B35" s="220" t="s">
        <v>248</v>
      </c>
      <c r="C35" s="221">
        <v>3</v>
      </c>
      <c r="D35" s="222" t="s">
        <v>239</v>
      </c>
      <c r="E35" s="221">
        <v>8</v>
      </c>
      <c r="F35" s="223" t="s">
        <v>232</v>
      </c>
      <c r="G35" s="222" t="s">
        <v>212</v>
      </c>
      <c r="H35" s="224">
        <v>38018</v>
      </c>
      <c r="I35" s="222" t="s">
        <v>241</v>
      </c>
    </row>
    <row r="39" spans="2:9" ht="15.75" thickBot="1"/>
    <row r="40" spans="2:9" ht="15.75" thickBot="1">
      <c r="B40" s="4" t="s">
        <v>186</v>
      </c>
      <c r="D40" s="195" t="s">
        <v>201</v>
      </c>
      <c r="E40" s="196" t="s">
        <v>202</v>
      </c>
      <c r="F40" s="195" t="s">
        <v>201</v>
      </c>
      <c r="G40" s="196" t="s">
        <v>56</v>
      </c>
      <c r="H40" s="195" t="s">
        <v>201</v>
      </c>
      <c r="I40" s="196" t="s">
        <v>181</v>
      </c>
    </row>
    <row r="41" spans="2:9" ht="15.75" thickTop="1">
      <c r="D41" s="433">
        <v>1</v>
      </c>
      <c r="E41" s="443" t="s">
        <v>187</v>
      </c>
      <c r="F41" s="225">
        <v>1</v>
      </c>
      <c r="G41" s="226" t="s">
        <v>249</v>
      </c>
      <c r="H41" s="225">
        <v>1</v>
      </c>
      <c r="I41" s="227" t="s">
        <v>312</v>
      </c>
    </row>
    <row r="42" spans="2:9" ht="45">
      <c r="D42" s="433">
        <v>2</v>
      </c>
      <c r="E42" s="443" t="s">
        <v>319</v>
      </c>
      <c r="F42" s="225">
        <v>2</v>
      </c>
      <c r="G42" s="226" t="s">
        <v>250</v>
      </c>
      <c r="H42" s="225">
        <v>2</v>
      </c>
      <c r="I42" s="227" t="s">
        <v>313</v>
      </c>
    </row>
    <row r="43" spans="2:9" ht="45">
      <c r="D43" s="433">
        <v>3</v>
      </c>
      <c r="E43" s="443" t="s">
        <v>380</v>
      </c>
      <c r="F43" s="225">
        <v>3</v>
      </c>
      <c r="G43" s="226" t="s">
        <v>251</v>
      </c>
      <c r="H43" s="225">
        <v>3</v>
      </c>
      <c r="I43" s="227" t="s">
        <v>314</v>
      </c>
    </row>
    <row r="44" spans="2:9" ht="30">
      <c r="D44" s="433">
        <v>4</v>
      </c>
      <c r="E44" s="443" t="s">
        <v>58</v>
      </c>
      <c r="F44" s="225">
        <v>4</v>
      </c>
      <c r="G44" s="226" t="s">
        <v>252</v>
      </c>
      <c r="H44" s="225">
        <v>4</v>
      </c>
      <c r="I44" s="227" t="s">
        <v>315</v>
      </c>
    </row>
    <row r="45" spans="2:9" ht="120">
      <c r="D45" s="433">
        <v>5</v>
      </c>
      <c r="E45" s="443" t="s">
        <v>253</v>
      </c>
      <c r="F45" s="225">
        <v>5</v>
      </c>
      <c r="G45" s="226" t="s">
        <v>254</v>
      </c>
      <c r="H45" s="225" t="s">
        <v>51</v>
      </c>
      <c r="I45" s="227" t="s">
        <v>316</v>
      </c>
    </row>
    <row r="46" spans="2:9" ht="60">
      <c r="D46" s="433"/>
      <c r="E46" s="443"/>
      <c r="F46" s="225">
        <v>6</v>
      </c>
      <c r="G46" s="226" t="s">
        <v>255</v>
      </c>
      <c r="H46" s="225"/>
      <c r="I46" s="227"/>
    </row>
    <row r="47" spans="2:9" ht="30.75" thickBot="1">
      <c r="D47" s="434"/>
      <c r="E47" s="444"/>
      <c r="F47" s="228">
        <v>7</v>
      </c>
      <c r="G47" s="229" t="s">
        <v>381</v>
      </c>
      <c r="H47" s="225"/>
      <c r="I47" s="230"/>
    </row>
    <row r="50" spans="2:9">
      <c r="B50" s="234" t="s">
        <v>269</v>
      </c>
      <c r="C50" s="426"/>
      <c r="D50" s="426"/>
      <c r="E50" s="426"/>
      <c r="F50" s="192"/>
      <c r="G50" s="234" t="s">
        <v>270</v>
      </c>
      <c r="H50" s="235"/>
      <c r="I50" s="235"/>
    </row>
    <row r="52" spans="2:9">
      <c r="B52" s="417" t="s">
        <v>271</v>
      </c>
      <c r="C52" s="435"/>
      <c r="D52" s="435"/>
      <c r="E52" s="504"/>
      <c r="G52" s="236" t="s">
        <v>272</v>
      </c>
      <c r="H52" s="236"/>
      <c r="I52" s="236"/>
    </row>
    <row r="53" spans="2:9">
      <c r="B53" s="418" t="s">
        <v>197</v>
      </c>
      <c r="C53" s="436" t="s">
        <v>196</v>
      </c>
      <c r="D53" s="436" t="s">
        <v>260</v>
      </c>
      <c r="E53" s="436" t="s">
        <v>273</v>
      </c>
      <c r="G53" s="233" t="s">
        <v>197</v>
      </c>
      <c r="H53" s="233" t="s">
        <v>274</v>
      </c>
      <c r="I53" s="233" t="s">
        <v>275</v>
      </c>
    </row>
    <row r="54" spans="2:9">
      <c r="B54" s="502" t="s">
        <v>689</v>
      </c>
      <c r="C54" s="503">
        <v>1.9</v>
      </c>
      <c r="D54" s="503">
        <v>0.5</v>
      </c>
      <c r="E54" s="503">
        <v>2.6</v>
      </c>
      <c r="G54" s="4" t="s">
        <v>276</v>
      </c>
      <c r="H54" s="1">
        <v>3</v>
      </c>
      <c r="I54" s="237"/>
    </row>
    <row r="55" spans="2:9">
      <c r="B55" s="502" t="s">
        <v>690</v>
      </c>
      <c r="C55" s="503">
        <v>1.2</v>
      </c>
      <c r="D55" s="503">
        <v>0.5</v>
      </c>
      <c r="E55" s="503">
        <v>2.6</v>
      </c>
      <c r="G55" s="4" t="s">
        <v>277</v>
      </c>
      <c r="H55" s="4">
        <v>3.54</v>
      </c>
      <c r="I55" s="237"/>
    </row>
    <row r="56" spans="2:9">
      <c r="B56" s="502" t="s">
        <v>691</v>
      </c>
      <c r="C56" s="503">
        <v>1.6</v>
      </c>
      <c r="D56" s="503">
        <v>1</v>
      </c>
      <c r="E56" s="503">
        <v>1.1000000000000001</v>
      </c>
      <c r="G56" s="4" t="s">
        <v>278</v>
      </c>
      <c r="H56" s="4">
        <v>4.38</v>
      </c>
      <c r="I56" s="237"/>
    </row>
    <row r="57" spans="2:9">
      <c r="B57" s="502" t="s">
        <v>692</v>
      </c>
      <c r="C57" s="503">
        <f>1.75+1.75+2.55</f>
        <v>6.05</v>
      </c>
      <c r="D57" s="503">
        <v>1.53</v>
      </c>
      <c r="E57" s="503">
        <v>0.75</v>
      </c>
      <c r="G57" s="4" t="s">
        <v>279</v>
      </c>
      <c r="H57" s="4">
        <v>2.1</v>
      </c>
      <c r="I57" s="237"/>
    </row>
    <row r="58" spans="2:9">
      <c r="B58" s="502" t="s">
        <v>693</v>
      </c>
      <c r="C58" s="503">
        <v>0.78</v>
      </c>
      <c r="D58" s="503">
        <v>0.43</v>
      </c>
      <c r="E58" s="503">
        <v>1.85</v>
      </c>
      <c r="G58" s="4" t="s">
        <v>280</v>
      </c>
      <c r="H58" s="1">
        <f>(H54+H56)/2</f>
        <v>3.69</v>
      </c>
      <c r="I58" s="237"/>
    </row>
    <row r="59" spans="2:9">
      <c r="B59" s="502" t="s">
        <v>694</v>
      </c>
      <c r="C59" s="503">
        <v>1.6</v>
      </c>
      <c r="D59" s="503">
        <v>0.5</v>
      </c>
      <c r="E59" s="503">
        <v>1.6</v>
      </c>
      <c r="G59" s="4" t="s">
        <v>281</v>
      </c>
      <c r="H59" s="1">
        <v>4.1500000000000004</v>
      </c>
      <c r="I59" s="237"/>
    </row>
    <row r="60" spans="2:9">
      <c r="B60" s="502" t="s">
        <v>695</v>
      </c>
      <c r="C60" s="503">
        <f>3.65+3.65+2.25+1.65</f>
        <v>11.200000000000001</v>
      </c>
      <c r="D60" s="503">
        <v>1</v>
      </c>
      <c r="E60" s="503">
        <v>1.1000000000000001</v>
      </c>
      <c r="G60" s="4" t="s">
        <v>282</v>
      </c>
      <c r="H60" s="1">
        <f>(H59+H55)/2</f>
        <v>3.8450000000000002</v>
      </c>
      <c r="I60" s="237"/>
    </row>
    <row r="61" spans="2:9">
      <c r="B61" s="502" t="s">
        <v>696</v>
      </c>
      <c r="C61" s="503">
        <f>2.65+1.75</f>
        <v>4.4000000000000004</v>
      </c>
      <c r="D61" s="503">
        <v>1</v>
      </c>
      <c r="E61" s="503">
        <v>1.1000000000000001</v>
      </c>
      <c r="G61" s="4">
        <v>8</v>
      </c>
      <c r="H61" s="1"/>
      <c r="I61" s="237"/>
    </row>
    <row r="62" spans="2:9">
      <c r="B62" s="502" t="s">
        <v>697</v>
      </c>
      <c r="C62" s="503">
        <v>0.9</v>
      </c>
      <c r="D62" s="503">
        <v>0.5</v>
      </c>
      <c r="E62" s="503">
        <v>1.6</v>
      </c>
      <c r="G62" s="4">
        <v>9</v>
      </c>
      <c r="I62" s="237"/>
    </row>
    <row r="63" spans="2:9">
      <c r="B63" s="502" t="s">
        <v>698</v>
      </c>
      <c r="C63" s="503">
        <v>1.2</v>
      </c>
      <c r="D63" s="503">
        <v>1</v>
      </c>
      <c r="E63" s="503">
        <v>1.1000000000000001</v>
      </c>
      <c r="G63" s="4">
        <v>10</v>
      </c>
      <c r="I63" s="237"/>
    </row>
    <row r="64" spans="2:9">
      <c r="B64" s="502" t="s">
        <v>699</v>
      </c>
      <c r="C64" s="503">
        <v>0.15</v>
      </c>
      <c r="D64" s="503">
        <v>0.5</v>
      </c>
      <c r="E64" s="503">
        <v>1.6</v>
      </c>
      <c r="I64" s="237"/>
    </row>
    <row r="65" spans="2:9">
      <c r="B65" s="502" t="s">
        <v>700</v>
      </c>
      <c r="C65" s="503">
        <v>1.25</v>
      </c>
      <c r="D65" s="503">
        <v>1</v>
      </c>
      <c r="E65" s="503">
        <v>1.1000000000000001</v>
      </c>
      <c r="I65" s="237"/>
    </row>
    <row r="66" spans="2:9">
      <c r="B66" s="502" t="s">
        <v>701</v>
      </c>
      <c r="C66" s="503">
        <v>1.6</v>
      </c>
      <c r="D66" s="503">
        <v>1</v>
      </c>
      <c r="E66" s="503">
        <v>1.1000000000000001</v>
      </c>
      <c r="I66" s="237"/>
    </row>
    <row r="67" spans="2:9">
      <c r="B67" s="502" t="s">
        <v>702</v>
      </c>
      <c r="C67" s="503">
        <v>1.8</v>
      </c>
      <c r="D67" s="503">
        <v>1</v>
      </c>
      <c r="E67" s="503">
        <v>1.1000000000000001</v>
      </c>
      <c r="I67" s="237"/>
    </row>
    <row r="68" spans="2:9">
      <c r="B68" s="502" t="s">
        <v>703</v>
      </c>
      <c r="C68" s="503">
        <v>1.47</v>
      </c>
      <c r="D68" s="503">
        <v>0.5</v>
      </c>
      <c r="E68" s="503">
        <v>1.6</v>
      </c>
      <c r="I68" s="237"/>
    </row>
    <row r="69" spans="2:9">
      <c r="B69" s="502" t="s">
        <v>704</v>
      </c>
      <c r="C69" s="503">
        <v>2</v>
      </c>
      <c r="D69" s="503">
        <v>1</v>
      </c>
      <c r="E69" s="503">
        <v>1.1000000000000001</v>
      </c>
      <c r="I69" s="237"/>
    </row>
    <row r="70" spans="2:9">
      <c r="B70" s="502" t="s">
        <v>705</v>
      </c>
      <c r="C70" s="503">
        <v>2.8</v>
      </c>
      <c r="D70" s="503">
        <v>1</v>
      </c>
      <c r="E70" s="503">
        <v>1.1000000000000001</v>
      </c>
      <c r="I70" s="237"/>
    </row>
    <row r="71" spans="2:9">
      <c r="B71" s="256"/>
      <c r="C71" s="238">
        <v>8.5</v>
      </c>
      <c r="D71" s="238">
        <v>2.8</v>
      </c>
      <c r="I71" s="237"/>
    </row>
    <row r="72" spans="2:9">
      <c r="B72" s="256" t="s">
        <v>626</v>
      </c>
      <c r="C72" s="238">
        <v>8.9</v>
      </c>
      <c r="D72" s="238">
        <v>1.2</v>
      </c>
      <c r="I72" s="237"/>
    </row>
    <row r="73" spans="2:9">
      <c r="B73" s="256" t="s">
        <v>627</v>
      </c>
      <c r="C73" s="238">
        <v>4.4000000000000004</v>
      </c>
      <c r="D73" s="238">
        <v>1</v>
      </c>
      <c r="I73" s="237"/>
    </row>
    <row r="74" spans="2:9">
      <c r="B74" s="256" t="s">
        <v>606</v>
      </c>
      <c r="C74" s="238">
        <v>1.5</v>
      </c>
      <c r="D74" s="238">
        <v>1.8</v>
      </c>
      <c r="I74" s="237"/>
    </row>
    <row r="75" spans="2:9">
      <c r="B75" s="256" t="s">
        <v>619</v>
      </c>
      <c r="C75" s="238">
        <v>1.1000000000000001</v>
      </c>
      <c r="D75" s="238">
        <v>2.2999999999999998</v>
      </c>
      <c r="I75" s="237"/>
    </row>
    <row r="76" spans="2:9">
      <c r="B76" s="256" t="s">
        <v>618</v>
      </c>
      <c r="C76" s="238">
        <v>1.61</v>
      </c>
      <c r="D76" s="238">
        <v>1.2</v>
      </c>
      <c r="I76" s="237"/>
    </row>
    <row r="77" spans="2:9">
      <c r="B77" s="256" t="s">
        <v>617</v>
      </c>
      <c r="C77" s="238">
        <v>7.66</v>
      </c>
      <c r="D77" s="238">
        <v>1.2</v>
      </c>
      <c r="I77" s="237"/>
    </row>
    <row r="78" spans="2:9">
      <c r="B78" s="256" t="s">
        <v>616</v>
      </c>
      <c r="C78" s="238">
        <v>3.5</v>
      </c>
      <c r="D78" s="238">
        <v>1.8</v>
      </c>
      <c r="I78" s="237"/>
    </row>
    <row r="79" spans="2:9">
      <c r="B79" s="256" t="s">
        <v>639</v>
      </c>
      <c r="C79" s="238">
        <v>1.22</v>
      </c>
      <c r="D79" s="238">
        <v>1.8</v>
      </c>
      <c r="G79" s="4">
        <v>11</v>
      </c>
      <c r="I79" s="237"/>
    </row>
    <row r="80" spans="2:9">
      <c r="B80" s="256" t="s">
        <v>624</v>
      </c>
      <c r="C80" s="238">
        <v>7.3</v>
      </c>
      <c r="D80" s="238">
        <v>1.2</v>
      </c>
      <c r="G80" s="4">
        <v>11</v>
      </c>
      <c r="I80" s="237"/>
    </row>
    <row r="81" spans="2:9">
      <c r="B81" s="256" t="s">
        <v>607</v>
      </c>
      <c r="C81" s="238">
        <v>1.5</v>
      </c>
      <c r="D81" s="238">
        <v>1.5</v>
      </c>
      <c r="G81" s="4">
        <v>11</v>
      </c>
      <c r="I81" s="237"/>
    </row>
    <row r="82" spans="2:9">
      <c r="B82" s="256" t="s">
        <v>622</v>
      </c>
      <c r="C82" s="238">
        <v>2</v>
      </c>
      <c r="D82" s="238">
        <v>1.2</v>
      </c>
      <c r="G82" s="4">
        <v>12</v>
      </c>
      <c r="I82" s="237"/>
    </row>
    <row r="83" spans="2:9">
      <c r="B83" s="256" t="s">
        <v>615</v>
      </c>
      <c r="C83" s="238">
        <v>2</v>
      </c>
      <c r="D83" s="238">
        <v>1.8</v>
      </c>
      <c r="G83" s="4">
        <v>13</v>
      </c>
      <c r="I83" s="237"/>
    </row>
    <row r="84" spans="2:9">
      <c r="B84" s="256" t="s">
        <v>614</v>
      </c>
      <c r="C84" s="238">
        <v>1.5</v>
      </c>
      <c r="D84" s="238">
        <v>1.2</v>
      </c>
      <c r="G84" s="4">
        <v>14</v>
      </c>
      <c r="I84" s="237"/>
    </row>
    <row r="85" spans="2:9">
      <c r="B85" s="256" t="s">
        <v>623</v>
      </c>
      <c r="C85" s="238">
        <v>2.5</v>
      </c>
      <c r="D85" s="238">
        <v>1.2</v>
      </c>
      <c r="G85" s="4">
        <v>15</v>
      </c>
      <c r="I85" s="237"/>
    </row>
    <row r="86" spans="2:9">
      <c r="B86" s="256" t="s">
        <v>640</v>
      </c>
      <c r="C86" s="238">
        <v>1.88</v>
      </c>
      <c r="D86" s="238">
        <v>1.2</v>
      </c>
      <c r="G86" s="4">
        <v>16</v>
      </c>
      <c r="I86" s="237"/>
    </row>
    <row r="87" spans="2:9">
      <c r="B87" s="256" t="s">
        <v>629</v>
      </c>
      <c r="C87" s="238">
        <v>0.5</v>
      </c>
      <c r="D87" s="238">
        <v>1.5</v>
      </c>
      <c r="G87" s="4">
        <v>17</v>
      </c>
      <c r="I87" s="237"/>
    </row>
    <row r="88" spans="2:9">
      <c r="B88" s="256" t="s">
        <v>621</v>
      </c>
      <c r="C88" s="238">
        <v>3.5</v>
      </c>
      <c r="D88" s="238">
        <v>1.2</v>
      </c>
      <c r="G88" s="4">
        <v>18</v>
      </c>
      <c r="I88" s="237"/>
    </row>
    <row r="89" spans="2:9">
      <c r="B89" s="256" t="s">
        <v>256</v>
      </c>
      <c r="C89" s="238"/>
      <c r="D89" s="238"/>
      <c r="G89" s="4">
        <v>19</v>
      </c>
      <c r="I89" s="237"/>
    </row>
    <row r="90" spans="2:9">
      <c r="B90" s="256" t="s">
        <v>261</v>
      </c>
      <c r="C90" s="238"/>
      <c r="D90" s="238"/>
      <c r="G90" s="4">
        <v>20</v>
      </c>
      <c r="I90" s="237"/>
    </row>
    <row r="91" spans="2:9">
      <c r="B91" s="256" t="s">
        <v>262</v>
      </c>
      <c r="C91" s="238"/>
      <c r="D91" s="238"/>
      <c r="E91" s="415"/>
      <c r="G91" s="4">
        <v>21</v>
      </c>
      <c r="I91" s="237"/>
    </row>
    <row r="92" spans="2:9">
      <c r="B92" s="256"/>
      <c r="C92" s="419"/>
      <c r="D92" s="238"/>
      <c r="E92" s="415"/>
      <c r="G92" s="4">
        <v>22</v>
      </c>
    </row>
    <row r="93" spans="2:9">
      <c r="B93" s="420" t="s">
        <v>283</v>
      </c>
      <c r="C93" s="421"/>
      <c r="D93" s="421"/>
      <c r="E93" s="445"/>
      <c r="G93" s="4">
        <v>23</v>
      </c>
    </row>
    <row r="94" spans="2:9">
      <c r="B94" s="255" t="s">
        <v>197</v>
      </c>
      <c r="C94" s="437" t="s">
        <v>196</v>
      </c>
      <c r="D94" s="437" t="s">
        <v>260</v>
      </c>
      <c r="E94" s="446"/>
      <c r="G94" s="4" t="s">
        <v>284</v>
      </c>
    </row>
    <row r="95" spans="2:9">
      <c r="B95" s="192" t="s">
        <v>430</v>
      </c>
      <c r="C95" s="238">
        <v>0.6</v>
      </c>
      <c r="D95" s="238">
        <v>1.8</v>
      </c>
      <c r="G95" s="4" t="s">
        <v>285</v>
      </c>
    </row>
    <row r="96" spans="2:9">
      <c r="B96" s="192" t="s">
        <v>259</v>
      </c>
      <c r="C96" s="238">
        <v>0.8</v>
      </c>
      <c r="D96" s="238">
        <v>2.1</v>
      </c>
      <c r="G96" s="4" t="s">
        <v>286</v>
      </c>
    </row>
    <row r="97" spans="2:7">
      <c r="B97" s="192" t="s">
        <v>625</v>
      </c>
      <c r="C97" s="238">
        <v>0.9</v>
      </c>
      <c r="D97" s="238">
        <v>2.1</v>
      </c>
      <c r="G97" s="4" t="s">
        <v>287</v>
      </c>
    </row>
    <row r="98" spans="2:7">
      <c r="B98" s="192" t="s">
        <v>641</v>
      </c>
      <c r="C98" s="238">
        <v>1</v>
      </c>
      <c r="D98" s="238">
        <v>2.1</v>
      </c>
      <c r="G98" s="4" t="s">
        <v>288</v>
      </c>
    </row>
    <row r="99" spans="2:7">
      <c r="B99" s="192" t="s">
        <v>633</v>
      </c>
      <c r="C99" s="238">
        <v>1</v>
      </c>
      <c r="D99" s="238">
        <v>2.1</v>
      </c>
      <c r="G99" s="4" t="s">
        <v>289</v>
      </c>
    </row>
    <row r="100" spans="2:7">
      <c r="B100" s="192" t="s">
        <v>628</v>
      </c>
      <c r="C100" s="238">
        <v>1.2</v>
      </c>
      <c r="D100" s="238">
        <v>2.1</v>
      </c>
      <c r="G100" s="4" t="s">
        <v>290</v>
      </c>
    </row>
    <row r="101" spans="2:7">
      <c r="B101" s="192" t="s">
        <v>634</v>
      </c>
      <c r="C101" s="238">
        <v>1.4</v>
      </c>
      <c r="D101" s="238">
        <v>2.1</v>
      </c>
      <c r="G101" s="4" t="s">
        <v>291</v>
      </c>
    </row>
    <row r="102" spans="2:7">
      <c r="B102" s="192" t="s">
        <v>631</v>
      </c>
      <c r="C102" s="238">
        <v>1.4</v>
      </c>
      <c r="D102" s="238">
        <v>2.1</v>
      </c>
      <c r="G102" s="4" t="s">
        <v>292</v>
      </c>
    </row>
    <row r="103" spans="2:7">
      <c r="B103" s="192" t="s">
        <v>642</v>
      </c>
      <c r="C103" s="238">
        <v>1.4</v>
      </c>
      <c r="D103" s="238">
        <v>2.1</v>
      </c>
      <c r="G103" s="4" t="s">
        <v>293</v>
      </c>
    </row>
    <row r="104" spans="2:7">
      <c r="B104" s="192" t="s">
        <v>643</v>
      </c>
      <c r="C104" s="238">
        <v>1.4</v>
      </c>
      <c r="D104" s="238">
        <v>2.1</v>
      </c>
      <c r="G104" s="4" t="s">
        <v>294</v>
      </c>
    </row>
    <row r="105" spans="2:7">
      <c r="B105" s="192" t="s">
        <v>644</v>
      </c>
      <c r="C105" s="238">
        <v>1.6</v>
      </c>
      <c r="D105" s="238">
        <v>2.1</v>
      </c>
      <c r="G105" s="4" t="s">
        <v>295</v>
      </c>
    </row>
    <row r="106" spans="2:7">
      <c r="B106" s="192" t="s">
        <v>645</v>
      </c>
      <c r="C106" s="238">
        <v>1.6</v>
      </c>
      <c r="D106" s="238">
        <v>2.1</v>
      </c>
      <c r="G106" s="4" t="s">
        <v>296</v>
      </c>
    </row>
    <row r="107" spans="2:7">
      <c r="B107" s="192" t="s">
        <v>632</v>
      </c>
      <c r="C107" s="238">
        <v>1.6</v>
      </c>
      <c r="D107" s="238">
        <v>2.1</v>
      </c>
      <c r="G107" s="4" t="s">
        <v>297</v>
      </c>
    </row>
    <row r="108" spans="2:7">
      <c r="B108" s="192" t="s">
        <v>646</v>
      </c>
      <c r="C108" s="238">
        <v>2</v>
      </c>
      <c r="D108" s="238">
        <v>2.1</v>
      </c>
      <c r="G108" s="4" t="s">
        <v>298</v>
      </c>
    </row>
    <row r="109" spans="2:7">
      <c r="B109" s="192" t="s">
        <v>647</v>
      </c>
      <c r="C109" s="238">
        <v>1.2</v>
      </c>
      <c r="D109" s="238">
        <v>2.1</v>
      </c>
      <c r="G109" s="4" t="s">
        <v>299</v>
      </c>
    </row>
    <row r="110" spans="2:7">
      <c r="B110" s="192" t="s">
        <v>604</v>
      </c>
      <c r="C110" s="238">
        <v>8.1</v>
      </c>
      <c r="D110" s="238">
        <v>3.9</v>
      </c>
      <c r="G110" s="4" t="s">
        <v>300</v>
      </c>
    </row>
    <row r="111" spans="2:7">
      <c r="B111" s="192" t="s">
        <v>608</v>
      </c>
      <c r="C111" s="238">
        <v>0.9</v>
      </c>
      <c r="D111" s="238">
        <v>2.1</v>
      </c>
      <c r="G111" s="4" t="s">
        <v>301</v>
      </c>
    </row>
    <row r="112" spans="2:7">
      <c r="B112" s="192" t="s">
        <v>609</v>
      </c>
      <c r="C112" s="238">
        <v>1.4</v>
      </c>
      <c r="D112" s="238">
        <v>1.6</v>
      </c>
      <c r="G112" s="4" t="s">
        <v>302</v>
      </c>
    </row>
    <row r="113" spans="2:17">
      <c r="B113" s="192" t="s">
        <v>613</v>
      </c>
      <c r="C113" s="238">
        <v>0.9</v>
      </c>
      <c r="D113" s="238">
        <v>2.1</v>
      </c>
      <c r="G113" s="4" t="s">
        <v>302</v>
      </c>
    </row>
    <row r="114" spans="2:17">
      <c r="B114" s="192" t="s">
        <v>620</v>
      </c>
      <c r="C114" s="238">
        <v>1.2</v>
      </c>
      <c r="D114" s="238">
        <v>2.1</v>
      </c>
      <c r="G114" s="4" t="s">
        <v>301</v>
      </c>
    </row>
    <row r="115" spans="2:17">
      <c r="B115" s="192" t="s">
        <v>630</v>
      </c>
      <c r="C115" s="238">
        <v>0.7</v>
      </c>
      <c r="D115" s="238">
        <v>0.9</v>
      </c>
      <c r="G115" s="4" t="s">
        <v>302</v>
      </c>
    </row>
    <row r="116" spans="2:17">
      <c r="B116" s="192" t="s">
        <v>612</v>
      </c>
      <c r="C116" s="238">
        <v>1.4</v>
      </c>
      <c r="D116" s="238">
        <v>2.6</v>
      </c>
      <c r="G116" s="4" t="s">
        <v>302</v>
      </c>
    </row>
    <row r="117" spans="2:17">
      <c r="B117" s="192" t="s">
        <v>310</v>
      </c>
      <c r="C117" s="238"/>
      <c r="D117" s="238"/>
      <c r="G117" s="4" t="s">
        <v>302</v>
      </c>
    </row>
    <row r="118" spans="2:17">
      <c r="B118" s="192" t="s">
        <v>648</v>
      </c>
      <c r="C118" s="238"/>
      <c r="D118" s="238"/>
    </row>
    <row r="119" spans="2:17">
      <c r="B119" s="192" t="s">
        <v>649</v>
      </c>
      <c r="C119" s="238"/>
      <c r="D119" s="238"/>
    </row>
    <row r="120" spans="2:17">
      <c r="B120" s="192"/>
      <c r="C120" s="238"/>
      <c r="D120" s="238"/>
    </row>
    <row r="121" spans="2:17">
      <c r="B121" s="192"/>
      <c r="C121" s="238"/>
      <c r="D121" s="238"/>
    </row>
    <row r="122" spans="2:17">
      <c r="B122" s="192"/>
      <c r="C122" s="238"/>
      <c r="D122" s="238"/>
      <c r="E122" s="445"/>
      <c r="G122" s="4" t="s">
        <v>320</v>
      </c>
      <c r="J122" s="4" t="s">
        <v>336</v>
      </c>
      <c r="K122" s="4" t="s">
        <v>337</v>
      </c>
      <c r="M122" s="4" t="s">
        <v>344</v>
      </c>
      <c r="P122" s="4" t="s">
        <v>348</v>
      </c>
    </row>
    <row r="123" spans="2:17">
      <c r="B123" s="192"/>
      <c r="C123" s="238"/>
      <c r="D123" s="238"/>
      <c r="E123" s="446"/>
      <c r="G123" s="4">
        <v>1</v>
      </c>
      <c r="H123" s="4" t="s">
        <v>322</v>
      </c>
      <c r="J123" s="4">
        <v>1.8</v>
      </c>
      <c r="M123" s="4">
        <v>1</v>
      </c>
      <c r="N123" s="4" t="s">
        <v>345</v>
      </c>
      <c r="P123" s="4">
        <v>1</v>
      </c>
      <c r="Q123" s="4" t="s">
        <v>349</v>
      </c>
    </row>
    <row r="124" spans="2:17">
      <c r="B124" s="192"/>
      <c r="C124" s="238"/>
      <c r="D124" s="238"/>
      <c r="G124" s="4">
        <v>2</v>
      </c>
      <c r="H124" s="4" t="s">
        <v>321</v>
      </c>
      <c r="J124" s="4">
        <v>1.6</v>
      </c>
      <c r="M124" s="4">
        <v>2</v>
      </c>
      <c r="N124" s="4" t="s">
        <v>346</v>
      </c>
      <c r="P124" s="4">
        <v>2</v>
      </c>
      <c r="Q124" s="4" t="s">
        <v>350</v>
      </c>
    </row>
    <row r="125" spans="2:17">
      <c r="B125" s="192"/>
      <c r="C125" s="238"/>
      <c r="D125" s="238"/>
      <c r="G125" s="4">
        <v>3</v>
      </c>
      <c r="H125" s="4" t="s">
        <v>373</v>
      </c>
      <c r="J125" s="4">
        <v>1.6</v>
      </c>
      <c r="M125" s="4">
        <v>3</v>
      </c>
      <c r="N125" s="4" t="s">
        <v>347</v>
      </c>
      <c r="P125" s="4">
        <v>3</v>
      </c>
      <c r="Q125" s="4" t="s">
        <v>351</v>
      </c>
    </row>
    <row r="126" spans="2:17">
      <c r="B126" s="192"/>
      <c r="C126" s="238"/>
      <c r="D126" s="238"/>
      <c r="G126" s="4">
        <v>4</v>
      </c>
      <c r="H126" s="4" t="s">
        <v>323</v>
      </c>
      <c r="J126" s="4" t="s">
        <v>181</v>
      </c>
      <c r="M126" s="4">
        <v>9</v>
      </c>
      <c r="N126" s="4" t="s">
        <v>377</v>
      </c>
      <c r="P126" s="4">
        <v>4</v>
      </c>
      <c r="Q126" s="4" t="s">
        <v>352</v>
      </c>
    </row>
    <row r="127" spans="2:17">
      <c r="B127" s="422" t="s">
        <v>303</v>
      </c>
      <c r="C127" s="438"/>
      <c r="D127" s="438"/>
      <c r="G127" s="4">
        <v>5</v>
      </c>
      <c r="H127" s="4" t="s">
        <v>324</v>
      </c>
      <c r="J127" s="4" t="s">
        <v>181</v>
      </c>
      <c r="M127" s="4">
        <v>10</v>
      </c>
      <c r="N127" s="4" t="s">
        <v>378</v>
      </c>
    </row>
    <row r="128" spans="2:17">
      <c r="B128" s="255" t="s">
        <v>197</v>
      </c>
      <c r="C128" s="437" t="s">
        <v>196</v>
      </c>
      <c r="D128" s="437" t="s">
        <v>260</v>
      </c>
      <c r="G128" s="4">
        <v>6</v>
      </c>
      <c r="H128" s="2" t="s">
        <v>325</v>
      </c>
      <c r="J128" s="4">
        <v>1.8</v>
      </c>
      <c r="M128" s="4">
        <v>12</v>
      </c>
      <c r="N128" s="4" t="s">
        <v>379</v>
      </c>
    </row>
    <row r="129" spans="2:10">
      <c r="B129" s="191" t="s">
        <v>650</v>
      </c>
      <c r="C129" s="238">
        <v>0.9</v>
      </c>
      <c r="D129" s="238">
        <v>2.1</v>
      </c>
      <c r="G129" s="4">
        <v>7</v>
      </c>
      <c r="H129" s="2" t="s">
        <v>326</v>
      </c>
      <c r="J129" s="4">
        <v>0</v>
      </c>
    </row>
    <row r="130" spans="2:10">
      <c r="B130" s="191" t="s">
        <v>651</v>
      </c>
      <c r="C130" s="238">
        <f t="shared" ref="C130:C135" si="0">C129+0.1</f>
        <v>1</v>
      </c>
      <c r="D130" s="238">
        <v>2.1</v>
      </c>
      <c r="G130" s="4">
        <v>8</v>
      </c>
      <c r="H130" s="4" t="s">
        <v>327</v>
      </c>
      <c r="J130" s="4" t="s">
        <v>181</v>
      </c>
    </row>
    <row r="131" spans="2:10">
      <c r="B131" s="191" t="s">
        <v>652</v>
      </c>
      <c r="C131" s="238">
        <f t="shared" si="0"/>
        <v>1.1000000000000001</v>
      </c>
      <c r="D131" s="238">
        <v>2.1</v>
      </c>
      <c r="G131" s="4">
        <v>9</v>
      </c>
      <c r="H131" s="4" t="s">
        <v>329</v>
      </c>
      <c r="J131" s="4">
        <v>0</v>
      </c>
    </row>
    <row r="132" spans="2:10">
      <c r="B132" s="191" t="s">
        <v>653</v>
      </c>
      <c r="C132" s="238">
        <f t="shared" si="0"/>
        <v>1.2000000000000002</v>
      </c>
      <c r="D132" s="238">
        <v>2.1</v>
      </c>
      <c r="G132" s="4">
        <v>10</v>
      </c>
      <c r="H132" s="4" t="s">
        <v>328</v>
      </c>
      <c r="J132" s="4">
        <v>0</v>
      </c>
    </row>
    <row r="133" spans="2:10">
      <c r="B133" s="191" t="s">
        <v>654</v>
      </c>
      <c r="C133" s="238">
        <f t="shared" si="0"/>
        <v>1.3000000000000003</v>
      </c>
      <c r="D133" s="238">
        <v>2.1</v>
      </c>
    </row>
    <row r="134" spans="2:10">
      <c r="B134" s="191" t="s">
        <v>655</v>
      </c>
      <c r="C134" s="238">
        <f t="shared" si="0"/>
        <v>1.4000000000000004</v>
      </c>
      <c r="D134" s="238">
        <v>2.1</v>
      </c>
      <c r="G134" s="4">
        <v>12</v>
      </c>
      <c r="H134" s="4" t="s">
        <v>330</v>
      </c>
      <c r="J134" s="4">
        <v>0</v>
      </c>
    </row>
    <row r="135" spans="2:10">
      <c r="B135" s="191" t="s">
        <v>656</v>
      </c>
      <c r="C135" s="238">
        <f t="shared" si="0"/>
        <v>1.5000000000000004</v>
      </c>
      <c r="D135" s="238">
        <v>2.1</v>
      </c>
      <c r="G135" s="4">
        <v>13</v>
      </c>
      <c r="H135" s="4" t="s">
        <v>331</v>
      </c>
      <c r="J135" s="4">
        <v>1.6</v>
      </c>
    </row>
    <row r="136" spans="2:10">
      <c r="B136" s="191" t="s">
        <v>657</v>
      </c>
      <c r="C136" s="238">
        <v>2</v>
      </c>
      <c r="D136" s="238">
        <v>2.1</v>
      </c>
      <c r="G136" s="4">
        <v>14</v>
      </c>
      <c r="H136" s="4" t="s">
        <v>332</v>
      </c>
      <c r="J136" s="4">
        <v>1</v>
      </c>
    </row>
    <row r="137" spans="2:10">
      <c r="B137" s="191" t="s">
        <v>658</v>
      </c>
      <c r="C137" s="238">
        <v>1.5</v>
      </c>
      <c r="D137" s="238">
        <v>1.5</v>
      </c>
      <c r="G137" s="4">
        <v>15</v>
      </c>
      <c r="H137" s="4" t="s">
        <v>333</v>
      </c>
      <c r="J137" s="4" t="s">
        <v>338</v>
      </c>
    </row>
    <row r="138" spans="2:10">
      <c r="B138" s="191" t="s">
        <v>659</v>
      </c>
      <c r="C138" s="238">
        <v>1.8</v>
      </c>
      <c r="D138" s="238">
        <v>1.5</v>
      </c>
      <c r="G138" s="4">
        <v>16</v>
      </c>
      <c r="H138" s="4" t="s">
        <v>334</v>
      </c>
      <c r="J138" s="4" t="s">
        <v>181</v>
      </c>
    </row>
    <row r="139" spans="2:10">
      <c r="B139" s="4" t="s">
        <v>660</v>
      </c>
      <c r="C139" s="238">
        <v>1.6</v>
      </c>
      <c r="D139" s="238">
        <v>1.5</v>
      </c>
      <c r="G139" s="4">
        <v>17</v>
      </c>
      <c r="H139" s="4" t="s">
        <v>335</v>
      </c>
      <c r="J139" s="4">
        <v>0</v>
      </c>
    </row>
    <row r="140" spans="2:10">
      <c r="B140" s="191"/>
      <c r="C140" s="238"/>
      <c r="D140" s="238"/>
      <c r="G140" s="4">
        <v>18</v>
      </c>
      <c r="H140" s="4" t="s">
        <v>374</v>
      </c>
      <c r="J140" s="4" t="s">
        <v>376</v>
      </c>
    </row>
    <row r="141" spans="2:10">
      <c r="B141" s="191" t="s">
        <v>661</v>
      </c>
      <c r="C141" s="238">
        <v>2.7</v>
      </c>
      <c r="D141" s="238">
        <v>0.6</v>
      </c>
      <c r="G141" s="4">
        <v>19</v>
      </c>
      <c r="H141" s="4" t="s">
        <v>375</v>
      </c>
      <c r="J141" s="4">
        <v>0</v>
      </c>
    </row>
    <row r="142" spans="2:10">
      <c r="B142" s="191"/>
      <c r="C142" s="238"/>
      <c r="D142" s="238"/>
    </row>
    <row r="143" spans="2:10">
      <c r="B143" s="191" t="s">
        <v>662</v>
      </c>
      <c r="C143" s="238">
        <v>0.89</v>
      </c>
      <c r="D143" s="238">
        <v>2.1</v>
      </c>
    </row>
    <row r="144" spans="2:10">
      <c r="B144" s="423" t="s">
        <v>304</v>
      </c>
      <c r="C144" s="439"/>
      <c r="D144" s="439"/>
    </row>
    <row r="145" spans="2:7">
      <c r="B145" s="423" t="s">
        <v>305</v>
      </c>
      <c r="C145" s="439"/>
      <c r="D145" s="439"/>
    </row>
    <row r="146" spans="2:7">
      <c r="B146" s="423" t="s">
        <v>306</v>
      </c>
      <c r="C146" s="439"/>
      <c r="D146" s="439"/>
    </row>
    <row r="147" spans="2:7">
      <c r="B147" s="423" t="s">
        <v>307</v>
      </c>
      <c r="C147" s="439"/>
      <c r="D147" s="439"/>
    </row>
    <row r="148" spans="2:7">
      <c r="B148" s="423" t="s">
        <v>308</v>
      </c>
      <c r="C148" s="439"/>
      <c r="D148" s="439"/>
    </row>
    <row r="149" spans="2:7">
      <c r="B149" s="423" t="s">
        <v>309</v>
      </c>
      <c r="C149" s="439"/>
      <c r="D149" s="439"/>
    </row>
    <row r="151" spans="2:7" ht="15.75" thickBot="1"/>
    <row r="152" spans="2:7" ht="15.75" thickBot="1">
      <c r="B152" s="427" t="s">
        <v>269</v>
      </c>
      <c r="C152" s="440"/>
      <c r="D152" s="440"/>
      <c r="E152" s="447"/>
    </row>
    <row r="153" spans="2:7" ht="15.75" thickBot="1">
      <c r="B153" s="450"/>
      <c r="C153" s="451" t="s">
        <v>610</v>
      </c>
      <c r="D153" s="451"/>
      <c r="E153" s="452"/>
    </row>
    <row r="154" spans="2:7">
      <c r="B154" s="428" t="s">
        <v>197</v>
      </c>
      <c r="C154" s="429" t="s">
        <v>663</v>
      </c>
      <c r="D154" s="429" t="s">
        <v>664</v>
      </c>
      <c r="E154" s="430" t="s">
        <v>273</v>
      </c>
      <c r="G154" s="500"/>
    </row>
    <row r="155" spans="2:7">
      <c r="B155" s="519" t="s">
        <v>689</v>
      </c>
      <c r="C155" s="520">
        <v>1.9</v>
      </c>
      <c r="D155" s="520">
        <v>0.5</v>
      </c>
      <c r="E155" s="520">
        <v>2.6</v>
      </c>
      <c r="F155" s="500"/>
      <c r="G155" s="531"/>
    </row>
    <row r="156" spans="2:7">
      <c r="B156" s="519" t="s">
        <v>690</v>
      </c>
      <c r="C156" s="520">
        <v>1.2</v>
      </c>
      <c r="D156" s="520">
        <v>0.5</v>
      </c>
      <c r="E156" s="520">
        <v>2.6</v>
      </c>
      <c r="F156" s="500"/>
      <c r="G156" s="531"/>
    </row>
    <row r="157" spans="2:7">
      <c r="B157" s="519" t="s">
        <v>691</v>
      </c>
      <c r="C157" s="520">
        <v>1.6</v>
      </c>
      <c r="D157" s="520">
        <v>1</v>
      </c>
      <c r="E157" s="520">
        <v>1.1000000000000001</v>
      </c>
      <c r="F157" s="500"/>
      <c r="G157" s="531"/>
    </row>
    <row r="158" spans="2:7">
      <c r="B158" s="519" t="s">
        <v>692</v>
      </c>
      <c r="C158" s="520">
        <f>1.75+1.75+2.55</f>
        <v>6.05</v>
      </c>
      <c r="D158" s="520">
        <v>1.53</v>
      </c>
      <c r="E158" s="520">
        <v>0.75</v>
      </c>
      <c r="F158" s="500"/>
      <c r="G158" s="531"/>
    </row>
    <row r="159" spans="2:7">
      <c r="B159" s="519" t="s">
        <v>693</v>
      </c>
      <c r="C159" s="520">
        <v>0.78</v>
      </c>
      <c r="D159" s="520">
        <v>0.43</v>
      </c>
      <c r="E159" s="520">
        <v>1.85</v>
      </c>
      <c r="F159" s="500"/>
      <c r="G159" s="531"/>
    </row>
    <row r="160" spans="2:7">
      <c r="B160" s="519" t="s">
        <v>694</v>
      </c>
      <c r="C160" s="520">
        <v>1.6</v>
      </c>
      <c r="D160" s="520">
        <v>0.5</v>
      </c>
      <c r="E160" s="520">
        <v>1.6</v>
      </c>
      <c r="F160" s="500"/>
      <c r="G160" s="531"/>
    </row>
    <row r="161" spans="2:7">
      <c r="B161" s="519" t="s">
        <v>695</v>
      </c>
      <c r="C161" s="520">
        <f>3.65+3.65+2.25+1.65</f>
        <v>11.200000000000001</v>
      </c>
      <c r="D161" s="520">
        <v>1</v>
      </c>
      <c r="E161" s="520">
        <v>1.1000000000000001</v>
      </c>
      <c r="F161" s="500"/>
      <c r="G161" s="531"/>
    </row>
    <row r="162" spans="2:7">
      <c r="B162" s="533" t="s">
        <v>696</v>
      </c>
      <c r="C162" s="534">
        <f>2.65+1.75</f>
        <v>4.4000000000000004</v>
      </c>
      <c r="D162" s="534">
        <v>1</v>
      </c>
      <c r="E162" s="534">
        <v>1.1000000000000001</v>
      </c>
      <c r="F162" s="500"/>
      <c r="G162" s="531"/>
    </row>
    <row r="163" spans="2:7">
      <c r="B163" s="519" t="s">
        <v>697</v>
      </c>
      <c r="C163" s="520">
        <v>0.9</v>
      </c>
      <c r="D163" s="520">
        <v>0.5</v>
      </c>
      <c r="E163" s="520">
        <v>1.6</v>
      </c>
      <c r="F163" s="500"/>
      <c r="G163" s="531"/>
    </row>
    <row r="164" spans="2:7">
      <c r="B164" s="519" t="s">
        <v>698</v>
      </c>
      <c r="C164" s="520">
        <v>1.2</v>
      </c>
      <c r="D164" s="520">
        <v>1</v>
      </c>
      <c r="E164" s="520">
        <v>1.1000000000000001</v>
      </c>
      <c r="F164" s="500"/>
      <c r="G164" s="531"/>
    </row>
    <row r="165" spans="2:7">
      <c r="B165" s="519" t="s">
        <v>699</v>
      </c>
      <c r="C165" s="520">
        <v>0.15</v>
      </c>
      <c r="D165" s="520">
        <v>0.5</v>
      </c>
      <c r="E165" s="520">
        <v>1.6</v>
      </c>
      <c r="F165" s="500"/>
      <c r="G165" s="531"/>
    </row>
    <row r="166" spans="2:7">
      <c r="B166" s="519" t="s">
        <v>700</v>
      </c>
      <c r="C166" s="520">
        <v>1.25</v>
      </c>
      <c r="D166" s="520">
        <v>1</v>
      </c>
      <c r="E166" s="520">
        <v>1.1000000000000001</v>
      </c>
      <c r="F166" s="500"/>
      <c r="G166" s="531"/>
    </row>
    <row r="167" spans="2:7">
      <c r="B167" s="519" t="s">
        <v>701</v>
      </c>
      <c r="C167" s="520">
        <v>1.6</v>
      </c>
      <c r="D167" s="520">
        <v>1</v>
      </c>
      <c r="E167" s="520">
        <v>1.1000000000000001</v>
      </c>
      <c r="F167" s="500"/>
      <c r="G167" s="531"/>
    </row>
    <row r="168" spans="2:7">
      <c r="B168" s="519" t="s">
        <v>702</v>
      </c>
      <c r="C168" s="520">
        <v>1.8</v>
      </c>
      <c r="D168" s="520">
        <v>1</v>
      </c>
      <c r="E168" s="520">
        <v>1.1000000000000001</v>
      </c>
      <c r="F168" s="500"/>
      <c r="G168" s="531"/>
    </row>
    <row r="169" spans="2:7">
      <c r="B169" s="519" t="s">
        <v>703</v>
      </c>
      <c r="C169" s="520">
        <v>1.47</v>
      </c>
      <c r="D169" s="520">
        <v>0.5</v>
      </c>
      <c r="E169" s="520">
        <v>1.6</v>
      </c>
      <c r="F169" s="500"/>
      <c r="G169" s="531"/>
    </row>
    <row r="170" spans="2:7">
      <c r="B170" s="519" t="s">
        <v>704</v>
      </c>
      <c r="C170" s="520">
        <v>2</v>
      </c>
      <c r="D170" s="520">
        <v>1</v>
      </c>
      <c r="E170" s="520">
        <v>1.1000000000000001</v>
      </c>
      <c r="F170" s="500"/>
      <c r="G170" s="500"/>
    </row>
    <row r="171" spans="2:7">
      <c r="B171" s="519" t="s">
        <v>705</v>
      </c>
      <c r="C171" s="520">
        <v>2.8</v>
      </c>
      <c r="D171" s="520">
        <v>1</v>
      </c>
      <c r="E171" s="520">
        <v>1.1000000000000001</v>
      </c>
      <c r="F171" s="500"/>
      <c r="G171" s="500"/>
    </row>
    <row r="172" spans="2:7">
      <c r="B172" s="505"/>
      <c r="C172" s="506"/>
      <c r="D172" s="506"/>
      <c r="E172" s="507"/>
      <c r="F172" s="500"/>
      <c r="G172" s="531"/>
    </row>
    <row r="173" spans="2:7">
      <c r="B173" s="505"/>
      <c r="C173" s="506"/>
      <c r="D173" s="506"/>
      <c r="E173" s="507"/>
      <c r="F173" s="500"/>
      <c r="G173" s="531"/>
    </row>
    <row r="174" spans="2:7">
      <c r="B174" s="505"/>
      <c r="C174" s="506"/>
      <c r="D174" s="506"/>
      <c r="E174" s="507"/>
      <c r="F174" s="500"/>
      <c r="G174" s="531"/>
    </row>
    <row r="175" spans="2:7">
      <c r="B175" s="505"/>
      <c r="C175" s="506"/>
      <c r="D175" s="506"/>
      <c r="E175" s="507"/>
      <c r="F175" s="500"/>
      <c r="G175" s="532"/>
    </row>
    <row r="176" spans="2:7">
      <c r="B176" s="505"/>
      <c r="C176" s="506"/>
      <c r="D176" s="506"/>
      <c r="E176" s="507"/>
      <c r="F176" s="500"/>
      <c r="G176" s="531"/>
    </row>
    <row r="177" spans="2:7">
      <c r="B177" s="505"/>
      <c r="C177" s="506"/>
      <c r="D177" s="506"/>
      <c r="E177" s="507"/>
      <c r="F177" s="500"/>
      <c r="G177" s="532"/>
    </row>
    <row r="178" spans="2:7">
      <c r="B178" s="508"/>
      <c r="C178" s="509"/>
      <c r="D178" s="509"/>
      <c r="E178" s="510"/>
      <c r="F178" s="500"/>
    </row>
    <row r="179" spans="2:7">
      <c r="B179" s="508"/>
      <c r="C179" s="509"/>
      <c r="D179" s="509"/>
      <c r="E179" s="510"/>
      <c r="F179" s="500"/>
    </row>
    <row r="180" spans="2:7">
      <c r="B180" s="508"/>
      <c r="C180" s="509"/>
      <c r="D180" s="509"/>
      <c r="E180" s="510"/>
      <c r="F180" s="500"/>
    </row>
    <row r="181" spans="2:7">
      <c r="B181" s="508"/>
      <c r="C181" s="509"/>
      <c r="D181" s="509"/>
      <c r="E181" s="510"/>
      <c r="F181" s="500"/>
    </row>
    <row r="182" spans="2:7">
      <c r="B182" s="516"/>
      <c r="C182" s="498"/>
      <c r="D182" s="498"/>
      <c r="E182" s="507"/>
      <c r="F182" s="500"/>
    </row>
    <row r="183" spans="2:7">
      <c r="B183" s="517"/>
      <c r="C183" s="498"/>
      <c r="D183" s="498"/>
      <c r="E183" s="507"/>
      <c r="F183" s="500"/>
    </row>
    <row r="184" spans="2:7">
      <c r="B184" s="517"/>
      <c r="C184" s="498"/>
      <c r="D184" s="498"/>
      <c r="E184" s="507"/>
      <c r="F184" s="500"/>
    </row>
    <row r="185" spans="2:7">
      <c r="B185" s="517"/>
      <c r="C185" s="498"/>
      <c r="D185" s="498"/>
      <c r="E185" s="507"/>
      <c r="F185" s="500"/>
    </row>
    <row r="186" spans="2:7">
      <c r="B186" s="495"/>
      <c r="C186" s="496"/>
      <c r="D186" s="496"/>
      <c r="E186" s="497"/>
    </row>
    <row r="187" spans="2:7" ht="15.75" thickBot="1">
      <c r="B187" s="457"/>
      <c r="C187" s="442"/>
      <c r="D187" s="442"/>
      <c r="E187" s="449"/>
    </row>
    <row r="188" spans="2:7" ht="15.75" thickBot="1">
      <c r="B188" s="450"/>
      <c r="C188" s="451" t="s">
        <v>665</v>
      </c>
      <c r="D188" s="451"/>
      <c r="E188" s="452"/>
    </row>
    <row r="189" spans="2:7">
      <c r="B189" s="428" t="s">
        <v>197</v>
      </c>
      <c r="C189" s="429" t="s">
        <v>663</v>
      </c>
      <c r="D189" s="429" t="s">
        <v>664</v>
      </c>
      <c r="E189" s="430" t="s">
        <v>725</v>
      </c>
    </row>
    <row r="190" spans="2:7">
      <c r="B190" s="522" t="s">
        <v>726</v>
      </c>
      <c r="C190" s="523">
        <v>1</v>
      </c>
      <c r="D190" s="523">
        <v>2.1</v>
      </c>
      <c r="E190" s="511"/>
      <c r="F190" s="500"/>
    </row>
    <row r="191" spans="2:7" s="499" customFormat="1">
      <c r="B191" s="522" t="s">
        <v>727</v>
      </c>
      <c r="C191" s="523">
        <v>1</v>
      </c>
      <c r="D191" s="523">
        <v>0.9</v>
      </c>
      <c r="E191" s="511"/>
      <c r="F191" s="500"/>
    </row>
    <row r="192" spans="2:7" s="499" customFormat="1">
      <c r="B192" s="522" t="s">
        <v>728</v>
      </c>
      <c r="C192" s="523">
        <v>1.35</v>
      </c>
      <c r="D192" s="523">
        <v>4.5</v>
      </c>
      <c r="E192" s="511"/>
      <c r="F192" s="500"/>
    </row>
    <row r="193" spans="2:8">
      <c r="B193" s="522" t="s">
        <v>706</v>
      </c>
      <c r="C193" s="523">
        <v>3</v>
      </c>
      <c r="D193" s="523">
        <v>0.85</v>
      </c>
      <c r="E193" s="511"/>
      <c r="F193" s="500"/>
    </row>
    <row r="194" spans="2:8">
      <c r="B194" s="522" t="s">
        <v>707</v>
      </c>
      <c r="C194" s="523">
        <v>3.7</v>
      </c>
      <c r="D194" s="523">
        <v>0.85</v>
      </c>
      <c r="E194" s="511"/>
      <c r="F194" s="500"/>
    </row>
    <row r="195" spans="2:8">
      <c r="B195" s="522" t="s">
        <v>723</v>
      </c>
      <c r="C195" s="523">
        <v>1</v>
      </c>
      <c r="D195" s="523">
        <v>2.1</v>
      </c>
      <c r="E195" s="511"/>
      <c r="F195" s="500">
        <v>4.25</v>
      </c>
      <c r="G195" s="4">
        <v>1</v>
      </c>
    </row>
    <row r="196" spans="2:8" s="499" customFormat="1">
      <c r="B196" s="522" t="s">
        <v>724</v>
      </c>
      <c r="C196" s="523">
        <v>1</v>
      </c>
      <c r="D196" s="523">
        <v>2.1</v>
      </c>
      <c r="E196" s="511"/>
      <c r="F196" s="500"/>
    </row>
    <row r="197" spans="2:8" s="499" customFormat="1">
      <c r="B197" s="522" t="s">
        <v>755</v>
      </c>
      <c r="C197" s="523">
        <v>1.95</v>
      </c>
      <c r="D197" s="523">
        <v>4.2</v>
      </c>
      <c r="E197" s="511"/>
      <c r="F197" s="500"/>
    </row>
    <row r="198" spans="2:8" s="499" customFormat="1">
      <c r="B198" s="522" t="s">
        <v>756</v>
      </c>
      <c r="C198" s="523">
        <v>1.45</v>
      </c>
      <c r="D198" s="523">
        <v>4.5</v>
      </c>
      <c r="E198" s="511"/>
      <c r="F198" s="500"/>
    </row>
    <row r="199" spans="2:8">
      <c r="B199" s="522" t="s">
        <v>729</v>
      </c>
      <c r="C199" s="523">
        <v>1</v>
      </c>
      <c r="D199" s="523">
        <v>2.1</v>
      </c>
      <c r="E199" s="511"/>
      <c r="F199" s="500"/>
      <c r="G199" s="462"/>
      <c r="H199" s="462"/>
    </row>
    <row r="200" spans="2:8" s="499" customFormat="1">
      <c r="B200" s="522" t="s">
        <v>730</v>
      </c>
      <c r="C200" s="523">
        <v>1</v>
      </c>
      <c r="D200" s="523">
        <v>2.4</v>
      </c>
      <c r="E200" s="511"/>
      <c r="F200" s="500"/>
      <c r="G200" s="462"/>
      <c r="H200" s="462"/>
    </row>
    <row r="201" spans="2:8" s="499" customFormat="1">
      <c r="B201" s="522" t="s">
        <v>731</v>
      </c>
      <c r="C201" s="523">
        <v>2.63</v>
      </c>
      <c r="D201" s="523">
        <v>4.5</v>
      </c>
      <c r="E201" s="511"/>
      <c r="F201" s="500"/>
      <c r="G201" s="462"/>
      <c r="H201" s="462"/>
    </row>
    <row r="202" spans="2:8">
      <c r="B202" s="522" t="s">
        <v>732</v>
      </c>
      <c r="C202" s="523">
        <v>1</v>
      </c>
      <c r="D202" s="523">
        <v>2.1</v>
      </c>
      <c r="E202" s="511"/>
      <c r="F202" s="500"/>
      <c r="G202" s="462"/>
      <c r="H202" s="462"/>
    </row>
    <row r="203" spans="2:8" s="499" customFormat="1">
      <c r="B203" s="522" t="s">
        <v>733</v>
      </c>
      <c r="C203" s="524">
        <v>1</v>
      </c>
      <c r="D203" s="523">
        <v>2.4</v>
      </c>
      <c r="E203" s="511"/>
      <c r="F203" s="500"/>
      <c r="G203" s="462"/>
      <c r="H203" s="462"/>
    </row>
    <row r="204" spans="2:8" s="499" customFormat="1">
      <c r="B204" s="522" t="s">
        <v>734</v>
      </c>
      <c r="C204" s="524">
        <v>1.08</v>
      </c>
      <c r="D204" s="523">
        <v>4.5</v>
      </c>
      <c r="E204" s="511"/>
      <c r="F204" s="500"/>
      <c r="G204" s="462"/>
      <c r="H204" s="462"/>
    </row>
    <row r="205" spans="2:8">
      <c r="B205" s="522" t="s">
        <v>735</v>
      </c>
      <c r="C205" s="523">
        <v>1</v>
      </c>
      <c r="D205" s="523">
        <v>2.1</v>
      </c>
      <c r="E205" s="511"/>
      <c r="F205" s="500"/>
      <c r="G205" s="462"/>
      <c r="H205" s="462"/>
    </row>
    <row r="206" spans="2:8" s="499" customFormat="1">
      <c r="B206" s="522" t="s">
        <v>736</v>
      </c>
      <c r="C206" s="524">
        <v>1</v>
      </c>
      <c r="D206" s="523">
        <v>2.4</v>
      </c>
      <c r="E206" s="511"/>
      <c r="F206" s="500"/>
      <c r="G206" s="462"/>
      <c r="H206" s="462"/>
    </row>
    <row r="207" spans="2:8" s="499" customFormat="1">
      <c r="B207" s="522" t="s">
        <v>737</v>
      </c>
      <c r="C207" s="524">
        <v>1.25</v>
      </c>
      <c r="D207" s="523">
        <v>4.5</v>
      </c>
      <c r="E207" s="511"/>
      <c r="F207" s="500"/>
      <c r="G207" s="462"/>
      <c r="H207" s="462"/>
    </row>
    <row r="208" spans="2:8">
      <c r="B208" s="525" t="s">
        <v>738</v>
      </c>
      <c r="C208" s="526">
        <v>1</v>
      </c>
      <c r="D208" s="526">
        <v>2.1</v>
      </c>
      <c r="E208" s="511"/>
      <c r="F208" s="500"/>
      <c r="G208" s="462"/>
      <c r="H208" s="462"/>
    </row>
    <row r="209" spans="2:8" s="499" customFormat="1">
      <c r="B209" s="525" t="s">
        <v>739</v>
      </c>
      <c r="C209" s="526">
        <v>1</v>
      </c>
      <c r="D209" s="526">
        <v>0.9</v>
      </c>
      <c r="E209" s="511"/>
      <c r="F209" s="500"/>
      <c r="G209" s="462"/>
      <c r="H209" s="462"/>
    </row>
    <row r="210" spans="2:8" s="499" customFormat="1">
      <c r="B210" s="525" t="s">
        <v>740</v>
      </c>
      <c r="C210" s="527">
        <v>1.45</v>
      </c>
      <c r="D210" s="527">
        <v>3</v>
      </c>
      <c r="E210" s="511"/>
      <c r="F210" s="500"/>
      <c r="G210" s="462"/>
      <c r="H210" s="462"/>
    </row>
    <row r="211" spans="2:8" s="500" customFormat="1">
      <c r="B211" s="522" t="s">
        <v>741</v>
      </c>
      <c r="C211" s="523">
        <v>1</v>
      </c>
      <c r="D211" s="523">
        <v>2.1</v>
      </c>
      <c r="E211" s="511"/>
      <c r="G211" s="521"/>
      <c r="H211" s="521"/>
    </row>
    <row r="212" spans="2:8" s="500" customFormat="1">
      <c r="B212" s="522" t="s">
        <v>742</v>
      </c>
      <c r="C212" s="523">
        <v>1</v>
      </c>
      <c r="D212" s="523">
        <v>0.9</v>
      </c>
      <c r="E212" s="511"/>
      <c r="G212" s="521"/>
      <c r="H212" s="521"/>
    </row>
    <row r="213" spans="2:8" s="500" customFormat="1">
      <c r="B213" s="522" t="s">
        <v>743</v>
      </c>
      <c r="C213" s="524">
        <f>1.06+0.85+2.06</f>
        <v>3.97</v>
      </c>
      <c r="D213" s="524">
        <v>4.5</v>
      </c>
      <c r="E213" s="511"/>
      <c r="G213" s="521"/>
      <c r="H213" s="521"/>
    </row>
    <row r="214" spans="2:8" s="500" customFormat="1">
      <c r="B214" s="522" t="s">
        <v>744</v>
      </c>
      <c r="C214" s="523">
        <v>1</v>
      </c>
      <c r="D214" s="523">
        <v>2.1</v>
      </c>
      <c r="E214" s="511"/>
      <c r="G214" s="521"/>
      <c r="H214" s="521"/>
    </row>
    <row r="215" spans="2:8" s="500" customFormat="1">
      <c r="B215" s="522" t="s">
        <v>745</v>
      </c>
      <c r="C215" s="523">
        <v>1</v>
      </c>
      <c r="D215" s="523">
        <v>0.95</v>
      </c>
      <c r="E215" s="511"/>
      <c r="G215" s="521"/>
      <c r="H215" s="521"/>
    </row>
    <row r="216" spans="2:8" s="500" customFormat="1">
      <c r="B216" s="522" t="s">
        <v>746</v>
      </c>
      <c r="C216" s="524">
        <f>2*1</f>
        <v>2</v>
      </c>
      <c r="D216" s="524">
        <v>4.5</v>
      </c>
      <c r="E216" s="511"/>
      <c r="G216" s="521"/>
      <c r="H216" s="521"/>
    </row>
    <row r="217" spans="2:8" s="500" customFormat="1">
      <c r="B217" s="522" t="s">
        <v>747</v>
      </c>
      <c r="C217" s="523">
        <v>1</v>
      </c>
      <c r="D217" s="523">
        <v>2.1</v>
      </c>
      <c r="E217" s="511"/>
      <c r="G217" s="521"/>
      <c r="H217" s="521"/>
    </row>
    <row r="218" spans="2:8" s="500" customFormat="1">
      <c r="B218" s="522" t="s">
        <v>748</v>
      </c>
      <c r="C218" s="524">
        <v>1</v>
      </c>
      <c r="D218" s="524">
        <v>0.4</v>
      </c>
      <c r="E218" s="511"/>
      <c r="G218" s="521"/>
      <c r="H218" s="521"/>
    </row>
    <row r="219" spans="2:8" s="500" customFormat="1">
      <c r="B219" s="522" t="s">
        <v>749</v>
      </c>
      <c r="C219" s="523">
        <v>1</v>
      </c>
      <c r="D219" s="523">
        <v>2.1</v>
      </c>
      <c r="E219" s="511"/>
      <c r="G219" s="521"/>
      <c r="H219" s="521"/>
    </row>
    <row r="220" spans="2:8" s="500" customFormat="1">
      <c r="B220" s="522" t="s">
        <v>750</v>
      </c>
      <c r="C220" s="524">
        <v>1</v>
      </c>
      <c r="D220" s="524">
        <v>0.4</v>
      </c>
      <c r="E220" s="511"/>
      <c r="G220" s="521"/>
      <c r="H220" s="521"/>
    </row>
    <row r="221" spans="2:8" s="500" customFormat="1">
      <c r="B221" s="522" t="s">
        <v>751</v>
      </c>
      <c r="C221" s="524">
        <v>1.85</v>
      </c>
      <c r="D221" s="524">
        <v>2.5</v>
      </c>
      <c r="E221" s="511"/>
      <c r="G221" s="521"/>
      <c r="H221" s="521"/>
    </row>
    <row r="222" spans="2:8">
      <c r="B222" s="522" t="s">
        <v>708</v>
      </c>
      <c r="C222" s="524">
        <v>0.8</v>
      </c>
      <c r="D222" s="524">
        <v>2.1</v>
      </c>
      <c r="E222" s="511"/>
      <c r="F222" s="500"/>
    </row>
    <row r="223" spans="2:8">
      <c r="B223" s="522" t="s">
        <v>709</v>
      </c>
      <c r="C223" s="524">
        <v>0.8</v>
      </c>
      <c r="D223" s="524">
        <v>2.1</v>
      </c>
      <c r="E223" s="511"/>
      <c r="F223" s="500"/>
    </row>
    <row r="224" spans="2:8">
      <c r="B224" s="522" t="s">
        <v>710</v>
      </c>
      <c r="C224" s="524">
        <v>0.9</v>
      </c>
      <c r="D224" s="524">
        <v>2.1</v>
      </c>
      <c r="E224" s="511"/>
      <c r="F224" s="500"/>
    </row>
    <row r="225" spans="2:6" s="500" customFormat="1">
      <c r="B225" s="522" t="s">
        <v>711</v>
      </c>
      <c r="C225" s="524">
        <v>0.8</v>
      </c>
      <c r="D225" s="524">
        <v>2.1</v>
      </c>
      <c r="E225" s="511"/>
    </row>
    <row r="226" spans="2:6">
      <c r="B226" s="522" t="s">
        <v>712</v>
      </c>
      <c r="C226" s="528">
        <v>2</v>
      </c>
      <c r="D226" s="524">
        <v>2.1</v>
      </c>
      <c r="E226" s="511"/>
      <c r="F226" s="518"/>
    </row>
    <row r="227" spans="2:6">
      <c r="B227" s="522" t="s">
        <v>713</v>
      </c>
      <c r="C227" s="528">
        <v>3</v>
      </c>
      <c r="D227" s="524">
        <v>2.1</v>
      </c>
      <c r="E227" s="511"/>
      <c r="F227" s="518"/>
    </row>
    <row r="228" spans="2:6">
      <c r="B228" s="522" t="s">
        <v>714</v>
      </c>
      <c r="C228" s="529">
        <v>1.5</v>
      </c>
      <c r="D228" s="524">
        <v>2.1</v>
      </c>
      <c r="E228" s="512"/>
      <c r="F228" s="500"/>
    </row>
    <row r="229" spans="2:6">
      <c r="B229" s="522" t="s">
        <v>715</v>
      </c>
      <c r="C229" s="529">
        <v>2</v>
      </c>
      <c r="D229" s="524">
        <v>2.1</v>
      </c>
      <c r="E229" s="512"/>
      <c r="F229" s="500"/>
    </row>
    <row r="230" spans="2:6" s="192" customFormat="1">
      <c r="B230" s="522" t="s">
        <v>716</v>
      </c>
      <c r="C230" s="530">
        <v>4</v>
      </c>
      <c r="D230" s="524">
        <v>2.1</v>
      </c>
      <c r="E230" s="515"/>
      <c r="F230" s="500"/>
    </row>
    <row r="231" spans="2:6" s="192" customFormat="1">
      <c r="B231" s="522" t="s">
        <v>717</v>
      </c>
      <c r="C231" s="530">
        <v>3</v>
      </c>
      <c r="D231" s="524">
        <v>2.1</v>
      </c>
      <c r="E231" s="515"/>
      <c r="F231" s="500"/>
    </row>
    <row r="232" spans="2:6" s="192" customFormat="1">
      <c r="B232" s="522" t="s">
        <v>718</v>
      </c>
      <c r="C232" s="530">
        <v>2</v>
      </c>
      <c r="D232" s="524">
        <v>2.1</v>
      </c>
      <c r="E232" s="515"/>
      <c r="F232" s="500"/>
    </row>
    <row r="233" spans="2:6" s="192" customFormat="1">
      <c r="B233" s="522" t="s">
        <v>719</v>
      </c>
      <c r="C233" s="530">
        <v>3.85</v>
      </c>
      <c r="D233" s="524">
        <v>2.1</v>
      </c>
      <c r="E233" s="515"/>
      <c r="F233" s="500"/>
    </row>
    <row r="234" spans="2:6" s="192" customFormat="1">
      <c r="B234" s="522" t="s">
        <v>720</v>
      </c>
      <c r="C234" s="530">
        <v>0.9</v>
      </c>
      <c r="D234" s="524">
        <v>2.1</v>
      </c>
      <c r="E234" s="515"/>
      <c r="F234" s="500"/>
    </row>
    <row r="235" spans="2:6" s="192" customFormat="1">
      <c r="B235" s="522" t="s">
        <v>721</v>
      </c>
      <c r="C235" s="530">
        <v>0.8</v>
      </c>
      <c r="D235" s="524">
        <v>2.1</v>
      </c>
      <c r="E235" s="515"/>
      <c r="F235" s="500"/>
    </row>
    <row r="236" spans="2:6" s="192" customFormat="1">
      <c r="B236" s="522" t="s">
        <v>722</v>
      </c>
      <c r="C236" s="530">
        <v>2.5</v>
      </c>
      <c r="D236" s="530">
        <v>1.2</v>
      </c>
      <c r="E236" s="515"/>
      <c r="F236" s="500"/>
    </row>
    <row r="237" spans="2:6" s="192" customFormat="1">
      <c r="B237" s="513"/>
      <c r="C237" s="514"/>
      <c r="D237" s="514"/>
      <c r="E237" s="515"/>
      <c r="F237" s="500"/>
    </row>
    <row r="238" spans="2:6" s="192" customFormat="1">
      <c r="B238" s="513"/>
      <c r="C238" s="514"/>
      <c r="D238" s="514"/>
      <c r="E238" s="515"/>
      <c r="F238" s="500"/>
    </row>
    <row r="239" spans="2:6">
      <c r="B239" s="505"/>
      <c r="C239" s="498"/>
      <c r="D239" s="498"/>
      <c r="E239" s="507"/>
      <c r="F239" s="500"/>
    </row>
    <row r="240" spans="2:6">
      <c r="B240" s="505"/>
      <c r="C240" s="498"/>
      <c r="D240" s="498"/>
      <c r="E240" s="507"/>
      <c r="F240" s="500"/>
    </row>
    <row r="241" spans="2:6">
      <c r="B241" s="516"/>
      <c r="C241" s="498"/>
      <c r="D241" s="498"/>
      <c r="E241" s="507"/>
      <c r="F241" s="500"/>
    </row>
    <row r="242" spans="2:6">
      <c r="B242" s="517"/>
      <c r="C242" s="498"/>
      <c r="D242" s="498"/>
      <c r="E242" s="507"/>
      <c r="F242" s="500"/>
    </row>
    <row r="243" spans="2:6">
      <c r="B243" s="517"/>
      <c r="C243" s="498"/>
      <c r="D243" s="498"/>
      <c r="E243" s="507"/>
      <c r="F243" s="500"/>
    </row>
    <row r="244" spans="2:6">
      <c r="B244" s="517"/>
      <c r="C244" s="498"/>
      <c r="D244" s="498"/>
      <c r="E244" s="507"/>
      <c r="F244" s="500"/>
    </row>
    <row r="245" spans="2:6">
      <c r="B245" s="517"/>
      <c r="C245" s="498"/>
      <c r="D245" s="498"/>
      <c r="E245" s="507"/>
      <c r="F245" s="500"/>
    </row>
    <row r="246" spans="2:6">
      <c r="B246" s="517"/>
      <c r="C246" s="498"/>
      <c r="D246" s="498"/>
      <c r="E246" s="507"/>
      <c r="F246" s="500"/>
    </row>
    <row r="247" spans="2:6">
      <c r="B247" s="517"/>
      <c r="C247" s="498"/>
      <c r="D247" s="498"/>
      <c r="E247" s="507"/>
      <c r="F247" s="500"/>
    </row>
    <row r="248" spans="2:6">
      <c r="B248" s="517"/>
      <c r="C248" s="498"/>
      <c r="D248" s="498"/>
      <c r="E248" s="507"/>
      <c r="F248" s="500"/>
    </row>
    <row r="249" spans="2:6">
      <c r="B249" s="431"/>
      <c r="C249" s="441"/>
      <c r="D249" s="441"/>
      <c r="E249" s="448"/>
    </row>
    <row r="250" spans="2:6">
      <c r="B250" s="431"/>
      <c r="C250" s="441"/>
      <c r="D250" s="441"/>
      <c r="E250" s="448"/>
    </row>
    <row r="251" spans="2:6">
      <c r="B251" s="431"/>
      <c r="C251" s="441"/>
      <c r="D251" s="441"/>
      <c r="E251" s="448"/>
    </row>
    <row r="252" spans="2:6" ht="15.75" thickBot="1">
      <c r="B252" s="432"/>
      <c r="C252" s="442"/>
      <c r="D252" s="442"/>
      <c r="E252" s="449"/>
    </row>
  </sheetData>
  <customSheetViews>
    <customSheetView guid="{385977A3-6FE9-40C9-8548-2B73DA2662B2}" topLeftCell="A187">
      <selection activeCell="F195" sqref="F195"/>
      <pageMargins left="0.511811024" right="0.511811024" top="0.78740157499999996" bottom="0.78740157499999996" header="0.31496062000000002" footer="0.31496062000000002"/>
    </customSheetView>
    <customSheetView guid="{BF95D06F-A801-4955-B76D-3C2C36D85037}" state="hidden">
      <selection activeCell="F310" sqref="F310"/>
      <pageMargins left="0.511811024" right="0.511811024" top="0.78740157499999996" bottom="0.78740157499999996" header="0.31496062000000002" footer="0.31496062000000002"/>
    </customSheetView>
  </customSheetViews>
  <mergeCells count="4">
    <mergeCell ref="C12:C13"/>
    <mergeCell ref="D12:D13"/>
    <mergeCell ref="H12:H13"/>
    <mergeCell ref="I12:I1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sheetPr codeName="Plan25">
    <tabColor theme="6" tint="-0.499984740745262"/>
    <pageSetUpPr fitToPage="1"/>
  </sheetPr>
  <dimension ref="A1:AR128"/>
  <sheetViews>
    <sheetView topLeftCell="D1" workbookViewId="0"/>
  </sheetViews>
  <sheetFormatPr defaultRowHeight="12.75"/>
  <cols>
    <col min="1" max="1" width="13.28515625" style="5" hidden="1" customWidth="1"/>
    <col min="2" max="2" width="17.28515625" style="150" hidden="1" customWidth="1"/>
    <col min="3" max="3" width="20.28515625" style="5" hidden="1" customWidth="1"/>
    <col min="4" max="4" width="62.140625" style="5" customWidth="1"/>
    <col min="5" max="5" width="27" style="5" hidden="1" customWidth="1"/>
    <col min="6" max="6" width="10.42578125" style="37" customWidth="1"/>
    <col min="7" max="7" width="16.7109375" style="5" customWidth="1"/>
    <col min="8" max="10" width="16.5703125" style="5" customWidth="1"/>
    <col min="11" max="11" width="19.140625" style="5" customWidth="1"/>
    <col min="12" max="12" width="13.140625" style="5" customWidth="1"/>
    <col min="13" max="13" width="18.28515625" style="5" customWidth="1"/>
    <col min="14" max="14" width="20.7109375" style="5" customWidth="1"/>
    <col min="15" max="15" width="24" style="5" customWidth="1"/>
    <col min="16" max="16" width="18.7109375" style="5" customWidth="1"/>
    <col min="17" max="17" width="10.5703125" style="5" customWidth="1"/>
    <col min="18" max="26" width="9.140625" style="5"/>
    <col min="27" max="27" width="9" style="5" customWidth="1"/>
    <col min="28" max="16384" width="9.140625" style="5"/>
  </cols>
  <sheetData>
    <row r="1" spans="1:44" ht="63.75" customHeight="1">
      <c r="A1" s="179"/>
      <c r="B1" s="174"/>
      <c r="C1" s="173"/>
      <c r="D1" s="175"/>
      <c r="E1" s="173"/>
      <c r="F1" s="176"/>
      <c r="G1" s="173"/>
      <c r="H1" s="173"/>
      <c r="I1" s="173"/>
      <c r="J1" s="173"/>
      <c r="K1" s="173"/>
      <c r="L1" s="173"/>
      <c r="M1" s="173"/>
      <c r="N1" s="3" t="s">
        <v>74</v>
      </c>
      <c r="AR1" s="12"/>
    </row>
    <row r="2" spans="1:44" ht="20.25" customHeight="1">
      <c r="A2" s="853" t="s">
        <v>170</v>
      </c>
      <c r="B2" s="854"/>
      <c r="C2" s="854"/>
      <c r="D2" s="854"/>
      <c r="E2" s="854"/>
      <c r="F2" s="854"/>
      <c r="G2" s="854"/>
      <c r="H2" s="854"/>
      <c r="I2" s="854"/>
      <c r="J2" s="854"/>
      <c r="K2" s="854"/>
      <c r="L2" s="854"/>
      <c r="M2" s="855"/>
      <c r="AR2" s="13"/>
    </row>
    <row r="3" spans="1:44" ht="22.5" customHeight="1">
      <c r="A3" s="6" t="s">
        <v>3</v>
      </c>
      <c r="B3" s="7" t="e">
        <f>#REF!</f>
        <v>#REF!</v>
      </c>
      <c r="C3" s="7"/>
      <c r="D3" s="170" t="s">
        <v>168</v>
      </c>
      <c r="E3" s="7"/>
      <c r="F3" s="7"/>
      <c r="G3" s="7"/>
      <c r="H3" s="7"/>
      <c r="I3" s="7"/>
      <c r="J3" s="166"/>
      <c r="K3" s="7"/>
      <c r="L3" s="7" t="s">
        <v>79</v>
      </c>
      <c r="M3" s="177">
        <v>0.22120000000000001</v>
      </c>
      <c r="O3" s="155" t="e">
        <f>#REF!</f>
        <v>#REF!</v>
      </c>
      <c r="AR3" s="23"/>
    </row>
    <row r="4" spans="1:44" ht="22.5" customHeight="1">
      <c r="A4" s="8" t="s">
        <v>4</v>
      </c>
      <c r="B4" s="147"/>
      <c r="C4" s="9"/>
      <c r="D4" s="171" t="s">
        <v>169</v>
      </c>
      <c r="E4" s="9"/>
      <c r="F4" s="9"/>
      <c r="G4" s="9"/>
      <c r="H4" s="9"/>
      <c r="I4" s="9"/>
      <c r="J4" s="167"/>
      <c r="K4" s="9"/>
      <c r="L4" s="9" t="s">
        <v>80</v>
      </c>
      <c r="M4" s="178">
        <v>0.14019999999999999</v>
      </c>
      <c r="O4" s="155" t="e">
        <f>#REF!</f>
        <v>#REF!</v>
      </c>
      <c r="AR4" s="23"/>
    </row>
    <row r="5" spans="1:44" ht="35.25" customHeight="1">
      <c r="A5" s="18" t="s">
        <v>0</v>
      </c>
      <c r="B5" s="148" t="s">
        <v>20</v>
      </c>
      <c r="C5" s="168" t="s">
        <v>21</v>
      </c>
      <c r="D5" s="19" t="s">
        <v>1</v>
      </c>
      <c r="E5" s="19" t="s">
        <v>41</v>
      </c>
      <c r="F5" s="20" t="s">
        <v>19</v>
      </c>
      <c r="G5" s="18" t="s">
        <v>2</v>
      </c>
      <c r="H5" s="11" t="s">
        <v>75</v>
      </c>
      <c r="I5" s="10" t="s">
        <v>77</v>
      </c>
      <c r="J5" s="11" t="s">
        <v>76</v>
      </c>
      <c r="K5" s="18" t="s">
        <v>5</v>
      </c>
      <c r="L5" s="18" t="s">
        <v>78</v>
      </c>
      <c r="M5" s="18" t="s">
        <v>157</v>
      </c>
      <c r="N5" s="145"/>
      <c r="O5" s="155" t="e">
        <f>#REF!</f>
        <v>#REF!</v>
      </c>
      <c r="AR5" s="23"/>
    </row>
    <row r="6" spans="1:44" ht="50.1" customHeight="1">
      <c r="A6" s="22" t="s">
        <v>32</v>
      </c>
      <c r="B6" s="49" t="s">
        <v>88</v>
      </c>
      <c r="C6" s="169" t="s">
        <v>84</v>
      </c>
      <c r="D6" s="172" t="s">
        <v>127</v>
      </c>
      <c r="E6" s="14"/>
      <c r="F6" s="24" t="s">
        <v>46</v>
      </c>
      <c r="G6" s="25">
        <v>3682.8700000000003</v>
      </c>
      <c r="H6" s="26">
        <v>142.28868000000003</v>
      </c>
      <c r="I6" s="26">
        <v>31.474256016000009</v>
      </c>
      <c r="J6" s="26">
        <v>173.76293601600003</v>
      </c>
      <c r="K6" s="27">
        <v>639946.30416524608</v>
      </c>
      <c r="L6" s="157" t="e">
        <f>K6/#REF!</f>
        <v>#REF!</v>
      </c>
      <c r="M6" s="157" t="e">
        <f>L6</f>
        <v>#REF!</v>
      </c>
      <c r="N6" s="146">
        <f t="shared" ref="N6:N26" si="0">IF(B6&gt;0,COUNTIF($B$1:$B$121602,B6),"")</f>
        <v>1</v>
      </c>
      <c r="O6" s="28"/>
      <c r="AR6" s="23"/>
    </row>
    <row r="7" spans="1:44" ht="50.1" customHeight="1">
      <c r="A7" s="22" t="s">
        <v>69</v>
      </c>
      <c r="B7" s="49" t="s">
        <v>85</v>
      </c>
      <c r="C7" s="169" t="s">
        <v>84</v>
      </c>
      <c r="D7" s="172" t="s">
        <v>124</v>
      </c>
      <c r="E7" s="14"/>
      <c r="F7" s="24" t="s">
        <v>46</v>
      </c>
      <c r="G7" s="25">
        <v>1283.6400000000001</v>
      </c>
      <c r="H7" s="26">
        <v>249.93</v>
      </c>
      <c r="I7" s="26">
        <v>55.284516000000004</v>
      </c>
      <c r="J7" s="26">
        <v>305.214516</v>
      </c>
      <c r="K7" s="27">
        <v>391785.56131824001</v>
      </c>
      <c r="L7" s="157" t="e">
        <f>K7/#REF!</f>
        <v>#REF!</v>
      </c>
      <c r="M7" s="157" t="e">
        <f>L7+M6</f>
        <v>#REF!</v>
      </c>
      <c r="N7" s="146">
        <f t="shared" si="0"/>
        <v>1</v>
      </c>
      <c r="O7" s="28"/>
      <c r="AR7" s="23"/>
    </row>
    <row r="8" spans="1:44" ht="54.75" customHeight="1">
      <c r="A8" s="22" t="s">
        <v>34</v>
      </c>
      <c r="B8" s="49">
        <v>73346</v>
      </c>
      <c r="C8" s="169" t="s">
        <v>82</v>
      </c>
      <c r="D8" s="172" t="s">
        <v>123</v>
      </c>
      <c r="E8" s="14"/>
      <c r="F8" s="24" t="s">
        <v>49</v>
      </c>
      <c r="G8" s="25">
        <v>195.10522299999997</v>
      </c>
      <c r="H8" s="26">
        <v>1401.65</v>
      </c>
      <c r="I8" s="26">
        <v>310.04498000000001</v>
      </c>
      <c r="J8" s="26">
        <v>1711.6949800000002</v>
      </c>
      <c r="K8" s="27">
        <v>333960.63078088051</v>
      </c>
      <c r="L8" s="157" t="e">
        <f>K8/#REF!</f>
        <v>#REF!</v>
      </c>
      <c r="M8" s="157" t="e">
        <f t="shared" ref="M8:M25" si="1">L8+M7</f>
        <v>#REF!</v>
      </c>
      <c r="N8" s="146">
        <f t="shared" si="0"/>
        <v>1</v>
      </c>
      <c r="O8" s="28"/>
      <c r="AR8" s="23"/>
    </row>
    <row r="9" spans="1:44" ht="50.1" customHeight="1">
      <c r="A9" s="22" t="s">
        <v>33</v>
      </c>
      <c r="B9" s="49">
        <v>84191</v>
      </c>
      <c r="C9" s="169" t="s">
        <v>82</v>
      </c>
      <c r="D9" s="172" t="s">
        <v>160</v>
      </c>
      <c r="E9" s="14"/>
      <c r="F9" s="24" t="s">
        <v>46</v>
      </c>
      <c r="G9" s="25">
        <v>4812.1730000000007</v>
      </c>
      <c r="H9" s="26">
        <v>55.39</v>
      </c>
      <c r="I9" s="26">
        <v>12.252268000000001</v>
      </c>
      <c r="J9" s="26">
        <v>67.642268000000001</v>
      </c>
      <c r="K9" s="27">
        <v>325506.29572836403</v>
      </c>
      <c r="L9" s="157" t="e">
        <f>K9/#REF!</f>
        <v>#REF!</v>
      </c>
      <c r="M9" s="157" t="e">
        <f t="shared" si="1"/>
        <v>#REF!</v>
      </c>
      <c r="N9" s="146">
        <f t="shared" si="0"/>
        <v>1</v>
      </c>
      <c r="O9" s="28"/>
      <c r="AR9" s="23"/>
    </row>
    <row r="10" spans="1:44" ht="50.1" customHeight="1">
      <c r="A10" s="33" t="s">
        <v>32</v>
      </c>
      <c r="B10" s="49">
        <v>73667</v>
      </c>
      <c r="C10" s="169" t="s">
        <v>82</v>
      </c>
      <c r="D10" s="172" t="s">
        <v>163</v>
      </c>
      <c r="E10" s="14"/>
      <c r="F10" s="24" t="s">
        <v>46</v>
      </c>
      <c r="G10" s="25">
        <v>3456.6021000000001</v>
      </c>
      <c r="H10" s="26">
        <v>70.33</v>
      </c>
      <c r="I10" s="26">
        <v>15.556996</v>
      </c>
      <c r="J10" s="26">
        <v>85.886995999999996</v>
      </c>
      <c r="K10" s="27">
        <v>296877.17073629162</v>
      </c>
      <c r="L10" s="157" t="e">
        <f>K10/#REF!</f>
        <v>#REF!</v>
      </c>
      <c r="M10" s="157" t="e">
        <f t="shared" si="1"/>
        <v>#REF!</v>
      </c>
      <c r="N10" s="146">
        <f t="shared" si="0"/>
        <v>1</v>
      </c>
      <c r="O10" s="28"/>
      <c r="AR10" s="23"/>
    </row>
    <row r="11" spans="1:44" ht="50.1" customHeight="1">
      <c r="A11" s="22" t="s">
        <v>70</v>
      </c>
      <c r="B11" s="49" t="s">
        <v>86</v>
      </c>
      <c r="C11" s="169" t="s">
        <v>84</v>
      </c>
      <c r="D11" s="172" t="s">
        <v>125</v>
      </c>
      <c r="E11" s="14"/>
      <c r="F11" s="24" t="s">
        <v>46</v>
      </c>
      <c r="G11" s="25">
        <v>1283.6400000000001</v>
      </c>
      <c r="H11" s="26">
        <v>180.85</v>
      </c>
      <c r="I11" s="26">
        <v>40.004019999999997</v>
      </c>
      <c r="J11" s="26">
        <v>220.85401999999999</v>
      </c>
      <c r="K11" s="27">
        <v>283497.05423280003</v>
      </c>
      <c r="L11" s="157" t="e">
        <f>K11/#REF!</f>
        <v>#REF!</v>
      </c>
      <c r="M11" s="157" t="e">
        <f t="shared" si="1"/>
        <v>#REF!</v>
      </c>
      <c r="N11" s="146">
        <f t="shared" si="0"/>
        <v>1</v>
      </c>
      <c r="O11" s="28"/>
      <c r="AR11" s="23"/>
    </row>
    <row r="12" spans="1:44" ht="50.1" customHeight="1">
      <c r="A12" s="35" t="s">
        <v>28</v>
      </c>
      <c r="B12" s="49" t="s">
        <v>87</v>
      </c>
      <c r="C12" s="169" t="s">
        <v>84</v>
      </c>
      <c r="D12" s="172" t="s">
        <v>126</v>
      </c>
      <c r="E12" s="14"/>
      <c r="F12" s="24" t="s">
        <v>46</v>
      </c>
      <c r="G12" s="25">
        <v>3682.8700000000003</v>
      </c>
      <c r="H12" s="26">
        <v>54.512</v>
      </c>
      <c r="I12" s="26">
        <v>12.058054400000001</v>
      </c>
      <c r="J12" s="26">
        <v>66.570054400000004</v>
      </c>
      <c r="K12" s="27">
        <v>245168.85624812802</v>
      </c>
      <c r="L12" s="157" t="e">
        <f>K12/#REF!</f>
        <v>#REF!</v>
      </c>
      <c r="M12" s="157" t="e">
        <f t="shared" si="1"/>
        <v>#REF!</v>
      </c>
      <c r="N12" s="146">
        <f t="shared" si="0"/>
        <v>1</v>
      </c>
      <c r="O12" s="28"/>
      <c r="AR12" s="23"/>
    </row>
    <row r="13" spans="1:44" ht="50.1" customHeight="1">
      <c r="A13" s="35" t="s">
        <v>38</v>
      </c>
      <c r="B13" s="49">
        <v>1</v>
      </c>
      <c r="C13" s="169" t="s">
        <v>159</v>
      </c>
      <c r="D13" s="172" t="s">
        <v>138</v>
      </c>
      <c r="E13" s="14"/>
      <c r="F13" s="24" t="s">
        <v>154</v>
      </c>
      <c r="G13" s="25">
        <v>5</v>
      </c>
      <c r="H13" s="26">
        <v>31933.595728082222</v>
      </c>
      <c r="I13" s="26">
        <v>7063.7113750517874</v>
      </c>
      <c r="J13" s="26">
        <v>38997.307103134008</v>
      </c>
      <c r="K13" s="27">
        <v>194986.53551567002</v>
      </c>
      <c r="L13" s="157" t="e">
        <f>K13/#REF!</f>
        <v>#REF!</v>
      </c>
      <c r="M13" s="157" t="e">
        <f t="shared" si="1"/>
        <v>#REF!</v>
      </c>
      <c r="N13" s="146">
        <f t="shared" si="0"/>
        <v>1</v>
      </c>
      <c r="O13" s="28"/>
      <c r="AR13" s="23"/>
    </row>
    <row r="14" spans="1:44" ht="50.1" customHeight="1">
      <c r="A14" s="33" t="s">
        <v>71</v>
      </c>
      <c r="B14" s="49" t="s">
        <v>94</v>
      </c>
      <c r="C14" s="169" t="s">
        <v>84</v>
      </c>
      <c r="D14" s="172" t="s">
        <v>93</v>
      </c>
      <c r="E14" s="14"/>
      <c r="F14" s="24" t="s">
        <v>46</v>
      </c>
      <c r="G14" s="25">
        <v>297.39999999999998</v>
      </c>
      <c r="H14" s="26">
        <v>512.84154000000001</v>
      </c>
      <c r="I14" s="26">
        <v>113.440548648</v>
      </c>
      <c r="J14" s="26">
        <v>626.28208864800001</v>
      </c>
      <c r="K14" s="27">
        <v>186256.29316391519</v>
      </c>
      <c r="L14" s="157" t="e">
        <f>K14/#REF!</f>
        <v>#REF!</v>
      </c>
      <c r="M14" s="157" t="e">
        <f t="shared" si="1"/>
        <v>#REF!</v>
      </c>
      <c r="N14" s="146">
        <f t="shared" si="0"/>
        <v>1</v>
      </c>
      <c r="O14" s="28"/>
      <c r="AR14" s="23"/>
    </row>
    <row r="15" spans="1:44" ht="50.1" customHeight="1">
      <c r="A15" s="35" t="s">
        <v>23</v>
      </c>
      <c r="B15" s="49" t="s">
        <v>166</v>
      </c>
      <c r="C15" s="169" t="s">
        <v>84</v>
      </c>
      <c r="D15" s="172" t="s">
        <v>167</v>
      </c>
      <c r="E15" s="14"/>
      <c r="F15" s="24" t="s">
        <v>81</v>
      </c>
      <c r="G15" s="25">
        <v>3108.2329999999988</v>
      </c>
      <c r="H15" s="26">
        <v>44.77</v>
      </c>
      <c r="I15" s="26">
        <v>9.9031240000000018</v>
      </c>
      <c r="J15" s="26">
        <v>54.673124000000001</v>
      </c>
      <c r="K15" s="27">
        <v>169936.80822989193</v>
      </c>
      <c r="L15" s="157" t="e">
        <f>K15/#REF!</f>
        <v>#REF!</v>
      </c>
      <c r="M15" s="157" t="e">
        <f t="shared" si="1"/>
        <v>#REF!</v>
      </c>
      <c r="N15" s="146">
        <f t="shared" si="0"/>
        <v>1</v>
      </c>
      <c r="O15" s="28"/>
      <c r="AR15" s="23"/>
    </row>
    <row r="16" spans="1:44" ht="50.1" customHeight="1">
      <c r="A16" s="35" t="s">
        <v>24</v>
      </c>
      <c r="B16" s="49">
        <v>6067</v>
      </c>
      <c r="C16" s="169" t="s">
        <v>82</v>
      </c>
      <c r="D16" s="172" t="s">
        <v>162</v>
      </c>
      <c r="E16" s="14"/>
      <c r="F16" s="24" t="s">
        <v>46</v>
      </c>
      <c r="G16" s="25">
        <v>5453.1740000000009</v>
      </c>
      <c r="H16" s="26">
        <v>19.260000000000002</v>
      </c>
      <c r="I16" s="26">
        <v>4.2603120000000008</v>
      </c>
      <c r="J16" s="26">
        <v>23.520312000000004</v>
      </c>
      <c r="K16" s="27">
        <v>128260.35387028805</v>
      </c>
      <c r="L16" s="157" t="e">
        <f>K16/#REF!</f>
        <v>#REF!</v>
      </c>
      <c r="M16" s="157" t="e">
        <f t="shared" si="1"/>
        <v>#REF!</v>
      </c>
      <c r="N16" s="146">
        <f t="shared" si="0"/>
        <v>1</v>
      </c>
      <c r="O16" s="28"/>
      <c r="AR16" s="23"/>
    </row>
    <row r="17" spans="1:44" ht="50.1" customHeight="1">
      <c r="A17" s="35" t="s">
        <v>64</v>
      </c>
      <c r="B17" s="49" t="s">
        <v>57</v>
      </c>
      <c r="C17" s="169" t="s">
        <v>82</v>
      </c>
      <c r="D17" s="172" t="s">
        <v>161</v>
      </c>
      <c r="E17" s="14"/>
      <c r="F17" s="24" t="s">
        <v>46</v>
      </c>
      <c r="G17" s="25">
        <v>5179.6129999999985</v>
      </c>
      <c r="H17" s="26">
        <v>20.11</v>
      </c>
      <c r="I17" s="26">
        <v>4.4483319999999997</v>
      </c>
      <c r="J17" s="26">
        <v>24.558332</v>
      </c>
      <c r="K17" s="27">
        <v>127202.65568551596</v>
      </c>
      <c r="L17" s="157" t="e">
        <f>K17/#REF!</f>
        <v>#REF!</v>
      </c>
      <c r="M17" s="157" t="e">
        <f t="shared" si="1"/>
        <v>#REF!</v>
      </c>
      <c r="N17" s="146">
        <f t="shared" si="0"/>
        <v>1</v>
      </c>
      <c r="O17" s="28"/>
      <c r="AR17" s="23"/>
    </row>
    <row r="18" spans="1:44" ht="50.1" customHeight="1">
      <c r="A18" s="22" t="s">
        <v>33</v>
      </c>
      <c r="B18" s="49" t="s">
        <v>54</v>
      </c>
      <c r="C18" s="169" t="s">
        <v>82</v>
      </c>
      <c r="D18" s="172" t="s">
        <v>55</v>
      </c>
      <c r="E18" s="14"/>
      <c r="F18" s="24" t="s">
        <v>46</v>
      </c>
      <c r="G18" s="25">
        <v>7160.0002999999979</v>
      </c>
      <c r="H18" s="26">
        <v>9.1999999999999993</v>
      </c>
      <c r="I18" s="26">
        <v>2.03504</v>
      </c>
      <c r="J18" s="26">
        <v>11.23504</v>
      </c>
      <c r="K18" s="27">
        <v>80442.889770511974</v>
      </c>
      <c r="L18" s="157" t="e">
        <f>K18/#REF!</f>
        <v>#REF!</v>
      </c>
      <c r="M18" s="157" t="e">
        <f t="shared" si="1"/>
        <v>#REF!</v>
      </c>
      <c r="N18" s="146">
        <f t="shared" si="0"/>
        <v>1</v>
      </c>
      <c r="O18" s="28"/>
      <c r="AR18" s="23"/>
    </row>
    <row r="19" spans="1:44" ht="50.1" customHeight="1">
      <c r="A19" s="35" t="s">
        <v>25</v>
      </c>
      <c r="B19" s="49" t="s">
        <v>43</v>
      </c>
      <c r="C19" s="169" t="s">
        <v>82</v>
      </c>
      <c r="D19" s="172" t="s">
        <v>42</v>
      </c>
      <c r="E19" s="14"/>
      <c r="F19" s="24" t="s">
        <v>46</v>
      </c>
      <c r="G19" s="25">
        <v>7119.5982999999978</v>
      </c>
      <c r="H19" s="26">
        <v>9.06</v>
      </c>
      <c r="I19" s="26">
        <v>2.0040720000000003</v>
      </c>
      <c r="J19" s="26">
        <v>11.064072000000001</v>
      </c>
      <c r="K19" s="27">
        <v>78771.74820227758</v>
      </c>
      <c r="L19" s="157" t="e">
        <f>K19/#REF!</f>
        <v>#REF!</v>
      </c>
      <c r="M19" s="157" t="e">
        <f t="shared" si="1"/>
        <v>#REF!</v>
      </c>
      <c r="N19" s="146">
        <f t="shared" si="0"/>
        <v>1</v>
      </c>
      <c r="O19" s="28"/>
      <c r="AR19" s="23"/>
    </row>
    <row r="20" spans="1:44" ht="50.1" customHeight="1">
      <c r="A20" s="33" t="s">
        <v>29</v>
      </c>
      <c r="B20" s="49" t="s">
        <v>128</v>
      </c>
      <c r="C20" s="169" t="s">
        <v>84</v>
      </c>
      <c r="D20" s="172" t="s">
        <v>156</v>
      </c>
      <c r="E20" s="14"/>
      <c r="F20" s="24" t="s">
        <v>90</v>
      </c>
      <c r="G20" s="25">
        <v>1118.816</v>
      </c>
      <c r="H20" s="26">
        <v>55.207999999999998</v>
      </c>
      <c r="I20" s="26">
        <v>12.2120096</v>
      </c>
      <c r="J20" s="26">
        <v>67.4200096</v>
      </c>
      <c r="K20" s="27">
        <v>75430.585460633607</v>
      </c>
      <c r="L20" s="157" t="e">
        <f>K20/#REF!</f>
        <v>#REF!</v>
      </c>
      <c r="M20" s="157" t="e">
        <f t="shared" si="1"/>
        <v>#REF!</v>
      </c>
      <c r="N20" s="146">
        <f t="shared" si="0"/>
        <v>1</v>
      </c>
      <c r="O20" s="28"/>
      <c r="AR20" s="23"/>
    </row>
    <row r="21" spans="1:44" ht="50.1" customHeight="1">
      <c r="A21" s="33" t="s">
        <v>30</v>
      </c>
      <c r="B21" s="49" t="s">
        <v>61</v>
      </c>
      <c r="C21" s="169" t="s">
        <v>82</v>
      </c>
      <c r="D21" s="172" t="s">
        <v>164</v>
      </c>
      <c r="E21" s="14"/>
      <c r="F21" s="24" t="s">
        <v>46</v>
      </c>
      <c r="G21" s="25">
        <v>479.17649999999998</v>
      </c>
      <c r="H21" s="26">
        <v>128.30000000000001</v>
      </c>
      <c r="I21" s="26">
        <v>28.379960000000004</v>
      </c>
      <c r="J21" s="26">
        <v>156.67996000000002</v>
      </c>
      <c r="K21" s="27">
        <v>75077.354852940014</v>
      </c>
      <c r="L21" s="157" t="e">
        <f>K21/#REF!</f>
        <v>#REF!</v>
      </c>
      <c r="M21" s="157" t="e">
        <f t="shared" si="1"/>
        <v>#REF!</v>
      </c>
      <c r="N21" s="146">
        <f t="shared" si="0"/>
        <v>1</v>
      </c>
      <c r="O21" s="28"/>
      <c r="AR21" s="16"/>
    </row>
    <row r="22" spans="1:44" ht="50.1" customHeight="1">
      <c r="A22" s="22" t="s">
        <v>31</v>
      </c>
      <c r="B22" s="49" t="s">
        <v>95</v>
      </c>
      <c r="C22" s="169" t="s">
        <v>84</v>
      </c>
      <c r="D22" s="172" t="s">
        <v>155</v>
      </c>
      <c r="E22" s="14"/>
      <c r="F22" s="24" t="s">
        <v>46</v>
      </c>
      <c r="G22" s="25">
        <v>240.16000000000003</v>
      </c>
      <c r="H22" s="26">
        <v>247.16200000000001</v>
      </c>
      <c r="I22" s="26">
        <v>54.672234400000001</v>
      </c>
      <c r="J22" s="26">
        <v>301.83423440000001</v>
      </c>
      <c r="K22" s="27">
        <v>72488.509733504005</v>
      </c>
      <c r="L22" s="157" t="e">
        <f>K22/#REF!</f>
        <v>#REF!</v>
      </c>
      <c r="M22" s="157" t="e">
        <f t="shared" si="1"/>
        <v>#REF!</v>
      </c>
      <c r="N22" s="146">
        <f t="shared" si="0"/>
        <v>1</v>
      </c>
      <c r="O22" s="28"/>
      <c r="AR22" s="23"/>
    </row>
    <row r="23" spans="1:44" ht="50.1" customHeight="1">
      <c r="A23" s="165" t="s">
        <v>26</v>
      </c>
      <c r="B23" s="49" t="s">
        <v>53</v>
      </c>
      <c r="C23" s="169" t="s">
        <v>82</v>
      </c>
      <c r="D23" s="172" t="s">
        <v>89</v>
      </c>
      <c r="E23" s="14"/>
      <c r="F23" s="24" t="s">
        <v>46</v>
      </c>
      <c r="G23" s="25">
        <v>1990.0050000000012</v>
      </c>
      <c r="H23" s="26">
        <v>28.81</v>
      </c>
      <c r="I23" s="26">
        <v>6.3727720000000003</v>
      </c>
      <c r="J23" s="26">
        <v>35.182772</v>
      </c>
      <c r="K23" s="27">
        <v>70013.89219386004</v>
      </c>
      <c r="L23" s="157" t="e">
        <f>K23/#REF!</f>
        <v>#REF!</v>
      </c>
      <c r="M23" s="157" t="e">
        <f t="shared" si="1"/>
        <v>#REF!</v>
      </c>
      <c r="N23" s="146">
        <f t="shared" si="0"/>
        <v>1</v>
      </c>
      <c r="O23" s="28"/>
      <c r="AR23" s="23"/>
    </row>
    <row r="24" spans="1:44" ht="50.1" customHeight="1">
      <c r="A24" s="165" t="s">
        <v>25</v>
      </c>
      <c r="B24" s="49" t="s">
        <v>83</v>
      </c>
      <c r="C24" s="169" t="s">
        <v>84</v>
      </c>
      <c r="D24" s="172" t="s">
        <v>158</v>
      </c>
      <c r="E24" s="14"/>
      <c r="F24" s="24" t="s">
        <v>91</v>
      </c>
      <c r="G24" s="25">
        <v>325</v>
      </c>
      <c r="H24" s="26">
        <v>156.96</v>
      </c>
      <c r="I24" s="26">
        <v>34.719552</v>
      </c>
      <c r="J24" s="26">
        <v>191.679552</v>
      </c>
      <c r="K24" s="27">
        <v>62295.854400000004</v>
      </c>
      <c r="L24" s="157" t="e">
        <f>K24/#REF!</f>
        <v>#REF!</v>
      </c>
      <c r="M24" s="157" t="e">
        <f t="shared" si="1"/>
        <v>#REF!</v>
      </c>
      <c r="N24" s="146">
        <f t="shared" si="0"/>
        <v>1</v>
      </c>
      <c r="O24" s="28"/>
      <c r="AR24" s="23"/>
    </row>
    <row r="25" spans="1:44" ht="50.1" customHeight="1">
      <c r="A25" s="165" t="s">
        <v>27</v>
      </c>
      <c r="B25" s="49">
        <v>79627</v>
      </c>
      <c r="C25" s="169" t="s">
        <v>82</v>
      </c>
      <c r="D25" s="172" t="s">
        <v>165</v>
      </c>
      <c r="E25" s="14"/>
      <c r="F25" s="24" t="s">
        <v>46</v>
      </c>
      <c r="G25" s="25">
        <v>129.791</v>
      </c>
      <c r="H25" s="26">
        <v>360.98</v>
      </c>
      <c r="I25" s="26">
        <v>79.848776000000001</v>
      </c>
      <c r="J25" s="26">
        <v>440.828776</v>
      </c>
      <c r="K25" s="27">
        <v>57215.607665816002</v>
      </c>
      <c r="L25" s="157" t="e">
        <f>K25/#REF!</f>
        <v>#REF!</v>
      </c>
      <c r="M25" s="157" t="e">
        <f t="shared" si="1"/>
        <v>#REF!</v>
      </c>
      <c r="N25" s="146">
        <f t="shared" si="0"/>
        <v>1</v>
      </c>
      <c r="O25" s="28"/>
      <c r="AR25" s="23"/>
    </row>
    <row r="26" spans="1:44" ht="18" hidden="1" customHeight="1">
      <c r="A26" s="29"/>
      <c r="B26" s="149"/>
      <c r="C26" s="21"/>
      <c r="D26" s="21"/>
      <c r="E26" s="21"/>
      <c r="F26" s="30"/>
      <c r="G26" s="21"/>
      <c r="H26" s="31"/>
      <c r="I26" s="31"/>
      <c r="J26" s="31"/>
      <c r="K26" s="32"/>
      <c r="L26" s="34"/>
      <c r="M26" s="34"/>
      <c r="N26" s="146" t="str">
        <f t="shared" si="0"/>
        <v/>
      </c>
      <c r="AR26" s="23"/>
    </row>
    <row r="27" spans="1:44" ht="21.75" customHeight="1">
      <c r="A27" s="856" t="s">
        <v>18</v>
      </c>
      <c r="B27" s="857"/>
      <c r="C27" s="857"/>
      <c r="D27" s="857"/>
      <c r="E27" s="857"/>
      <c r="F27" s="857"/>
      <c r="G27" s="857"/>
      <c r="H27" s="857"/>
      <c r="I27" s="857"/>
      <c r="J27" s="858"/>
      <c r="K27" s="36">
        <f>SUM(K6:K26)</f>
        <v>3895120.9619547748</v>
      </c>
      <c r="L27" s="859" t="e">
        <f>M25</f>
        <v>#REF!</v>
      </c>
      <c r="M27" s="860"/>
      <c r="N27" s="146" t="str">
        <f>IF(B27&gt;0,COUNTIF($B$26:$B$602,B27),"")</f>
        <v/>
      </c>
      <c r="P27" s="28"/>
      <c r="AR27" s="23"/>
    </row>
    <row r="28" spans="1:44">
      <c r="N28" s="37"/>
      <c r="AR28" s="23"/>
    </row>
    <row r="29" spans="1:44">
      <c r="K29" s="28" t="e">
        <f>#REF!</f>
        <v>#REF!</v>
      </c>
      <c r="N29" s="37"/>
      <c r="AR29" s="23"/>
    </row>
    <row r="30" spans="1:44" ht="22.5" customHeight="1">
      <c r="A30" s="861" t="s">
        <v>65</v>
      </c>
      <c r="B30" s="861"/>
      <c r="C30" s="861"/>
      <c r="D30" s="861"/>
      <c r="E30" s="861"/>
      <c r="F30" s="861"/>
      <c r="G30" s="861"/>
      <c r="H30" s="861"/>
      <c r="I30" s="861"/>
      <c r="J30" s="861"/>
      <c r="K30" s="861"/>
      <c r="L30" s="156"/>
      <c r="M30" s="156" t="e">
        <f>K29-K27</f>
        <v>#REF!</v>
      </c>
      <c r="N30" s="5">
        <v>6846325.1598600717</v>
      </c>
      <c r="AR30" s="23"/>
    </row>
    <row r="31" spans="1:44" ht="13.5">
      <c r="AR31" s="13"/>
    </row>
    <row r="32" spans="1:44">
      <c r="AR32" s="23"/>
    </row>
    <row r="33" spans="44:44">
      <c r="AR33" s="23"/>
    </row>
    <row r="34" spans="44:44">
      <c r="AR34" s="23"/>
    </row>
    <row r="35" spans="44:44">
      <c r="AR35" s="23"/>
    </row>
    <row r="36" spans="44:44">
      <c r="AR36" s="23"/>
    </row>
    <row r="37" spans="44:44" ht="13.5">
      <c r="AR37" s="13"/>
    </row>
    <row r="38" spans="44:44">
      <c r="AR38" s="23"/>
    </row>
    <row r="39" spans="44:44">
      <c r="AR39" s="23"/>
    </row>
    <row r="40" spans="44:44">
      <c r="AR40" s="23"/>
    </row>
    <row r="41" spans="44:44">
      <c r="AR41" s="23"/>
    </row>
    <row r="42" spans="44:44">
      <c r="AR42" s="23"/>
    </row>
    <row r="43" spans="44:44">
      <c r="AR43" s="23"/>
    </row>
    <row r="44" spans="44:44">
      <c r="AR44" s="23"/>
    </row>
    <row r="45" spans="44:44">
      <c r="AR45" s="16"/>
    </row>
    <row r="46" spans="44:44" ht="13.5">
      <c r="AR46" s="15"/>
    </row>
    <row r="47" spans="44:44" ht="13.5">
      <c r="AR47" s="13"/>
    </row>
    <row r="48" spans="44:44">
      <c r="AR48" s="23"/>
    </row>
    <row r="49" spans="44:44">
      <c r="AR49" s="23"/>
    </row>
    <row r="50" spans="44:44">
      <c r="AR50" s="23"/>
    </row>
    <row r="51" spans="44:44">
      <c r="AR51" s="23"/>
    </row>
    <row r="52" spans="44:44">
      <c r="AR52" s="23"/>
    </row>
    <row r="53" spans="44:44">
      <c r="AR53" s="23"/>
    </row>
    <row r="54" spans="44:44">
      <c r="AR54" s="23"/>
    </row>
    <row r="55" spans="44:44">
      <c r="AR55" s="23"/>
    </row>
    <row r="56" spans="44:44">
      <c r="AR56" s="23"/>
    </row>
    <row r="57" spans="44:44">
      <c r="AR57" s="23"/>
    </row>
    <row r="58" spans="44:44" ht="13.5">
      <c r="AR58" s="13"/>
    </row>
    <row r="59" spans="44:44">
      <c r="AR59" s="23"/>
    </row>
    <row r="60" spans="44:44">
      <c r="AR60" s="23"/>
    </row>
    <row r="61" spans="44:44">
      <c r="AR61" s="23"/>
    </row>
    <row r="62" spans="44:44">
      <c r="AR62" s="23"/>
    </row>
    <row r="63" spans="44:44">
      <c r="AR63" s="23"/>
    </row>
    <row r="64" spans="44:44" ht="13.5">
      <c r="AR64" s="13"/>
    </row>
    <row r="65" spans="1:44">
      <c r="AR65" s="23"/>
    </row>
    <row r="66" spans="1:44">
      <c r="AR66" s="23"/>
    </row>
    <row r="67" spans="1:44">
      <c r="A67" s="862" t="s">
        <v>72</v>
      </c>
      <c r="B67" s="862"/>
      <c r="C67" s="862"/>
      <c r="D67" s="862"/>
      <c r="AR67" s="23"/>
    </row>
    <row r="68" spans="1:44" ht="23.25" customHeight="1">
      <c r="A68" s="38" t="s">
        <v>66</v>
      </c>
      <c r="B68" s="151" t="s">
        <v>67</v>
      </c>
      <c r="C68" s="39" t="s">
        <v>68</v>
      </c>
      <c r="D68" s="39" t="s">
        <v>73</v>
      </c>
      <c r="AR68" s="23"/>
    </row>
    <row r="69" spans="1:44">
      <c r="A69" s="40">
        <v>1</v>
      </c>
      <c r="B69" s="152" t="e">
        <f>#REF!</f>
        <v>#REF!</v>
      </c>
      <c r="C69" s="41" t="e">
        <f>IF(B69="",0,#REF!)</f>
        <v>#REF!</v>
      </c>
      <c r="D69" s="42" t="str">
        <f>IFERROR(C69/$K$27,"")</f>
        <v/>
      </c>
      <c r="AR69" s="23"/>
    </row>
    <row r="70" spans="1:44">
      <c r="A70" s="43">
        <v>2</v>
      </c>
      <c r="B70" s="153" t="e">
        <f>#REF!</f>
        <v>#REF!</v>
      </c>
      <c r="C70" s="44" t="e">
        <f>IF(B70="",0,#REF!)</f>
        <v>#REF!</v>
      </c>
      <c r="D70" s="45" t="str">
        <f t="shared" ref="D70:D82" si="2">IFERROR(C70/$K$27,"")</f>
        <v/>
      </c>
      <c r="AR70" s="16"/>
    </row>
    <row r="71" spans="1:44" ht="13.5">
      <c r="A71" s="40">
        <v>3</v>
      </c>
      <c r="B71" s="152" t="e">
        <f>#REF!</f>
        <v>#REF!</v>
      </c>
      <c r="C71" s="41" t="e">
        <f>IF(B71="",0,#REF!)</f>
        <v>#REF!</v>
      </c>
      <c r="D71" s="42" t="str">
        <f t="shared" si="2"/>
        <v/>
      </c>
      <c r="AR71" s="15"/>
    </row>
    <row r="72" spans="1:44" ht="13.5">
      <c r="A72" s="43">
        <v>4</v>
      </c>
      <c r="B72" s="153" t="e">
        <f>#REF!</f>
        <v>#REF!</v>
      </c>
      <c r="C72" s="44" t="e">
        <f>IF(B72="",0,#REF!)</f>
        <v>#REF!</v>
      </c>
      <c r="D72" s="45" t="str">
        <f t="shared" si="2"/>
        <v/>
      </c>
      <c r="AR72" s="13"/>
    </row>
    <row r="73" spans="1:44">
      <c r="A73" s="40">
        <v>5</v>
      </c>
      <c r="B73" s="152" t="e">
        <f>#REF!</f>
        <v>#REF!</v>
      </c>
      <c r="C73" s="41" t="e">
        <f>IF(B73="",0,#REF!)</f>
        <v>#REF!</v>
      </c>
      <c r="D73" s="42" t="str">
        <f t="shared" si="2"/>
        <v/>
      </c>
      <c r="AR73" s="23"/>
    </row>
    <row r="74" spans="1:44">
      <c r="A74" s="43">
        <v>6</v>
      </c>
      <c r="B74" s="153" t="e">
        <f>#REF!</f>
        <v>#REF!</v>
      </c>
      <c r="C74" s="44" t="e">
        <f>IF(B74="",0,#REF!)</f>
        <v>#REF!</v>
      </c>
      <c r="D74" s="45" t="str">
        <f t="shared" si="2"/>
        <v/>
      </c>
      <c r="AR74" s="23"/>
    </row>
    <row r="75" spans="1:44" ht="13.5">
      <c r="A75" s="40">
        <v>7</v>
      </c>
      <c r="B75" s="152" t="e">
        <f>#REF!</f>
        <v>#REF!</v>
      </c>
      <c r="C75" s="41" t="e">
        <f>IF(B75="",0,#REF!)</f>
        <v>#REF!</v>
      </c>
      <c r="D75" s="42" t="str">
        <f t="shared" si="2"/>
        <v/>
      </c>
      <c r="AR75" s="13"/>
    </row>
    <row r="76" spans="1:44">
      <c r="A76" s="43">
        <v>8</v>
      </c>
      <c r="B76" s="153" t="e">
        <f>#REF!</f>
        <v>#REF!</v>
      </c>
      <c r="C76" s="44" t="e">
        <f>IF(B76="",0,#REF!)</f>
        <v>#REF!</v>
      </c>
      <c r="D76" s="45" t="str">
        <f t="shared" si="2"/>
        <v/>
      </c>
      <c r="AR76" s="23"/>
    </row>
    <row r="77" spans="1:44">
      <c r="A77" s="40">
        <v>9</v>
      </c>
      <c r="B77" s="152" t="e">
        <f>#REF!</f>
        <v>#REF!</v>
      </c>
      <c r="C77" s="41" t="e">
        <f>IF(B77="",0,#REF!)</f>
        <v>#REF!</v>
      </c>
      <c r="D77" s="42" t="str">
        <f t="shared" si="2"/>
        <v/>
      </c>
      <c r="AR77" s="23"/>
    </row>
    <row r="78" spans="1:44" ht="13.5">
      <c r="A78" s="43">
        <v>10</v>
      </c>
      <c r="B78" s="153" t="e">
        <f>#REF!</f>
        <v>#REF!</v>
      </c>
      <c r="C78" s="44" t="e">
        <f>IF(B78="",0,#REF!)</f>
        <v>#REF!</v>
      </c>
      <c r="D78" s="45" t="str">
        <f t="shared" si="2"/>
        <v/>
      </c>
      <c r="AR78" s="13"/>
    </row>
    <row r="79" spans="1:44">
      <c r="A79" s="40">
        <v>11</v>
      </c>
      <c r="B79" s="152" t="e">
        <f>#REF!</f>
        <v>#REF!</v>
      </c>
      <c r="C79" s="41" t="e">
        <f>IF(B79="",0,#REF!)</f>
        <v>#REF!</v>
      </c>
      <c r="D79" s="42" t="str">
        <f t="shared" si="2"/>
        <v/>
      </c>
      <c r="AR79" s="23"/>
    </row>
    <row r="80" spans="1:44">
      <c r="A80" s="43">
        <v>12</v>
      </c>
      <c r="B80" s="153" t="e">
        <f>#REF!</f>
        <v>#REF!</v>
      </c>
      <c r="C80" s="44" t="e">
        <f>IF(B80="",0,#REF!)</f>
        <v>#REF!</v>
      </c>
      <c r="D80" s="45" t="str">
        <f t="shared" si="2"/>
        <v/>
      </c>
      <c r="AR80" s="23"/>
    </row>
    <row r="81" spans="1:44">
      <c r="A81" s="40">
        <v>13</v>
      </c>
      <c r="B81" s="152" t="e">
        <f>#REF!</f>
        <v>#REF!</v>
      </c>
      <c r="C81" s="41" t="e">
        <f>IF(B81="",0,#REF!)</f>
        <v>#REF!</v>
      </c>
      <c r="D81" s="42" t="str">
        <f t="shared" si="2"/>
        <v/>
      </c>
      <c r="AR81" s="17"/>
    </row>
    <row r="82" spans="1:44" ht="13.5">
      <c r="A82" s="43">
        <v>14</v>
      </c>
      <c r="B82" s="153" t="e">
        <f>#REF!</f>
        <v>#REF!</v>
      </c>
      <c r="C82" s="44" t="e">
        <f>IF(B82="",0,#REF!)</f>
        <v>#REF!</v>
      </c>
      <c r="D82" s="45" t="str">
        <f t="shared" si="2"/>
        <v/>
      </c>
      <c r="AR82" s="15"/>
    </row>
    <row r="83" spans="1:44">
      <c r="A83" s="40">
        <v>15</v>
      </c>
      <c r="B83" s="152" t="e">
        <f>#REF!</f>
        <v>#REF!</v>
      </c>
      <c r="C83" s="41" t="e">
        <f>IF(B83="",0,#REF!)</f>
        <v>#REF!</v>
      </c>
      <c r="AR83" s="49"/>
    </row>
    <row r="84" spans="1:44">
      <c r="B84" s="154"/>
      <c r="C84" s="46" t="e">
        <f>SUM(C69:C83)</f>
        <v>#REF!</v>
      </c>
      <c r="D84" s="47">
        <f>SUM(D69:D82)</f>
        <v>0</v>
      </c>
      <c r="AR84" s="49"/>
    </row>
    <row r="85" spans="1:44">
      <c r="AR85" s="49"/>
    </row>
    <row r="86" spans="1:44">
      <c r="AR86" s="49"/>
    </row>
    <row r="87" spans="1:44">
      <c r="AR87" s="49"/>
    </row>
    <row r="88" spans="1:44">
      <c r="AR88" s="49"/>
    </row>
    <row r="89" spans="1:44">
      <c r="AR89" s="49"/>
    </row>
    <row r="90" spans="1:44">
      <c r="AR90" s="49"/>
    </row>
    <row r="91" spans="1:44">
      <c r="AR91" s="49"/>
    </row>
    <row r="92" spans="1:44">
      <c r="AR92" s="49"/>
    </row>
    <row r="93" spans="1:44">
      <c r="AR93" s="49"/>
    </row>
    <row r="94" spans="1:44">
      <c r="AR94" s="49"/>
    </row>
    <row r="95" spans="1:44">
      <c r="AR95" s="49"/>
    </row>
    <row r="96" spans="1:44">
      <c r="AR96" s="49"/>
    </row>
    <row r="97" spans="44:44">
      <c r="AR97" s="49"/>
    </row>
    <row r="98" spans="44:44">
      <c r="AR98" s="49"/>
    </row>
    <row r="99" spans="44:44">
      <c r="AR99" s="49"/>
    </row>
    <row r="100" spans="44:44">
      <c r="AR100" s="23"/>
    </row>
    <row r="101" spans="44:44">
      <c r="AR101" s="23"/>
    </row>
    <row r="102" spans="44:44">
      <c r="AR102" s="23"/>
    </row>
    <row r="103" spans="44:44">
      <c r="AR103" s="23"/>
    </row>
    <row r="104" spans="44:44">
      <c r="AR104" s="23"/>
    </row>
    <row r="105" spans="44:44">
      <c r="AR105" s="23"/>
    </row>
    <row r="106" spans="44:44">
      <c r="AR106" s="23"/>
    </row>
    <row r="107" spans="44:44">
      <c r="AR107" s="23"/>
    </row>
    <row r="108" spans="44:44">
      <c r="AR108" s="23"/>
    </row>
    <row r="109" spans="44:44">
      <c r="AR109" s="23"/>
    </row>
    <row r="110" spans="44:44">
      <c r="AR110" s="23"/>
    </row>
    <row r="111" spans="44:44">
      <c r="AR111" s="23"/>
    </row>
    <row r="112" spans="44:44">
      <c r="AR112" s="23"/>
    </row>
    <row r="113" spans="44:44">
      <c r="AR113" s="23"/>
    </row>
    <row r="114" spans="44:44">
      <c r="AR114" s="23"/>
    </row>
    <row r="115" spans="44:44">
      <c r="AR115" s="23"/>
    </row>
    <row r="116" spans="44:44">
      <c r="AR116" s="23"/>
    </row>
    <row r="117" spans="44:44">
      <c r="AR117" s="23"/>
    </row>
    <row r="118" spans="44:44">
      <c r="AR118" s="23"/>
    </row>
    <row r="119" spans="44:44">
      <c r="AR119" s="23"/>
    </row>
    <row r="120" spans="44:44">
      <c r="AR120" s="23"/>
    </row>
    <row r="121" spans="44:44">
      <c r="AR121" s="23"/>
    </row>
    <row r="122" spans="44:44">
      <c r="AR122" s="23"/>
    </row>
    <row r="123" spans="44:44">
      <c r="AR123" s="23"/>
    </row>
    <row r="124" spans="44:44">
      <c r="AR124" s="23"/>
    </row>
    <row r="125" spans="44:44">
      <c r="AR125" s="23"/>
    </row>
    <row r="126" spans="44:44">
      <c r="AR126" s="16"/>
    </row>
    <row r="127" spans="44:44" ht="13.5">
      <c r="AR127" s="15"/>
    </row>
    <row r="128" spans="44:44">
      <c r="AR128" s="23"/>
    </row>
  </sheetData>
  <customSheetViews>
    <customSheetView guid="{385977A3-6FE9-40C9-8548-2B73DA2662B2}" showPageBreaks="1" fitToPage="1" printArea="1" hiddenRows="1" hiddenColumns="1" state="hidden" topLeftCell="D1">
      <pageMargins left="0.39370078740157483" right="0.11811023622047245" top="0.39370078740157483" bottom="0.39370078740157483" header="0.31496062992125984" footer="0.31496062992125984"/>
      <pageSetup paperSize="9" scale="75" fitToHeight="0" orientation="landscape" r:id="rId1"/>
    </customSheetView>
    <customSheetView guid="{BF95D06F-A801-4955-B76D-3C2C36D85037}" showPageBreaks="1" fitToPage="1" printArea="1" hiddenRows="1" hiddenColumns="1" state="hidden" topLeftCell="D1">
      <pageMargins left="0.39370078740157483" right="0.11811023622047245" top="0.39370078740157483" bottom="0.39370078740157483" header="0.31496062992125984" footer="0.31496062992125984"/>
      <pageSetup paperSize="9" scale="74" fitToHeight="0" orientation="landscape" r:id="rId2"/>
    </customSheetView>
  </customSheetViews>
  <mergeCells count="5">
    <mergeCell ref="A2:M2"/>
    <mergeCell ref="A27:J27"/>
    <mergeCell ref="L27:M27"/>
    <mergeCell ref="A30:K30"/>
    <mergeCell ref="A67:D67"/>
  </mergeCells>
  <conditionalFormatting sqref="AR26:AR30">
    <cfRule type="cellIs" dxfId="828" priority="426" operator="equal">
      <formula>#REF!</formula>
    </cfRule>
  </conditionalFormatting>
  <conditionalFormatting sqref="B4:C4">
    <cfRule type="cellIs" dxfId="827" priority="424" operator="equal">
      <formula>#REF!</formula>
    </cfRule>
  </conditionalFormatting>
  <conditionalFormatting sqref="B3">
    <cfRule type="cellIs" dxfId="826" priority="425" operator="equal">
      <formula>#REF!</formula>
    </cfRule>
  </conditionalFormatting>
  <conditionalFormatting sqref="AR1:AR2 AR31 AR37 AR45:AR47 AR58 AR64 AR70:AR72 AR75 AR78 AR81:AR82 AR126:AR127">
    <cfRule type="cellIs" dxfId="825" priority="423" operator="equal">
      <formula>#REF!</formula>
    </cfRule>
  </conditionalFormatting>
  <conditionalFormatting sqref="AR3">
    <cfRule type="cellIs" dxfId="824" priority="422" operator="equal">
      <formula>#REF!</formula>
    </cfRule>
  </conditionalFormatting>
  <conditionalFormatting sqref="AR4:AR5">
    <cfRule type="cellIs" dxfId="823" priority="421" operator="equal">
      <formula>#REF!</formula>
    </cfRule>
  </conditionalFormatting>
  <conditionalFormatting sqref="AR32:AR36">
    <cfRule type="cellIs" dxfId="822" priority="420" operator="equal">
      <formula>#REF!</formula>
    </cfRule>
  </conditionalFormatting>
  <conditionalFormatting sqref="AR38:AR44">
    <cfRule type="cellIs" dxfId="821" priority="419" operator="equal">
      <formula>#REF!</formula>
    </cfRule>
  </conditionalFormatting>
  <conditionalFormatting sqref="AR48:AR53">
    <cfRule type="cellIs" dxfId="820" priority="418" operator="equal">
      <formula>#REF!</formula>
    </cfRule>
  </conditionalFormatting>
  <conditionalFormatting sqref="AR54:AR57">
    <cfRule type="cellIs" dxfId="819" priority="417" operator="equal">
      <formula>#REF!</formula>
    </cfRule>
  </conditionalFormatting>
  <conditionalFormatting sqref="AR59:AR63">
    <cfRule type="cellIs" dxfId="818" priority="416" operator="equal">
      <formula>#REF!</formula>
    </cfRule>
  </conditionalFormatting>
  <conditionalFormatting sqref="AR65:AR69">
    <cfRule type="cellIs" dxfId="817" priority="415" operator="equal">
      <formula>#REF!</formula>
    </cfRule>
  </conditionalFormatting>
  <conditionalFormatting sqref="AR73:AR74">
    <cfRule type="cellIs" dxfId="816" priority="414" operator="equal">
      <formula>#REF!</formula>
    </cfRule>
  </conditionalFormatting>
  <conditionalFormatting sqref="AR76:AR77">
    <cfRule type="cellIs" dxfId="815" priority="413" operator="equal">
      <formula>#REF!</formula>
    </cfRule>
  </conditionalFormatting>
  <conditionalFormatting sqref="AR79:AR80">
    <cfRule type="cellIs" dxfId="814" priority="412" operator="equal">
      <formula>#REF!</formula>
    </cfRule>
  </conditionalFormatting>
  <conditionalFormatting sqref="AR83:AR125">
    <cfRule type="cellIs" dxfId="813" priority="411" operator="equal">
      <formula>#REF!</formula>
    </cfRule>
  </conditionalFormatting>
  <conditionalFormatting sqref="AR128">
    <cfRule type="cellIs" dxfId="812" priority="410" operator="equal">
      <formula>#REF!</formula>
    </cfRule>
  </conditionalFormatting>
  <conditionalFormatting sqref="N7:N26">
    <cfRule type="cellIs" dxfId="811" priority="409" operator="greaterThan">
      <formula>1</formula>
    </cfRule>
  </conditionalFormatting>
  <conditionalFormatting sqref="A7:A25 L6 G6:G25 C7:F25 H7:L25">
    <cfRule type="cellIs" dxfId="810" priority="406" operator="equal">
      <formula>$O$3</formula>
    </cfRule>
    <cfRule type="cellIs" dxfId="809" priority="407" operator="equal">
      <formula>$O$5</formula>
    </cfRule>
  </conditionalFormatting>
  <conditionalFormatting sqref="AR17">
    <cfRule type="cellIs" dxfId="808" priority="343" operator="equal">
      <formula>#REF!</formula>
    </cfRule>
  </conditionalFormatting>
  <conditionalFormatting sqref="AR7">
    <cfRule type="cellIs" dxfId="807" priority="342" operator="equal">
      <formula>#REF!</formula>
    </cfRule>
  </conditionalFormatting>
  <conditionalFormatting sqref="AR8">
    <cfRule type="cellIs" dxfId="806" priority="341" operator="equal">
      <formula>#REF!</formula>
    </cfRule>
  </conditionalFormatting>
  <conditionalFormatting sqref="AR10">
    <cfRule type="cellIs" dxfId="805" priority="340" operator="equal">
      <formula>#REF!</formula>
    </cfRule>
  </conditionalFormatting>
  <conditionalFormatting sqref="AR14">
    <cfRule type="cellIs" dxfId="804" priority="339" operator="equal">
      <formula>#REF!</formula>
    </cfRule>
  </conditionalFormatting>
  <conditionalFormatting sqref="AR9">
    <cfRule type="cellIs" dxfId="803" priority="338" operator="equal">
      <formula>#REF!</formula>
    </cfRule>
  </conditionalFormatting>
  <conditionalFormatting sqref="AR11">
    <cfRule type="cellIs" dxfId="802" priority="337" operator="equal">
      <formula>#REF!</formula>
    </cfRule>
  </conditionalFormatting>
  <conditionalFormatting sqref="AR13">
    <cfRule type="cellIs" dxfId="801" priority="336" operator="equal">
      <formula>#REF!</formula>
    </cfRule>
  </conditionalFormatting>
  <conditionalFormatting sqref="AR12">
    <cfRule type="cellIs" dxfId="800" priority="335" operator="equal">
      <formula>#REF!</formula>
    </cfRule>
  </conditionalFormatting>
  <conditionalFormatting sqref="AR15">
    <cfRule type="cellIs" dxfId="799" priority="334" operator="equal">
      <formula>#REF!</formula>
    </cfRule>
  </conditionalFormatting>
  <conditionalFormatting sqref="AR16">
    <cfRule type="cellIs" dxfId="798" priority="333" operator="equal">
      <formula>#REF!</formula>
    </cfRule>
  </conditionalFormatting>
  <conditionalFormatting sqref="AR18">
    <cfRule type="cellIs" dxfId="797" priority="332" operator="equal">
      <formula>#REF!</formula>
    </cfRule>
  </conditionalFormatting>
  <conditionalFormatting sqref="AR24 AR19">
    <cfRule type="cellIs" dxfId="796" priority="331" operator="equal">
      <formula>#REF!</formula>
    </cfRule>
  </conditionalFormatting>
  <conditionalFormatting sqref="AR25">
    <cfRule type="cellIs" dxfId="795" priority="330" operator="equal">
      <formula>#REF!</formula>
    </cfRule>
  </conditionalFormatting>
  <conditionalFormatting sqref="AR22:AR23">
    <cfRule type="cellIs" dxfId="794" priority="329" operator="equal">
      <formula>#REF!</formula>
    </cfRule>
  </conditionalFormatting>
  <conditionalFormatting sqref="AR21">
    <cfRule type="cellIs" dxfId="793" priority="328" operator="equal">
      <formula>#REF!</formula>
    </cfRule>
  </conditionalFormatting>
  <conditionalFormatting sqref="AR20">
    <cfRule type="cellIs" dxfId="792" priority="327" operator="equal">
      <formula>#REF!</formula>
    </cfRule>
  </conditionalFormatting>
  <conditionalFormatting sqref="N6">
    <cfRule type="cellIs" dxfId="791" priority="251" operator="greaterThan">
      <formula>1</formula>
    </cfRule>
  </conditionalFormatting>
  <conditionalFormatting sqref="AR6">
    <cfRule type="cellIs" dxfId="790" priority="250" operator="equal">
      <formula>#REF!</formula>
    </cfRule>
  </conditionalFormatting>
  <conditionalFormatting sqref="A6 C6:K6 M6:M25">
    <cfRule type="cellIs" dxfId="789" priority="247" operator="equal">
      <formula>$O$3</formula>
    </cfRule>
    <cfRule type="cellIs" dxfId="788" priority="248" operator="equal">
      <formula>$O$5</formula>
    </cfRule>
  </conditionalFormatting>
  <conditionalFormatting sqref="B19 B9:B15 B21:B25">
    <cfRule type="cellIs" dxfId="787" priority="133" operator="equal">
      <formula>#REF!</formula>
    </cfRule>
  </conditionalFormatting>
  <conditionalFormatting sqref="B6:B25">
    <cfRule type="cellIs" dxfId="786" priority="130" operator="equal">
      <formula>$O$3</formula>
    </cfRule>
    <cfRule type="cellIs" dxfId="785" priority="131" operator="equal">
      <formula>$O$5</formula>
    </cfRule>
  </conditionalFormatting>
  <conditionalFormatting sqref="B7 B18">
    <cfRule type="cellIs" dxfId="784" priority="118" operator="equal">
      <formula>#REF!</formula>
    </cfRule>
  </conditionalFormatting>
  <conditionalFormatting sqref="B6">
    <cfRule type="cellIs" dxfId="783" priority="117" operator="equal">
      <formula>#REF!</formula>
    </cfRule>
  </conditionalFormatting>
  <conditionalFormatting sqref="B8">
    <cfRule type="cellIs" dxfId="782" priority="116" operator="equal">
      <formula>#REF!</formula>
    </cfRule>
  </conditionalFormatting>
  <conditionalFormatting sqref="B16">
    <cfRule type="cellIs" dxfId="781" priority="115" operator="equal">
      <formula>#REF!</formula>
    </cfRule>
  </conditionalFormatting>
  <conditionalFormatting sqref="B17">
    <cfRule type="cellIs" dxfId="780" priority="114" operator="equal">
      <formula>#REF!</formula>
    </cfRule>
  </conditionalFormatting>
  <conditionalFormatting sqref="B20">
    <cfRule type="cellIs" dxfId="779" priority="113" operator="equal">
      <formula>#REF!</formula>
    </cfRule>
  </conditionalFormatting>
  <pageMargins left="0.39370078740157483" right="0.11811023622047245" top="0.39370078740157483" bottom="0.39370078740157483" header="0.31496062992125984" footer="0.31496062992125984"/>
  <pageSetup paperSize="9" scale="73" fitToHeight="0" orientation="landscape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08" operator="containsText" id="{6F38EBA4-17A8-41FE-89A9-37A379032296}">
            <xm:f>NOT(ISERROR(SEARCH($O$4,A6)))</xm:f>
            <xm:f>$O$4</xm:f>
            <x14:dxf>
              <fill>
                <patternFill>
                  <bgColor rgb="FF00B0F0"/>
                </patternFill>
              </fill>
            </x14:dxf>
          </x14:cfRule>
          <xm:sqref>A7:A25 L6 G6:G25 C7:F25 H7:L25</xm:sqref>
        </x14:conditionalFormatting>
        <x14:conditionalFormatting xmlns:xm="http://schemas.microsoft.com/office/excel/2006/main">
          <x14:cfRule type="containsText" priority="249" operator="containsText" id="{675FEAFA-1EC4-4191-A3D1-9C498FD122C4}">
            <xm:f>NOT(ISERROR(SEARCH($O$4,A6)))</xm:f>
            <xm:f>$O$4</xm:f>
            <x14:dxf>
              <fill>
                <patternFill>
                  <bgColor rgb="FF00B0F0"/>
                </patternFill>
              </fill>
            </x14:dxf>
          </x14:cfRule>
          <xm:sqref>A6 C6:K6 M6:M25</xm:sqref>
        </x14:conditionalFormatting>
        <x14:conditionalFormatting xmlns:xm="http://schemas.microsoft.com/office/excel/2006/main">
          <x14:cfRule type="containsText" priority="132" operator="containsText" id="{BD6FD1E2-FE17-4701-91E3-41F985A35C92}">
            <xm:f>NOT(ISERROR(SEARCH($O$4,B6)))</xm:f>
            <xm:f>$O$4</xm:f>
            <x14:dxf>
              <fill>
                <patternFill>
                  <bgColor rgb="FF00B0F0"/>
                </patternFill>
              </fill>
            </x14:dxf>
          </x14:cfRule>
          <xm:sqref>B6:B25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 codeName="Plan3">
    <pageSetUpPr fitToPage="1"/>
  </sheetPr>
  <dimension ref="A1:WWH36"/>
  <sheetViews>
    <sheetView workbookViewId="0">
      <selection sqref="A1:A18"/>
    </sheetView>
  </sheetViews>
  <sheetFormatPr defaultColWidth="7.140625" defaultRowHeight="15"/>
  <cols>
    <col min="1" max="1" width="7" style="53" customWidth="1"/>
    <col min="2" max="3" width="3.5703125" style="53" customWidth="1"/>
    <col min="4" max="4" width="7.85546875" style="53" customWidth="1"/>
    <col min="5" max="5" width="21.140625" style="53" customWidth="1"/>
    <col min="6" max="6" width="7.140625" style="53"/>
    <col min="7" max="7" width="11.85546875" style="53" customWidth="1"/>
    <col min="8" max="8" width="6.7109375" style="53" customWidth="1"/>
    <col min="9" max="9" width="13.140625" style="53" customWidth="1"/>
    <col min="10" max="10" width="6.85546875" style="53" customWidth="1"/>
    <col min="11" max="11" width="12" style="53" customWidth="1"/>
    <col min="12" max="12" width="6.85546875" style="53" customWidth="1"/>
    <col min="13" max="13" width="12" style="53" customWidth="1"/>
    <col min="14" max="14" width="7" style="53" customWidth="1"/>
    <col min="15" max="15" width="12" style="53" customWidth="1"/>
    <col min="16" max="16" width="16" style="53" customWidth="1"/>
    <col min="17" max="17" width="11.28515625" style="53" customWidth="1"/>
    <col min="18" max="18" width="12.7109375" style="53" customWidth="1"/>
    <col min="19" max="19" width="11.42578125" style="53" customWidth="1"/>
    <col min="20" max="20" width="6.28515625" style="53" customWidth="1"/>
    <col min="21" max="21" width="11.42578125" style="53" customWidth="1"/>
    <col min="22" max="22" width="7.140625" style="53"/>
    <col min="23" max="23" width="11.42578125" style="53" customWidth="1"/>
    <col min="24" max="26" width="7.140625" style="53" hidden="1" customWidth="1"/>
    <col min="27" max="252" width="11.42578125" style="53" customWidth="1"/>
    <col min="253" max="253" width="7" style="53" customWidth="1"/>
    <col min="254" max="255" width="3.5703125" style="53" customWidth="1"/>
    <col min="256" max="256" width="7.85546875" style="53" customWidth="1"/>
    <col min="257" max="257" width="21.140625" style="53" customWidth="1"/>
    <col min="258" max="258" width="7.140625" style="53"/>
    <col min="259" max="259" width="7" style="53" customWidth="1"/>
    <col min="260" max="261" width="3.5703125" style="53" customWidth="1"/>
    <col min="262" max="262" width="7.85546875" style="53" customWidth="1"/>
    <col min="263" max="263" width="21.140625" style="53" customWidth="1"/>
    <col min="264" max="264" width="7.140625" style="53"/>
    <col min="265" max="265" width="11.85546875" style="53" customWidth="1"/>
    <col min="266" max="266" width="6.7109375" style="53" customWidth="1"/>
    <col min="267" max="267" width="13.140625" style="53" customWidth="1"/>
    <col min="268" max="268" width="6.85546875" style="53" customWidth="1"/>
    <col min="269" max="269" width="12" style="53" customWidth="1"/>
    <col min="270" max="270" width="7" style="53" customWidth="1"/>
    <col min="271" max="271" width="12" style="53" customWidth="1"/>
    <col min="272" max="272" width="16" style="53" customWidth="1"/>
    <col min="273" max="273" width="6.85546875" style="53" customWidth="1"/>
    <col min="274" max="274" width="12.7109375" style="53" customWidth="1"/>
    <col min="275" max="275" width="11.42578125" style="53" customWidth="1"/>
    <col min="276" max="276" width="6.28515625" style="53" customWidth="1"/>
    <col min="277" max="277" width="11.42578125" style="53" customWidth="1"/>
    <col min="278" max="278" width="7.140625" style="53"/>
    <col min="279" max="279" width="11.42578125" style="53" customWidth="1"/>
    <col min="280" max="282" width="7.140625" style="53" hidden="1" customWidth="1"/>
    <col min="283" max="508" width="11.42578125" style="53" customWidth="1"/>
    <col min="509" max="509" width="7" style="53" customWidth="1"/>
    <col min="510" max="511" width="3.5703125" style="53" customWidth="1"/>
    <col min="512" max="512" width="7.85546875" style="53" customWidth="1"/>
    <col min="513" max="513" width="21.140625" style="53" customWidth="1"/>
    <col min="514" max="514" width="7.140625" style="53"/>
    <col min="515" max="515" width="7" style="53" customWidth="1"/>
    <col min="516" max="517" width="3.5703125" style="53" customWidth="1"/>
    <col min="518" max="518" width="7.85546875" style="53" customWidth="1"/>
    <col min="519" max="519" width="21.140625" style="53" customWidth="1"/>
    <col min="520" max="520" width="7.140625" style="53"/>
    <col min="521" max="521" width="11.85546875" style="53" customWidth="1"/>
    <col min="522" max="522" width="6.7109375" style="53" customWidth="1"/>
    <col min="523" max="523" width="13.140625" style="53" customWidth="1"/>
    <col min="524" max="524" width="6.85546875" style="53" customWidth="1"/>
    <col min="525" max="525" width="12" style="53" customWidth="1"/>
    <col min="526" max="526" width="7" style="53" customWidth="1"/>
    <col min="527" max="527" width="12" style="53" customWidth="1"/>
    <col min="528" max="528" width="16" style="53" customWidth="1"/>
    <col min="529" max="529" width="6.85546875" style="53" customWidth="1"/>
    <col min="530" max="530" width="12.7109375" style="53" customWidth="1"/>
    <col min="531" max="531" width="11.42578125" style="53" customWidth="1"/>
    <col min="532" max="532" width="6.28515625" style="53" customWidth="1"/>
    <col min="533" max="533" width="11.42578125" style="53" customWidth="1"/>
    <col min="534" max="534" width="7.140625" style="53"/>
    <col min="535" max="535" width="11.42578125" style="53" customWidth="1"/>
    <col min="536" max="538" width="7.140625" style="53" hidden="1" customWidth="1"/>
    <col min="539" max="764" width="11.42578125" style="53" customWidth="1"/>
    <col min="765" max="765" width="7" style="53" customWidth="1"/>
    <col min="766" max="767" width="3.5703125" style="53" customWidth="1"/>
    <col min="768" max="768" width="7.85546875" style="53" customWidth="1"/>
    <col min="769" max="769" width="21.140625" style="53" customWidth="1"/>
    <col min="770" max="770" width="7.140625" style="53"/>
    <col min="771" max="771" width="7" style="53" customWidth="1"/>
    <col min="772" max="773" width="3.5703125" style="53" customWidth="1"/>
    <col min="774" max="774" width="7.85546875" style="53" customWidth="1"/>
    <col min="775" max="775" width="21.140625" style="53" customWidth="1"/>
    <col min="776" max="776" width="7.140625" style="53"/>
    <col min="777" max="777" width="11.85546875" style="53" customWidth="1"/>
    <col min="778" max="778" width="6.7109375" style="53" customWidth="1"/>
    <col min="779" max="779" width="13.140625" style="53" customWidth="1"/>
    <col min="780" max="780" width="6.85546875" style="53" customWidth="1"/>
    <col min="781" max="781" width="12" style="53" customWidth="1"/>
    <col min="782" max="782" width="7" style="53" customWidth="1"/>
    <col min="783" max="783" width="12" style="53" customWidth="1"/>
    <col min="784" max="784" width="16" style="53" customWidth="1"/>
    <col min="785" max="785" width="6.85546875" style="53" customWidth="1"/>
    <col min="786" max="786" width="12.7109375" style="53" customWidth="1"/>
    <col min="787" max="787" width="11.42578125" style="53" customWidth="1"/>
    <col min="788" max="788" width="6.28515625" style="53" customWidth="1"/>
    <col min="789" max="789" width="11.42578125" style="53" customWidth="1"/>
    <col min="790" max="790" width="7.140625" style="53"/>
    <col min="791" max="791" width="11.42578125" style="53" customWidth="1"/>
    <col min="792" max="794" width="7.140625" style="53" hidden="1" customWidth="1"/>
    <col min="795" max="1020" width="11.42578125" style="53" customWidth="1"/>
    <col min="1021" max="1021" width="7" style="53" customWidth="1"/>
    <col min="1022" max="1023" width="3.5703125" style="53" customWidth="1"/>
    <col min="1024" max="1024" width="7.85546875" style="53" customWidth="1"/>
    <col min="1025" max="1025" width="21.140625" style="53" customWidth="1"/>
    <col min="1026" max="1026" width="7.140625" style="53"/>
    <col min="1027" max="1027" width="7" style="53" customWidth="1"/>
    <col min="1028" max="1029" width="3.5703125" style="53" customWidth="1"/>
    <col min="1030" max="1030" width="7.85546875" style="53" customWidth="1"/>
    <col min="1031" max="1031" width="21.140625" style="53" customWidth="1"/>
    <col min="1032" max="1032" width="7.140625" style="53"/>
    <col min="1033" max="1033" width="11.85546875" style="53" customWidth="1"/>
    <col min="1034" max="1034" width="6.7109375" style="53" customWidth="1"/>
    <col min="1035" max="1035" width="13.140625" style="53" customWidth="1"/>
    <col min="1036" max="1036" width="6.85546875" style="53" customWidth="1"/>
    <col min="1037" max="1037" width="12" style="53" customWidth="1"/>
    <col min="1038" max="1038" width="7" style="53" customWidth="1"/>
    <col min="1039" max="1039" width="12" style="53" customWidth="1"/>
    <col min="1040" max="1040" width="16" style="53" customWidth="1"/>
    <col min="1041" max="1041" width="6.85546875" style="53" customWidth="1"/>
    <col min="1042" max="1042" width="12.7109375" style="53" customWidth="1"/>
    <col min="1043" max="1043" width="11.42578125" style="53" customWidth="1"/>
    <col min="1044" max="1044" width="6.28515625" style="53" customWidth="1"/>
    <col min="1045" max="1045" width="11.42578125" style="53" customWidth="1"/>
    <col min="1046" max="1046" width="7.140625" style="53"/>
    <col min="1047" max="1047" width="11.42578125" style="53" customWidth="1"/>
    <col min="1048" max="1050" width="7.140625" style="53" hidden="1" customWidth="1"/>
    <col min="1051" max="1276" width="11.42578125" style="53" customWidth="1"/>
    <col min="1277" max="1277" width="7" style="53" customWidth="1"/>
    <col min="1278" max="1279" width="3.5703125" style="53" customWidth="1"/>
    <col min="1280" max="1280" width="7.85546875" style="53" customWidth="1"/>
    <col min="1281" max="1281" width="21.140625" style="53" customWidth="1"/>
    <col min="1282" max="1282" width="7.140625" style="53"/>
    <col min="1283" max="1283" width="7" style="53" customWidth="1"/>
    <col min="1284" max="1285" width="3.5703125" style="53" customWidth="1"/>
    <col min="1286" max="1286" width="7.85546875" style="53" customWidth="1"/>
    <col min="1287" max="1287" width="21.140625" style="53" customWidth="1"/>
    <col min="1288" max="1288" width="7.140625" style="53"/>
    <col min="1289" max="1289" width="11.85546875" style="53" customWidth="1"/>
    <col min="1290" max="1290" width="6.7109375" style="53" customWidth="1"/>
    <col min="1291" max="1291" width="13.140625" style="53" customWidth="1"/>
    <col min="1292" max="1292" width="6.85546875" style="53" customWidth="1"/>
    <col min="1293" max="1293" width="12" style="53" customWidth="1"/>
    <col min="1294" max="1294" width="7" style="53" customWidth="1"/>
    <col min="1295" max="1295" width="12" style="53" customWidth="1"/>
    <col min="1296" max="1296" width="16" style="53" customWidth="1"/>
    <col min="1297" max="1297" width="6.85546875" style="53" customWidth="1"/>
    <col min="1298" max="1298" width="12.7109375" style="53" customWidth="1"/>
    <col min="1299" max="1299" width="11.42578125" style="53" customWidth="1"/>
    <col min="1300" max="1300" width="6.28515625" style="53" customWidth="1"/>
    <col min="1301" max="1301" width="11.42578125" style="53" customWidth="1"/>
    <col min="1302" max="1302" width="7.140625" style="53"/>
    <col min="1303" max="1303" width="11.42578125" style="53" customWidth="1"/>
    <col min="1304" max="1306" width="7.140625" style="53" hidden="1" customWidth="1"/>
    <col min="1307" max="1532" width="11.42578125" style="53" customWidth="1"/>
    <col min="1533" max="1533" width="7" style="53" customWidth="1"/>
    <col min="1534" max="1535" width="3.5703125" style="53" customWidth="1"/>
    <col min="1536" max="1536" width="7.85546875" style="53" customWidth="1"/>
    <col min="1537" max="1537" width="21.140625" style="53" customWidth="1"/>
    <col min="1538" max="1538" width="7.140625" style="53"/>
    <col min="1539" max="1539" width="7" style="53" customWidth="1"/>
    <col min="1540" max="1541" width="3.5703125" style="53" customWidth="1"/>
    <col min="1542" max="1542" width="7.85546875" style="53" customWidth="1"/>
    <col min="1543" max="1543" width="21.140625" style="53" customWidth="1"/>
    <col min="1544" max="1544" width="7.140625" style="53"/>
    <col min="1545" max="1545" width="11.85546875" style="53" customWidth="1"/>
    <col min="1546" max="1546" width="6.7109375" style="53" customWidth="1"/>
    <col min="1547" max="1547" width="13.140625" style="53" customWidth="1"/>
    <col min="1548" max="1548" width="6.85546875" style="53" customWidth="1"/>
    <col min="1549" max="1549" width="12" style="53" customWidth="1"/>
    <col min="1550" max="1550" width="7" style="53" customWidth="1"/>
    <col min="1551" max="1551" width="12" style="53" customWidth="1"/>
    <col min="1552" max="1552" width="16" style="53" customWidth="1"/>
    <col min="1553" max="1553" width="6.85546875" style="53" customWidth="1"/>
    <col min="1554" max="1554" width="12.7109375" style="53" customWidth="1"/>
    <col min="1555" max="1555" width="11.42578125" style="53" customWidth="1"/>
    <col min="1556" max="1556" width="6.28515625" style="53" customWidth="1"/>
    <col min="1557" max="1557" width="11.42578125" style="53" customWidth="1"/>
    <col min="1558" max="1558" width="7.140625" style="53"/>
    <col min="1559" max="1559" width="11.42578125" style="53" customWidth="1"/>
    <col min="1560" max="1562" width="7.140625" style="53" hidden="1" customWidth="1"/>
    <col min="1563" max="1788" width="11.42578125" style="53" customWidth="1"/>
    <col min="1789" max="1789" width="7" style="53" customWidth="1"/>
    <col min="1790" max="1791" width="3.5703125" style="53" customWidth="1"/>
    <col min="1792" max="1792" width="7.85546875" style="53" customWidth="1"/>
    <col min="1793" max="1793" width="21.140625" style="53" customWidth="1"/>
    <col min="1794" max="1794" width="7.140625" style="53"/>
    <col min="1795" max="1795" width="7" style="53" customWidth="1"/>
    <col min="1796" max="1797" width="3.5703125" style="53" customWidth="1"/>
    <col min="1798" max="1798" width="7.85546875" style="53" customWidth="1"/>
    <col min="1799" max="1799" width="21.140625" style="53" customWidth="1"/>
    <col min="1800" max="1800" width="7.140625" style="53"/>
    <col min="1801" max="1801" width="11.85546875" style="53" customWidth="1"/>
    <col min="1802" max="1802" width="6.7109375" style="53" customWidth="1"/>
    <col min="1803" max="1803" width="13.140625" style="53" customWidth="1"/>
    <col min="1804" max="1804" width="6.85546875" style="53" customWidth="1"/>
    <col min="1805" max="1805" width="12" style="53" customWidth="1"/>
    <col min="1806" max="1806" width="7" style="53" customWidth="1"/>
    <col min="1807" max="1807" width="12" style="53" customWidth="1"/>
    <col min="1808" max="1808" width="16" style="53" customWidth="1"/>
    <col min="1809" max="1809" width="6.85546875" style="53" customWidth="1"/>
    <col min="1810" max="1810" width="12.7109375" style="53" customWidth="1"/>
    <col min="1811" max="1811" width="11.42578125" style="53" customWidth="1"/>
    <col min="1812" max="1812" width="6.28515625" style="53" customWidth="1"/>
    <col min="1813" max="1813" width="11.42578125" style="53" customWidth="1"/>
    <col min="1814" max="1814" width="7.140625" style="53"/>
    <col min="1815" max="1815" width="11.42578125" style="53" customWidth="1"/>
    <col min="1816" max="1818" width="7.140625" style="53" hidden="1" customWidth="1"/>
    <col min="1819" max="2044" width="11.42578125" style="53" customWidth="1"/>
    <col min="2045" max="2045" width="7" style="53" customWidth="1"/>
    <col min="2046" max="2047" width="3.5703125" style="53" customWidth="1"/>
    <col min="2048" max="2048" width="7.85546875" style="53" customWidth="1"/>
    <col min="2049" max="2049" width="21.140625" style="53" customWidth="1"/>
    <col min="2050" max="2050" width="7.140625" style="53"/>
    <col min="2051" max="2051" width="7" style="53" customWidth="1"/>
    <col min="2052" max="2053" width="3.5703125" style="53" customWidth="1"/>
    <col min="2054" max="2054" width="7.85546875" style="53" customWidth="1"/>
    <col min="2055" max="2055" width="21.140625" style="53" customWidth="1"/>
    <col min="2056" max="2056" width="7.140625" style="53"/>
    <col min="2057" max="2057" width="11.85546875" style="53" customWidth="1"/>
    <col min="2058" max="2058" width="6.7109375" style="53" customWidth="1"/>
    <col min="2059" max="2059" width="13.140625" style="53" customWidth="1"/>
    <col min="2060" max="2060" width="6.85546875" style="53" customWidth="1"/>
    <col min="2061" max="2061" width="12" style="53" customWidth="1"/>
    <col min="2062" max="2062" width="7" style="53" customWidth="1"/>
    <col min="2063" max="2063" width="12" style="53" customWidth="1"/>
    <col min="2064" max="2064" width="16" style="53" customWidth="1"/>
    <col min="2065" max="2065" width="6.85546875" style="53" customWidth="1"/>
    <col min="2066" max="2066" width="12.7109375" style="53" customWidth="1"/>
    <col min="2067" max="2067" width="11.42578125" style="53" customWidth="1"/>
    <col min="2068" max="2068" width="6.28515625" style="53" customWidth="1"/>
    <col min="2069" max="2069" width="11.42578125" style="53" customWidth="1"/>
    <col min="2070" max="2070" width="7.140625" style="53"/>
    <col min="2071" max="2071" width="11.42578125" style="53" customWidth="1"/>
    <col min="2072" max="2074" width="7.140625" style="53" hidden="1" customWidth="1"/>
    <col min="2075" max="2300" width="11.42578125" style="53" customWidth="1"/>
    <col min="2301" max="2301" width="7" style="53" customWidth="1"/>
    <col min="2302" max="2303" width="3.5703125" style="53" customWidth="1"/>
    <col min="2304" max="2304" width="7.85546875" style="53" customWidth="1"/>
    <col min="2305" max="2305" width="21.140625" style="53" customWidth="1"/>
    <col min="2306" max="2306" width="7.140625" style="53"/>
    <col min="2307" max="2307" width="7" style="53" customWidth="1"/>
    <col min="2308" max="2309" width="3.5703125" style="53" customWidth="1"/>
    <col min="2310" max="2310" width="7.85546875" style="53" customWidth="1"/>
    <col min="2311" max="2311" width="21.140625" style="53" customWidth="1"/>
    <col min="2312" max="2312" width="7.140625" style="53"/>
    <col min="2313" max="2313" width="11.85546875" style="53" customWidth="1"/>
    <col min="2314" max="2314" width="6.7109375" style="53" customWidth="1"/>
    <col min="2315" max="2315" width="13.140625" style="53" customWidth="1"/>
    <col min="2316" max="2316" width="6.85546875" style="53" customWidth="1"/>
    <col min="2317" max="2317" width="12" style="53" customWidth="1"/>
    <col min="2318" max="2318" width="7" style="53" customWidth="1"/>
    <col min="2319" max="2319" width="12" style="53" customWidth="1"/>
    <col min="2320" max="2320" width="16" style="53" customWidth="1"/>
    <col min="2321" max="2321" width="6.85546875" style="53" customWidth="1"/>
    <col min="2322" max="2322" width="12.7109375" style="53" customWidth="1"/>
    <col min="2323" max="2323" width="11.42578125" style="53" customWidth="1"/>
    <col min="2324" max="2324" width="6.28515625" style="53" customWidth="1"/>
    <col min="2325" max="2325" width="11.42578125" style="53" customWidth="1"/>
    <col min="2326" max="2326" width="7.140625" style="53"/>
    <col min="2327" max="2327" width="11.42578125" style="53" customWidth="1"/>
    <col min="2328" max="2330" width="7.140625" style="53" hidden="1" customWidth="1"/>
    <col min="2331" max="2556" width="11.42578125" style="53" customWidth="1"/>
    <col min="2557" max="2557" width="7" style="53" customWidth="1"/>
    <col min="2558" max="2559" width="3.5703125" style="53" customWidth="1"/>
    <col min="2560" max="2560" width="7.85546875" style="53" customWidth="1"/>
    <col min="2561" max="2561" width="21.140625" style="53" customWidth="1"/>
    <col min="2562" max="2562" width="7.140625" style="53"/>
    <col min="2563" max="2563" width="7" style="53" customWidth="1"/>
    <col min="2564" max="2565" width="3.5703125" style="53" customWidth="1"/>
    <col min="2566" max="2566" width="7.85546875" style="53" customWidth="1"/>
    <col min="2567" max="2567" width="21.140625" style="53" customWidth="1"/>
    <col min="2568" max="2568" width="7.140625" style="53"/>
    <col min="2569" max="2569" width="11.85546875" style="53" customWidth="1"/>
    <col min="2570" max="2570" width="6.7109375" style="53" customWidth="1"/>
    <col min="2571" max="2571" width="13.140625" style="53" customWidth="1"/>
    <col min="2572" max="2572" width="6.85546875" style="53" customWidth="1"/>
    <col min="2573" max="2573" width="12" style="53" customWidth="1"/>
    <col min="2574" max="2574" width="7" style="53" customWidth="1"/>
    <col min="2575" max="2575" width="12" style="53" customWidth="1"/>
    <col min="2576" max="2576" width="16" style="53" customWidth="1"/>
    <col min="2577" max="2577" width="6.85546875" style="53" customWidth="1"/>
    <col min="2578" max="2578" width="12.7109375" style="53" customWidth="1"/>
    <col min="2579" max="2579" width="11.42578125" style="53" customWidth="1"/>
    <col min="2580" max="2580" width="6.28515625" style="53" customWidth="1"/>
    <col min="2581" max="2581" width="11.42578125" style="53" customWidth="1"/>
    <col min="2582" max="2582" width="7.140625" style="53"/>
    <col min="2583" max="2583" width="11.42578125" style="53" customWidth="1"/>
    <col min="2584" max="2586" width="7.140625" style="53" hidden="1" customWidth="1"/>
    <col min="2587" max="2812" width="11.42578125" style="53" customWidth="1"/>
    <col min="2813" max="2813" width="7" style="53" customWidth="1"/>
    <col min="2814" max="2815" width="3.5703125" style="53" customWidth="1"/>
    <col min="2816" max="2816" width="7.85546875" style="53" customWidth="1"/>
    <col min="2817" max="2817" width="21.140625" style="53" customWidth="1"/>
    <col min="2818" max="2818" width="7.140625" style="53"/>
    <col min="2819" max="2819" width="7" style="53" customWidth="1"/>
    <col min="2820" max="2821" width="3.5703125" style="53" customWidth="1"/>
    <col min="2822" max="2822" width="7.85546875" style="53" customWidth="1"/>
    <col min="2823" max="2823" width="21.140625" style="53" customWidth="1"/>
    <col min="2824" max="2824" width="7.140625" style="53"/>
    <col min="2825" max="2825" width="11.85546875" style="53" customWidth="1"/>
    <col min="2826" max="2826" width="6.7109375" style="53" customWidth="1"/>
    <col min="2827" max="2827" width="13.140625" style="53" customWidth="1"/>
    <col min="2828" max="2828" width="6.85546875" style="53" customWidth="1"/>
    <col min="2829" max="2829" width="12" style="53" customWidth="1"/>
    <col min="2830" max="2830" width="7" style="53" customWidth="1"/>
    <col min="2831" max="2831" width="12" style="53" customWidth="1"/>
    <col min="2832" max="2832" width="16" style="53" customWidth="1"/>
    <col min="2833" max="2833" width="6.85546875" style="53" customWidth="1"/>
    <col min="2834" max="2834" width="12.7109375" style="53" customWidth="1"/>
    <col min="2835" max="2835" width="11.42578125" style="53" customWidth="1"/>
    <col min="2836" max="2836" width="6.28515625" style="53" customWidth="1"/>
    <col min="2837" max="2837" width="11.42578125" style="53" customWidth="1"/>
    <col min="2838" max="2838" width="7.140625" style="53"/>
    <col min="2839" max="2839" width="11.42578125" style="53" customWidth="1"/>
    <col min="2840" max="2842" width="7.140625" style="53" hidden="1" customWidth="1"/>
    <col min="2843" max="3068" width="11.42578125" style="53" customWidth="1"/>
    <col min="3069" max="3069" width="7" style="53" customWidth="1"/>
    <col min="3070" max="3071" width="3.5703125" style="53" customWidth="1"/>
    <col min="3072" max="3072" width="7.85546875" style="53" customWidth="1"/>
    <col min="3073" max="3073" width="21.140625" style="53" customWidth="1"/>
    <col min="3074" max="3074" width="7.140625" style="53"/>
    <col min="3075" max="3075" width="7" style="53" customWidth="1"/>
    <col min="3076" max="3077" width="3.5703125" style="53" customWidth="1"/>
    <col min="3078" max="3078" width="7.85546875" style="53" customWidth="1"/>
    <col min="3079" max="3079" width="21.140625" style="53" customWidth="1"/>
    <col min="3080" max="3080" width="7.140625" style="53"/>
    <col min="3081" max="3081" width="11.85546875" style="53" customWidth="1"/>
    <col min="3082" max="3082" width="6.7109375" style="53" customWidth="1"/>
    <col min="3083" max="3083" width="13.140625" style="53" customWidth="1"/>
    <col min="3084" max="3084" width="6.85546875" style="53" customWidth="1"/>
    <col min="3085" max="3085" width="12" style="53" customWidth="1"/>
    <col min="3086" max="3086" width="7" style="53" customWidth="1"/>
    <col min="3087" max="3087" width="12" style="53" customWidth="1"/>
    <col min="3088" max="3088" width="16" style="53" customWidth="1"/>
    <col min="3089" max="3089" width="6.85546875" style="53" customWidth="1"/>
    <col min="3090" max="3090" width="12.7109375" style="53" customWidth="1"/>
    <col min="3091" max="3091" width="11.42578125" style="53" customWidth="1"/>
    <col min="3092" max="3092" width="6.28515625" style="53" customWidth="1"/>
    <col min="3093" max="3093" width="11.42578125" style="53" customWidth="1"/>
    <col min="3094" max="3094" width="7.140625" style="53"/>
    <col min="3095" max="3095" width="11.42578125" style="53" customWidth="1"/>
    <col min="3096" max="3098" width="7.140625" style="53" hidden="1" customWidth="1"/>
    <col min="3099" max="3324" width="11.42578125" style="53" customWidth="1"/>
    <col min="3325" max="3325" width="7" style="53" customWidth="1"/>
    <col min="3326" max="3327" width="3.5703125" style="53" customWidth="1"/>
    <col min="3328" max="3328" width="7.85546875" style="53" customWidth="1"/>
    <col min="3329" max="3329" width="21.140625" style="53" customWidth="1"/>
    <col min="3330" max="3330" width="7.140625" style="53"/>
    <col min="3331" max="3331" width="7" style="53" customWidth="1"/>
    <col min="3332" max="3333" width="3.5703125" style="53" customWidth="1"/>
    <col min="3334" max="3334" width="7.85546875" style="53" customWidth="1"/>
    <col min="3335" max="3335" width="21.140625" style="53" customWidth="1"/>
    <col min="3336" max="3336" width="7.140625" style="53"/>
    <col min="3337" max="3337" width="11.85546875" style="53" customWidth="1"/>
    <col min="3338" max="3338" width="6.7109375" style="53" customWidth="1"/>
    <col min="3339" max="3339" width="13.140625" style="53" customWidth="1"/>
    <col min="3340" max="3340" width="6.85546875" style="53" customWidth="1"/>
    <col min="3341" max="3341" width="12" style="53" customWidth="1"/>
    <col min="3342" max="3342" width="7" style="53" customWidth="1"/>
    <col min="3343" max="3343" width="12" style="53" customWidth="1"/>
    <col min="3344" max="3344" width="16" style="53" customWidth="1"/>
    <col min="3345" max="3345" width="6.85546875" style="53" customWidth="1"/>
    <col min="3346" max="3346" width="12.7109375" style="53" customWidth="1"/>
    <col min="3347" max="3347" width="11.42578125" style="53" customWidth="1"/>
    <col min="3348" max="3348" width="6.28515625" style="53" customWidth="1"/>
    <col min="3349" max="3349" width="11.42578125" style="53" customWidth="1"/>
    <col min="3350" max="3350" width="7.140625" style="53"/>
    <col min="3351" max="3351" width="11.42578125" style="53" customWidth="1"/>
    <col min="3352" max="3354" width="7.140625" style="53" hidden="1" customWidth="1"/>
    <col min="3355" max="3580" width="11.42578125" style="53" customWidth="1"/>
    <col min="3581" max="3581" width="7" style="53" customWidth="1"/>
    <col min="3582" max="3583" width="3.5703125" style="53" customWidth="1"/>
    <col min="3584" max="3584" width="7.85546875" style="53" customWidth="1"/>
    <col min="3585" max="3585" width="21.140625" style="53" customWidth="1"/>
    <col min="3586" max="3586" width="7.140625" style="53"/>
    <col min="3587" max="3587" width="7" style="53" customWidth="1"/>
    <col min="3588" max="3589" width="3.5703125" style="53" customWidth="1"/>
    <col min="3590" max="3590" width="7.85546875" style="53" customWidth="1"/>
    <col min="3591" max="3591" width="21.140625" style="53" customWidth="1"/>
    <col min="3592" max="3592" width="7.140625" style="53"/>
    <col min="3593" max="3593" width="11.85546875" style="53" customWidth="1"/>
    <col min="3594" max="3594" width="6.7109375" style="53" customWidth="1"/>
    <col min="3595" max="3595" width="13.140625" style="53" customWidth="1"/>
    <col min="3596" max="3596" width="6.85546875" style="53" customWidth="1"/>
    <col min="3597" max="3597" width="12" style="53" customWidth="1"/>
    <col min="3598" max="3598" width="7" style="53" customWidth="1"/>
    <col min="3599" max="3599" width="12" style="53" customWidth="1"/>
    <col min="3600" max="3600" width="16" style="53" customWidth="1"/>
    <col min="3601" max="3601" width="6.85546875" style="53" customWidth="1"/>
    <col min="3602" max="3602" width="12.7109375" style="53" customWidth="1"/>
    <col min="3603" max="3603" width="11.42578125" style="53" customWidth="1"/>
    <col min="3604" max="3604" width="6.28515625" style="53" customWidth="1"/>
    <col min="3605" max="3605" width="11.42578125" style="53" customWidth="1"/>
    <col min="3606" max="3606" width="7.140625" style="53"/>
    <col min="3607" max="3607" width="11.42578125" style="53" customWidth="1"/>
    <col min="3608" max="3610" width="7.140625" style="53" hidden="1" customWidth="1"/>
    <col min="3611" max="3836" width="11.42578125" style="53" customWidth="1"/>
    <col min="3837" max="3837" width="7" style="53" customWidth="1"/>
    <col min="3838" max="3839" width="3.5703125" style="53" customWidth="1"/>
    <col min="3840" max="3840" width="7.85546875" style="53" customWidth="1"/>
    <col min="3841" max="3841" width="21.140625" style="53" customWidth="1"/>
    <col min="3842" max="3842" width="7.140625" style="53"/>
    <col min="3843" max="3843" width="7" style="53" customWidth="1"/>
    <col min="3844" max="3845" width="3.5703125" style="53" customWidth="1"/>
    <col min="3846" max="3846" width="7.85546875" style="53" customWidth="1"/>
    <col min="3847" max="3847" width="21.140625" style="53" customWidth="1"/>
    <col min="3848" max="3848" width="7.140625" style="53"/>
    <col min="3849" max="3849" width="11.85546875" style="53" customWidth="1"/>
    <col min="3850" max="3850" width="6.7109375" style="53" customWidth="1"/>
    <col min="3851" max="3851" width="13.140625" style="53" customWidth="1"/>
    <col min="3852" max="3852" width="6.85546875" style="53" customWidth="1"/>
    <col min="3853" max="3853" width="12" style="53" customWidth="1"/>
    <col min="3854" max="3854" width="7" style="53" customWidth="1"/>
    <col min="3855" max="3855" width="12" style="53" customWidth="1"/>
    <col min="3856" max="3856" width="16" style="53" customWidth="1"/>
    <col min="3857" max="3857" width="6.85546875" style="53" customWidth="1"/>
    <col min="3858" max="3858" width="12.7109375" style="53" customWidth="1"/>
    <col min="3859" max="3859" width="11.42578125" style="53" customWidth="1"/>
    <col min="3860" max="3860" width="6.28515625" style="53" customWidth="1"/>
    <col min="3861" max="3861" width="11.42578125" style="53" customWidth="1"/>
    <col min="3862" max="3862" width="7.140625" style="53"/>
    <col min="3863" max="3863" width="11.42578125" style="53" customWidth="1"/>
    <col min="3864" max="3866" width="7.140625" style="53" hidden="1" customWidth="1"/>
    <col min="3867" max="4092" width="11.42578125" style="53" customWidth="1"/>
    <col min="4093" max="4093" width="7" style="53" customWidth="1"/>
    <col min="4094" max="4095" width="3.5703125" style="53" customWidth="1"/>
    <col min="4096" max="4096" width="7.85546875" style="53" customWidth="1"/>
    <col min="4097" max="4097" width="21.140625" style="53" customWidth="1"/>
    <col min="4098" max="4098" width="7.140625" style="53"/>
    <col min="4099" max="4099" width="7" style="53" customWidth="1"/>
    <col min="4100" max="4101" width="3.5703125" style="53" customWidth="1"/>
    <col min="4102" max="4102" width="7.85546875" style="53" customWidth="1"/>
    <col min="4103" max="4103" width="21.140625" style="53" customWidth="1"/>
    <col min="4104" max="4104" width="7.140625" style="53"/>
    <col min="4105" max="4105" width="11.85546875" style="53" customWidth="1"/>
    <col min="4106" max="4106" width="6.7109375" style="53" customWidth="1"/>
    <col min="4107" max="4107" width="13.140625" style="53" customWidth="1"/>
    <col min="4108" max="4108" width="6.85546875" style="53" customWidth="1"/>
    <col min="4109" max="4109" width="12" style="53" customWidth="1"/>
    <col min="4110" max="4110" width="7" style="53" customWidth="1"/>
    <col min="4111" max="4111" width="12" style="53" customWidth="1"/>
    <col min="4112" max="4112" width="16" style="53" customWidth="1"/>
    <col min="4113" max="4113" width="6.85546875" style="53" customWidth="1"/>
    <col min="4114" max="4114" width="12.7109375" style="53" customWidth="1"/>
    <col min="4115" max="4115" width="11.42578125" style="53" customWidth="1"/>
    <col min="4116" max="4116" width="6.28515625" style="53" customWidth="1"/>
    <col min="4117" max="4117" width="11.42578125" style="53" customWidth="1"/>
    <col min="4118" max="4118" width="7.140625" style="53"/>
    <col min="4119" max="4119" width="11.42578125" style="53" customWidth="1"/>
    <col min="4120" max="4122" width="7.140625" style="53" hidden="1" customWidth="1"/>
    <col min="4123" max="4348" width="11.42578125" style="53" customWidth="1"/>
    <col min="4349" max="4349" width="7" style="53" customWidth="1"/>
    <col min="4350" max="4351" width="3.5703125" style="53" customWidth="1"/>
    <col min="4352" max="4352" width="7.85546875" style="53" customWidth="1"/>
    <col min="4353" max="4353" width="21.140625" style="53" customWidth="1"/>
    <col min="4354" max="4354" width="7.140625" style="53"/>
    <col min="4355" max="4355" width="7" style="53" customWidth="1"/>
    <col min="4356" max="4357" width="3.5703125" style="53" customWidth="1"/>
    <col min="4358" max="4358" width="7.85546875" style="53" customWidth="1"/>
    <col min="4359" max="4359" width="21.140625" style="53" customWidth="1"/>
    <col min="4360" max="4360" width="7.140625" style="53"/>
    <col min="4361" max="4361" width="11.85546875" style="53" customWidth="1"/>
    <col min="4362" max="4362" width="6.7109375" style="53" customWidth="1"/>
    <col min="4363" max="4363" width="13.140625" style="53" customWidth="1"/>
    <col min="4364" max="4364" width="6.85546875" style="53" customWidth="1"/>
    <col min="4365" max="4365" width="12" style="53" customWidth="1"/>
    <col min="4366" max="4366" width="7" style="53" customWidth="1"/>
    <col min="4367" max="4367" width="12" style="53" customWidth="1"/>
    <col min="4368" max="4368" width="16" style="53" customWidth="1"/>
    <col min="4369" max="4369" width="6.85546875" style="53" customWidth="1"/>
    <col min="4370" max="4370" width="12.7109375" style="53" customWidth="1"/>
    <col min="4371" max="4371" width="11.42578125" style="53" customWidth="1"/>
    <col min="4372" max="4372" width="6.28515625" style="53" customWidth="1"/>
    <col min="4373" max="4373" width="11.42578125" style="53" customWidth="1"/>
    <col min="4374" max="4374" width="7.140625" style="53"/>
    <col min="4375" max="4375" width="11.42578125" style="53" customWidth="1"/>
    <col min="4376" max="4378" width="7.140625" style="53" hidden="1" customWidth="1"/>
    <col min="4379" max="4604" width="11.42578125" style="53" customWidth="1"/>
    <col min="4605" max="4605" width="7" style="53" customWidth="1"/>
    <col min="4606" max="4607" width="3.5703125" style="53" customWidth="1"/>
    <col min="4608" max="4608" width="7.85546875" style="53" customWidth="1"/>
    <col min="4609" max="4609" width="21.140625" style="53" customWidth="1"/>
    <col min="4610" max="4610" width="7.140625" style="53"/>
    <col min="4611" max="4611" width="7" style="53" customWidth="1"/>
    <col min="4612" max="4613" width="3.5703125" style="53" customWidth="1"/>
    <col min="4614" max="4614" width="7.85546875" style="53" customWidth="1"/>
    <col min="4615" max="4615" width="21.140625" style="53" customWidth="1"/>
    <col min="4616" max="4616" width="7.140625" style="53"/>
    <col min="4617" max="4617" width="11.85546875" style="53" customWidth="1"/>
    <col min="4618" max="4618" width="6.7109375" style="53" customWidth="1"/>
    <col min="4619" max="4619" width="13.140625" style="53" customWidth="1"/>
    <col min="4620" max="4620" width="6.85546875" style="53" customWidth="1"/>
    <col min="4621" max="4621" width="12" style="53" customWidth="1"/>
    <col min="4622" max="4622" width="7" style="53" customWidth="1"/>
    <col min="4623" max="4623" width="12" style="53" customWidth="1"/>
    <col min="4624" max="4624" width="16" style="53" customWidth="1"/>
    <col min="4625" max="4625" width="6.85546875" style="53" customWidth="1"/>
    <col min="4626" max="4626" width="12.7109375" style="53" customWidth="1"/>
    <col min="4627" max="4627" width="11.42578125" style="53" customWidth="1"/>
    <col min="4628" max="4628" width="6.28515625" style="53" customWidth="1"/>
    <col min="4629" max="4629" width="11.42578125" style="53" customWidth="1"/>
    <col min="4630" max="4630" width="7.140625" style="53"/>
    <col min="4631" max="4631" width="11.42578125" style="53" customWidth="1"/>
    <col min="4632" max="4634" width="7.140625" style="53" hidden="1" customWidth="1"/>
    <col min="4635" max="4860" width="11.42578125" style="53" customWidth="1"/>
    <col min="4861" max="4861" width="7" style="53" customWidth="1"/>
    <col min="4862" max="4863" width="3.5703125" style="53" customWidth="1"/>
    <col min="4864" max="4864" width="7.85546875" style="53" customWidth="1"/>
    <col min="4865" max="4865" width="21.140625" style="53" customWidth="1"/>
    <col min="4866" max="4866" width="7.140625" style="53"/>
    <col min="4867" max="4867" width="7" style="53" customWidth="1"/>
    <col min="4868" max="4869" width="3.5703125" style="53" customWidth="1"/>
    <col min="4870" max="4870" width="7.85546875" style="53" customWidth="1"/>
    <col min="4871" max="4871" width="21.140625" style="53" customWidth="1"/>
    <col min="4872" max="4872" width="7.140625" style="53"/>
    <col min="4873" max="4873" width="11.85546875" style="53" customWidth="1"/>
    <col min="4874" max="4874" width="6.7109375" style="53" customWidth="1"/>
    <col min="4875" max="4875" width="13.140625" style="53" customWidth="1"/>
    <col min="4876" max="4876" width="6.85546875" style="53" customWidth="1"/>
    <col min="4877" max="4877" width="12" style="53" customWidth="1"/>
    <col min="4878" max="4878" width="7" style="53" customWidth="1"/>
    <col min="4879" max="4879" width="12" style="53" customWidth="1"/>
    <col min="4880" max="4880" width="16" style="53" customWidth="1"/>
    <col min="4881" max="4881" width="6.85546875" style="53" customWidth="1"/>
    <col min="4882" max="4882" width="12.7109375" style="53" customWidth="1"/>
    <col min="4883" max="4883" width="11.42578125" style="53" customWidth="1"/>
    <col min="4884" max="4884" width="6.28515625" style="53" customWidth="1"/>
    <col min="4885" max="4885" width="11.42578125" style="53" customWidth="1"/>
    <col min="4886" max="4886" width="7.140625" style="53"/>
    <col min="4887" max="4887" width="11.42578125" style="53" customWidth="1"/>
    <col min="4888" max="4890" width="7.140625" style="53" hidden="1" customWidth="1"/>
    <col min="4891" max="5116" width="11.42578125" style="53" customWidth="1"/>
    <col min="5117" max="5117" width="7" style="53" customWidth="1"/>
    <col min="5118" max="5119" width="3.5703125" style="53" customWidth="1"/>
    <col min="5120" max="5120" width="7.85546875" style="53" customWidth="1"/>
    <col min="5121" max="5121" width="21.140625" style="53" customWidth="1"/>
    <col min="5122" max="5122" width="7.140625" style="53"/>
    <col min="5123" max="5123" width="7" style="53" customWidth="1"/>
    <col min="5124" max="5125" width="3.5703125" style="53" customWidth="1"/>
    <col min="5126" max="5126" width="7.85546875" style="53" customWidth="1"/>
    <col min="5127" max="5127" width="21.140625" style="53" customWidth="1"/>
    <col min="5128" max="5128" width="7.140625" style="53"/>
    <col min="5129" max="5129" width="11.85546875" style="53" customWidth="1"/>
    <col min="5130" max="5130" width="6.7109375" style="53" customWidth="1"/>
    <col min="5131" max="5131" width="13.140625" style="53" customWidth="1"/>
    <col min="5132" max="5132" width="6.85546875" style="53" customWidth="1"/>
    <col min="5133" max="5133" width="12" style="53" customWidth="1"/>
    <col min="5134" max="5134" width="7" style="53" customWidth="1"/>
    <col min="5135" max="5135" width="12" style="53" customWidth="1"/>
    <col min="5136" max="5136" width="16" style="53" customWidth="1"/>
    <col min="5137" max="5137" width="6.85546875" style="53" customWidth="1"/>
    <col min="5138" max="5138" width="12.7109375" style="53" customWidth="1"/>
    <col min="5139" max="5139" width="11.42578125" style="53" customWidth="1"/>
    <col min="5140" max="5140" width="6.28515625" style="53" customWidth="1"/>
    <col min="5141" max="5141" width="11.42578125" style="53" customWidth="1"/>
    <col min="5142" max="5142" width="7.140625" style="53"/>
    <col min="5143" max="5143" width="11.42578125" style="53" customWidth="1"/>
    <col min="5144" max="5146" width="7.140625" style="53" hidden="1" customWidth="1"/>
    <col min="5147" max="5372" width="11.42578125" style="53" customWidth="1"/>
    <col min="5373" max="5373" width="7" style="53" customWidth="1"/>
    <col min="5374" max="5375" width="3.5703125" style="53" customWidth="1"/>
    <col min="5376" max="5376" width="7.85546875" style="53" customWidth="1"/>
    <col min="5377" max="5377" width="21.140625" style="53" customWidth="1"/>
    <col min="5378" max="5378" width="7.140625" style="53"/>
    <col min="5379" max="5379" width="7" style="53" customWidth="1"/>
    <col min="5380" max="5381" width="3.5703125" style="53" customWidth="1"/>
    <col min="5382" max="5382" width="7.85546875" style="53" customWidth="1"/>
    <col min="5383" max="5383" width="21.140625" style="53" customWidth="1"/>
    <col min="5384" max="5384" width="7.140625" style="53"/>
    <col min="5385" max="5385" width="11.85546875" style="53" customWidth="1"/>
    <col min="5386" max="5386" width="6.7109375" style="53" customWidth="1"/>
    <col min="5387" max="5387" width="13.140625" style="53" customWidth="1"/>
    <col min="5388" max="5388" width="6.85546875" style="53" customWidth="1"/>
    <col min="5389" max="5389" width="12" style="53" customWidth="1"/>
    <col min="5390" max="5390" width="7" style="53" customWidth="1"/>
    <col min="5391" max="5391" width="12" style="53" customWidth="1"/>
    <col min="5392" max="5392" width="16" style="53" customWidth="1"/>
    <col min="5393" max="5393" width="6.85546875" style="53" customWidth="1"/>
    <col min="5394" max="5394" width="12.7109375" style="53" customWidth="1"/>
    <col min="5395" max="5395" width="11.42578125" style="53" customWidth="1"/>
    <col min="5396" max="5396" width="6.28515625" style="53" customWidth="1"/>
    <col min="5397" max="5397" width="11.42578125" style="53" customWidth="1"/>
    <col min="5398" max="5398" width="7.140625" style="53"/>
    <col min="5399" max="5399" width="11.42578125" style="53" customWidth="1"/>
    <col min="5400" max="5402" width="7.140625" style="53" hidden="1" customWidth="1"/>
    <col min="5403" max="5628" width="11.42578125" style="53" customWidth="1"/>
    <col min="5629" max="5629" width="7" style="53" customWidth="1"/>
    <col min="5630" max="5631" width="3.5703125" style="53" customWidth="1"/>
    <col min="5632" max="5632" width="7.85546875" style="53" customWidth="1"/>
    <col min="5633" max="5633" width="21.140625" style="53" customWidth="1"/>
    <col min="5634" max="5634" width="7.140625" style="53"/>
    <col min="5635" max="5635" width="7" style="53" customWidth="1"/>
    <col min="5636" max="5637" width="3.5703125" style="53" customWidth="1"/>
    <col min="5638" max="5638" width="7.85546875" style="53" customWidth="1"/>
    <col min="5639" max="5639" width="21.140625" style="53" customWidth="1"/>
    <col min="5640" max="5640" width="7.140625" style="53"/>
    <col min="5641" max="5641" width="11.85546875" style="53" customWidth="1"/>
    <col min="5642" max="5642" width="6.7109375" style="53" customWidth="1"/>
    <col min="5643" max="5643" width="13.140625" style="53" customWidth="1"/>
    <col min="5644" max="5644" width="6.85546875" style="53" customWidth="1"/>
    <col min="5645" max="5645" width="12" style="53" customWidth="1"/>
    <col min="5646" max="5646" width="7" style="53" customWidth="1"/>
    <col min="5647" max="5647" width="12" style="53" customWidth="1"/>
    <col min="5648" max="5648" width="16" style="53" customWidth="1"/>
    <col min="5649" max="5649" width="6.85546875" style="53" customWidth="1"/>
    <col min="5650" max="5650" width="12.7109375" style="53" customWidth="1"/>
    <col min="5651" max="5651" width="11.42578125" style="53" customWidth="1"/>
    <col min="5652" max="5652" width="6.28515625" style="53" customWidth="1"/>
    <col min="5653" max="5653" width="11.42578125" style="53" customWidth="1"/>
    <col min="5654" max="5654" width="7.140625" style="53"/>
    <col min="5655" max="5655" width="11.42578125" style="53" customWidth="1"/>
    <col min="5656" max="5658" width="7.140625" style="53" hidden="1" customWidth="1"/>
    <col min="5659" max="5884" width="11.42578125" style="53" customWidth="1"/>
    <col min="5885" max="5885" width="7" style="53" customWidth="1"/>
    <col min="5886" max="5887" width="3.5703125" style="53" customWidth="1"/>
    <col min="5888" max="5888" width="7.85546875" style="53" customWidth="1"/>
    <col min="5889" max="5889" width="21.140625" style="53" customWidth="1"/>
    <col min="5890" max="5890" width="7.140625" style="53"/>
    <col min="5891" max="5891" width="7" style="53" customWidth="1"/>
    <col min="5892" max="5893" width="3.5703125" style="53" customWidth="1"/>
    <col min="5894" max="5894" width="7.85546875" style="53" customWidth="1"/>
    <col min="5895" max="5895" width="21.140625" style="53" customWidth="1"/>
    <col min="5896" max="5896" width="7.140625" style="53"/>
    <col min="5897" max="5897" width="11.85546875" style="53" customWidth="1"/>
    <col min="5898" max="5898" width="6.7109375" style="53" customWidth="1"/>
    <col min="5899" max="5899" width="13.140625" style="53" customWidth="1"/>
    <col min="5900" max="5900" width="6.85546875" style="53" customWidth="1"/>
    <col min="5901" max="5901" width="12" style="53" customWidth="1"/>
    <col min="5902" max="5902" width="7" style="53" customWidth="1"/>
    <col min="5903" max="5903" width="12" style="53" customWidth="1"/>
    <col min="5904" max="5904" width="16" style="53" customWidth="1"/>
    <col min="5905" max="5905" width="6.85546875" style="53" customWidth="1"/>
    <col min="5906" max="5906" width="12.7109375" style="53" customWidth="1"/>
    <col min="5907" max="5907" width="11.42578125" style="53" customWidth="1"/>
    <col min="5908" max="5908" width="6.28515625" style="53" customWidth="1"/>
    <col min="5909" max="5909" width="11.42578125" style="53" customWidth="1"/>
    <col min="5910" max="5910" width="7.140625" style="53"/>
    <col min="5911" max="5911" width="11.42578125" style="53" customWidth="1"/>
    <col min="5912" max="5914" width="7.140625" style="53" hidden="1" customWidth="1"/>
    <col min="5915" max="6140" width="11.42578125" style="53" customWidth="1"/>
    <col min="6141" max="6141" width="7" style="53" customWidth="1"/>
    <col min="6142" max="6143" width="3.5703125" style="53" customWidth="1"/>
    <col min="6144" max="6144" width="7.85546875" style="53" customWidth="1"/>
    <col min="6145" max="6145" width="21.140625" style="53" customWidth="1"/>
    <col min="6146" max="6146" width="7.140625" style="53"/>
    <col min="6147" max="6147" width="7" style="53" customWidth="1"/>
    <col min="6148" max="6149" width="3.5703125" style="53" customWidth="1"/>
    <col min="6150" max="6150" width="7.85546875" style="53" customWidth="1"/>
    <col min="6151" max="6151" width="21.140625" style="53" customWidth="1"/>
    <col min="6152" max="6152" width="7.140625" style="53"/>
    <col min="6153" max="6153" width="11.85546875" style="53" customWidth="1"/>
    <col min="6154" max="6154" width="6.7109375" style="53" customWidth="1"/>
    <col min="6155" max="6155" width="13.140625" style="53" customWidth="1"/>
    <col min="6156" max="6156" width="6.85546875" style="53" customWidth="1"/>
    <col min="6157" max="6157" width="12" style="53" customWidth="1"/>
    <col min="6158" max="6158" width="7" style="53" customWidth="1"/>
    <col min="6159" max="6159" width="12" style="53" customWidth="1"/>
    <col min="6160" max="6160" width="16" style="53" customWidth="1"/>
    <col min="6161" max="6161" width="6.85546875" style="53" customWidth="1"/>
    <col min="6162" max="6162" width="12.7109375" style="53" customWidth="1"/>
    <col min="6163" max="6163" width="11.42578125" style="53" customWidth="1"/>
    <col min="6164" max="6164" width="6.28515625" style="53" customWidth="1"/>
    <col min="6165" max="6165" width="11.42578125" style="53" customWidth="1"/>
    <col min="6166" max="6166" width="7.140625" style="53"/>
    <col min="6167" max="6167" width="11.42578125" style="53" customWidth="1"/>
    <col min="6168" max="6170" width="7.140625" style="53" hidden="1" customWidth="1"/>
    <col min="6171" max="6396" width="11.42578125" style="53" customWidth="1"/>
    <col min="6397" max="6397" width="7" style="53" customWidth="1"/>
    <col min="6398" max="6399" width="3.5703125" style="53" customWidth="1"/>
    <col min="6400" max="6400" width="7.85546875" style="53" customWidth="1"/>
    <col min="6401" max="6401" width="21.140625" style="53" customWidth="1"/>
    <col min="6402" max="6402" width="7.140625" style="53"/>
    <col min="6403" max="6403" width="7" style="53" customWidth="1"/>
    <col min="6404" max="6405" width="3.5703125" style="53" customWidth="1"/>
    <col min="6406" max="6406" width="7.85546875" style="53" customWidth="1"/>
    <col min="6407" max="6407" width="21.140625" style="53" customWidth="1"/>
    <col min="6408" max="6408" width="7.140625" style="53"/>
    <col min="6409" max="6409" width="11.85546875" style="53" customWidth="1"/>
    <col min="6410" max="6410" width="6.7109375" style="53" customWidth="1"/>
    <col min="6411" max="6411" width="13.140625" style="53" customWidth="1"/>
    <col min="6412" max="6412" width="6.85546875" style="53" customWidth="1"/>
    <col min="6413" max="6413" width="12" style="53" customWidth="1"/>
    <col min="6414" max="6414" width="7" style="53" customWidth="1"/>
    <col min="6415" max="6415" width="12" style="53" customWidth="1"/>
    <col min="6416" max="6416" width="16" style="53" customWidth="1"/>
    <col min="6417" max="6417" width="6.85546875" style="53" customWidth="1"/>
    <col min="6418" max="6418" width="12.7109375" style="53" customWidth="1"/>
    <col min="6419" max="6419" width="11.42578125" style="53" customWidth="1"/>
    <col min="6420" max="6420" width="6.28515625" style="53" customWidth="1"/>
    <col min="6421" max="6421" width="11.42578125" style="53" customWidth="1"/>
    <col min="6422" max="6422" width="7.140625" style="53"/>
    <col min="6423" max="6423" width="11.42578125" style="53" customWidth="1"/>
    <col min="6424" max="6426" width="7.140625" style="53" hidden="1" customWidth="1"/>
    <col min="6427" max="6652" width="11.42578125" style="53" customWidth="1"/>
    <col min="6653" max="6653" width="7" style="53" customWidth="1"/>
    <col min="6654" max="6655" width="3.5703125" style="53" customWidth="1"/>
    <col min="6656" max="6656" width="7.85546875" style="53" customWidth="1"/>
    <col min="6657" max="6657" width="21.140625" style="53" customWidth="1"/>
    <col min="6658" max="6658" width="7.140625" style="53"/>
    <col min="6659" max="6659" width="7" style="53" customWidth="1"/>
    <col min="6660" max="6661" width="3.5703125" style="53" customWidth="1"/>
    <col min="6662" max="6662" width="7.85546875" style="53" customWidth="1"/>
    <col min="6663" max="6663" width="21.140625" style="53" customWidth="1"/>
    <col min="6664" max="6664" width="7.140625" style="53"/>
    <col min="6665" max="6665" width="11.85546875" style="53" customWidth="1"/>
    <col min="6666" max="6666" width="6.7109375" style="53" customWidth="1"/>
    <col min="6667" max="6667" width="13.140625" style="53" customWidth="1"/>
    <col min="6668" max="6668" width="6.85546875" style="53" customWidth="1"/>
    <col min="6669" max="6669" width="12" style="53" customWidth="1"/>
    <col min="6670" max="6670" width="7" style="53" customWidth="1"/>
    <col min="6671" max="6671" width="12" style="53" customWidth="1"/>
    <col min="6672" max="6672" width="16" style="53" customWidth="1"/>
    <col min="6673" max="6673" width="6.85546875" style="53" customWidth="1"/>
    <col min="6674" max="6674" width="12.7109375" style="53" customWidth="1"/>
    <col min="6675" max="6675" width="11.42578125" style="53" customWidth="1"/>
    <col min="6676" max="6676" width="6.28515625" style="53" customWidth="1"/>
    <col min="6677" max="6677" width="11.42578125" style="53" customWidth="1"/>
    <col min="6678" max="6678" width="7.140625" style="53"/>
    <col min="6679" max="6679" width="11.42578125" style="53" customWidth="1"/>
    <col min="6680" max="6682" width="7.140625" style="53" hidden="1" customWidth="1"/>
    <col min="6683" max="6908" width="11.42578125" style="53" customWidth="1"/>
    <col min="6909" max="6909" width="7" style="53" customWidth="1"/>
    <col min="6910" max="6911" width="3.5703125" style="53" customWidth="1"/>
    <col min="6912" max="6912" width="7.85546875" style="53" customWidth="1"/>
    <col min="6913" max="6913" width="21.140625" style="53" customWidth="1"/>
    <col min="6914" max="6914" width="7.140625" style="53"/>
    <col min="6915" max="6915" width="7" style="53" customWidth="1"/>
    <col min="6916" max="6917" width="3.5703125" style="53" customWidth="1"/>
    <col min="6918" max="6918" width="7.85546875" style="53" customWidth="1"/>
    <col min="6919" max="6919" width="21.140625" style="53" customWidth="1"/>
    <col min="6920" max="6920" width="7.140625" style="53"/>
    <col min="6921" max="6921" width="11.85546875" style="53" customWidth="1"/>
    <col min="6922" max="6922" width="6.7109375" style="53" customWidth="1"/>
    <col min="6923" max="6923" width="13.140625" style="53" customWidth="1"/>
    <col min="6924" max="6924" width="6.85546875" style="53" customWidth="1"/>
    <col min="6925" max="6925" width="12" style="53" customWidth="1"/>
    <col min="6926" max="6926" width="7" style="53" customWidth="1"/>
    <col min="6927" max="6927" width="12" style="53" customWidth="1"/>
    <col min="6928" max="6928" width="16" style="53" customWidth="1"/>
    <col min="6929" max="6929" width="6.85546875" style="53" customWidth="1"/>
    <col min="6930" max="6930" width="12.7109375" style="53" customWidth="1"/>
    <col min="6931" max="6931" width="11.42578125" style="53" customWidth="1"/>
    <col min="6932" max="6932" width="6.28515625" style="53" customWidth="1"/>
    <col min="6933" max="6933" width="11.42578125" style="53" customWidth="1"/>
    <col min="6934" max="6934" width="7.140625" style="53"/>
    <col min="6935" max="6935" width="11.42578125" style="53" customWidth="1"/>
    <col min="6936" max="6938" width="7.140625" style="53" hidden="1" customWidth="1"/>
    <col min="6939" max="7164" width="11.42578125" style="53" customWidth="1"/>
    <col min="7165" max="7165" width="7" style="53" customWidth="1"/>
    <col min="7166" max="7167" width="3.5703125" style="53" customWidth="1"/>
    <col min="7168" max="7168" width="7.85546875" style="53" customWidth="1"/>
    <col min="7169" max="7169" width="21.140625" style="53" customWidth="1"/>
    <col min="7170" max="7170" width="7.140625" style="53"/>
    <col min="7171" max="7171" width="7" style="53" customWidth="1"/>
    <col min="7172" max="7173" width="3.5703125" style="53" customWidth="1"/>
    <col min="7174" max="7174" width="7.85546875" style="53" customWidth="1"/>
    <col min="7175" max="7175" width="21.140625" style="53" customWidth="1"/>
    <col min="7176" max="7176" width="7.140625" style="53"/>
    <col min="7177" max="7177" width="11.85546875" style="53" customWidth="1"/>
    <col min="7178" max="7178" width="6.7109375" style="53" customWidth="1"/>
    <col min="7179" max="7179" width="13.140625" style="53" customWidth="1"/>
    <col min="7180" max="7180" width="6.85546875" style="53" customWidth="1"/>
    <col min="7181" max="7181" width="12" style="53" customWidth="1"/>
    <col min="7182" max="7182" width="7" style="53" customWidth="1"/>
    <col min="7183" max="7183" width="12" style="53" customWidth="1"/>
    <col min="7184" max="7184" width="16" style="53" customWidth="1"/>
    <col min="7185" max="7185" width="6.85546875" style="53" customWidth="1"/>
    <col min="7186" max="7186" width="12.7109375" style="53" customWidth="1"/>
    <col min="7187" max="7187" width="11.42578125" style="53" customWidth="1"/>
    <col min="7188" max="7188" width="6.28515625" style="53" customWidth="1"/>
    <col min="7189" max="7189" width="11.42578125" style="53" customWidth="1"/>
    <col min="7190" max="7190" width="7.140625" style="53"/>
    <col min="7191" max="7191" width="11.42578125" style="53" customWidth="1"/>
    <col min="7192" max="7194" width="7.140625" style="53" hidden="1" customWidth="1"/>
    <col min="7195" max="7420" width="11.42578125" style="53" customWidth="1"/>
    <col min="7421" max="7421" width="7" style="53" customWidth="1"/>
    <col min="7422" max="7423" width="3.5703125" style="53" customWidth="1"/>
    <col min="7424" max="7424" width="7.85546875" style="53" customWidth="1"/>
    <col min="7425" max="7425" width="21.140625" style="53" customWidth="1"/>
    <col min="7426" max="7426" width="7.140625" style="53"/>
    <col min="7427" max="7427" width="7" style="53" customWidth="1"/>
    <col min="7428" max="7429" width="3.5703125" style="53" customWidth="1"/>
    <col min="7430" max="7430" width="7.85546875" style="53" customWidth="1"/>
    <col min="7431" max="7431" width="21.140625" style="53" customWidth="1"/>
    <col min="7432" max="7432" width="7.140625" style="53"/>
    <col min="7433" max="7433" width="11.85546875" style="53" customWidth="1"/>
    <col min="7434" max="7434" width="6.7109375" style="53" customWidth="1"/>
    <col min="7435" max="7435" width="13.140625" style="53" customWidth="1"/>
    <col min="7436" max="7436" width="6.85546875" style="53" customWidth="1"/>
    <col min="7437" max="7437" width="12" style="53" customWidth="1"/>
    <col min="7438" max="7438" width="7" style="53" customWidth="1"/>
    <col min="7439" max="7439" width="12" style="53" customWidth="1"/>
    <col min="7440" max="7440" width="16" style="53" customWidth="1"/>
    <col min="7441" max="7441" width="6.85546875" style="53" customWidth="1"/>
    <col min="7442" max="7442" width="12.7109375" style="53" customWidth="1"/>
    <col min="7443" max="7443" width="11.42578125" style="53" customWidth="1"/>
    <col min="7444" max="7444" width="6.28515625" style="53" customWidth="1"/>
    <col min="7445" max="7445" width="11.42578125" style="53" customWidth="1"/>
    <col min="7446" max="7446" width="7.140625" style="53"/>
    <col min="7447" max="7447" width="11.42578125" style="53" customWidth="1"/>
    <col min="7448" max="7450" width="7.140625" style="53" hidden="1" customWidth="1"/>
    <col min="7451" max="7676" width="11.42578125" style="53" customWidth="1"/>
    <col min="7677" max="7677" width="7" style="53" customWidth="1"/>
    <col min="7678" max="7679" width="3.5703125" style="53" customWidth="1"/>
    <col min="7680" max="7680" width="7.85546875" style="53" customWidth="1"/>
    <col min="7681" max="7681" width="21.140625" style="53" customWidth="1"/>
    <col min="7682" max="7682" width="7.140625" style="53"/>
    <col min="7683" max="7683" width="7" style="53" customWidth="1"/>
    <col min="7684" max="7685" width="3.5703125" style="53" customWidth="1"/>
    <col min="7686" max="7686" width="7.85546875" style="53" customWidth="1"/>
    <col min="7687" max="7687" width="21.140625" style="53" customWidth="1"/>
    <col min="7688" max="7688" width="7.140625" style="53"/>
    <col min="7689" max="7689" width="11.85546875" style="53" customWidth="1"/>
    <col min="7690" max="7690" width="6.7109375" style="53" customWidth="1"/>
    <col min="7691" max="7691" width="13.140625" style="53" customWidth="1"/>
    <col min="7692" max="7692" width="6.85546875" style="53" customWidth="1"/>
    <col min="7693" max="7693" width="12" style="53" customWidth="1"/>
    <col min="7694" max="7694" width="7" style="53" customWidth="1"/>
    <col min="7695" max="7695" width="12" style="53" customWidth="1"/>
    <col min="7696" max="7696" width="16" style="53" customWidth="1"/>
    <col min="7697" max="7697" width="6.85546875" style="53" customWidth="1"/>
    <col min="7698" max="7698" width="12.7109375" style="53" customWidth="1"/>
    <col min="7699" max="7699" width="11.42578125" style="53" customWidth="1"/>
    <col min="7700" max="7700" width="6.28515625" style="53" customWidth="1"/>
    <col min="7701" max="7701" width="11.42578125" style="53" customWidth="1"/>
    <col min="7702" max="7702" width="7.140625" style="53"/>
    <col min="7703" max="7703" width="11.42578125" style="53" customWidth="1"/>
    <col min="7704" max="7706" width="7.140625" style="53" hidden="1" customWidth="1"/>
    <col min="7707" max="7932" width="11.42578125" style="53" customWidth="1"/>
    <col min="7933" max="7933" width="7" style="53" customWidth="1"/>
    <col min="7934" max="7935" width="3.5703125" style="53" customWidth="1"/>
    <col min="7936" max="7936" width="7.85546875" style="53" customWidth="1"/>
    <col min="7937" max="7937" width="21.140625" style="53" customWidth="1"/>
    <col min="7938" max="7938" width="7.140625" style="53"/>
    <col min="7939" max="7939" width="7" style="53" customWidth="1"/>
    <col min="7940" max="7941" width="3.5703125" style="53" customWidth="1"/>
    <col min="7942" max="7942" width="7.85546875" style="53" customWidth="1"/>
    <col min="7943" max="7943" width="21.140625" style="53" customWidth="1"/>
    <col min="7944" max="7944" width="7.140625" style="53"/>
    <col min="7945" max="7945" width="11.85546875" style="53" customWidth="1"/>
    <col min="7946" max="7946" width="6.7109375" style="53" customWidth="1"/>
    <col min="7947" max="7947" width="13.140625" style="53" customWidth="1"/>
    <col min="7948" max="7948" width="6.85546875" style="53" customWidth="1"/>
    <col min="7949" max="7949" width="12" style="53" customWidth="1"/>
    <col min="7950" max="7950" width="7" style="53" customWidth="1"/>
    <col min="7951" max="7951" width="12" style="53" customWidth="1"/>
    <col min="7952" max="7952" width="16" style="53" customWidth="1"/>
    <col min="7953" max="7953" width="6.85546875" style="53" customWidth="1"/>
    <col min="7954" max="7954" width="12.7109375" style="53" customWidth="1"/>
    <col min="7955" max="7955" width="11.42578125" style="53" customWidth="1"/>
    <col min="7956" max="7956" width="6.28515625" style="53" customWidth="1"/>
    <col min="7957" max="7957" width="11.42578125" style="53" customWidth="1"/>
    <col min="7958" max="7958" width="7.140625" style="53"/>
    <col min="7959" max="7959" width="11.42578125" style="53" customWidth="1"/>
    <col min="7960" max="7962" width="7.140625" style="53" hidden="1" customWidth="1"/>
    <col min="7963" max="8188" width="11.42578125" style="53" customWidth="1"/>
    <col min="8189" max="8189" width="7" style="53" customWidth="1"/>
    <col min="8190" max="8191" width="3.5703125" style="53" customWidth="1"/>
    <col min="8192" max="8192" width="7.85546875" style="53" customWidth="1"/>
    <col min="8193" max="8193" width="21.140625" style="53" customWidth="1"/>
    <col min="8194" max="8194" width="7.140625" style="53"/>
    <col min="8195" max="8195" width="7" style="53" customWidth="1"/>
    <col min="8196" max="8197" width="3.5703125" style="53" customWidth="1"/>
    <col min="8198" max="8198" width="7.85546875" style="53" customWidth="1"/>
    <col min="8199" max="8199" width="21.140625" style="53" customWidth="1"/>
    <col min="8200" max="8200" width="7.140625" style="53"/>
    <col min="8201" max="8201" width="11.85546875" style="53" customWidth="1"/>
    <col min="8202" max="8202" width="6.7109375" style="53" customWidth="1"/>
    <col min="8203" max="8203" width="13.140625" style="53" customWidth="1"/>
    <col min="8204" max="8204" width="6.85546875" style="53" customWidth="1"/>
    <col min="8205" max="8205" width="12" style="53" customWidth="1"/>
    <col min="8206" max="8206" width="7" style="53" customWidth="1"/>
    <col min="8207" max="8207" width="12" style="53" customWidth="1"/>
    <col min="8208" max="8208" width="16" style="53" customWidth="1"/>
    <col min="8209" max="8209" width="6.85546875" style="53" customWidth="1"/>
    <col min="8210" max="8210" width="12.7109375" style="53" customWidth="1"/>
    <col min="8211" max="8211" width="11.42578125" style="53" customWidth="1"/>
    <col min="8212" max="8212" width="6.28515625" style="53" customWidth="1"/>
    <col min="8213" max="8213" width="11.42578125" style="53" customWidth="1"/>
    <col min="8214" max="8214" width="7.140625" style="53"/>
    <col min="8215" max="8215" width="11.42578125" style="53" customWidth="1"/>
    <col min="8216" max="8218" width="7.140625" style="53" hidden="1" customWidth="1"/>
    <col min="8219" max="8444" width="11.42578125" style="53" customWidth="1"/>
    <col min="8445" max="8445" width="7" style="53" customWidth="1"/>
    <col min="8446" max="8447" width="3.5703125" style="53" customWidth="1"/>
    <col min="8448" max="8448" width="7.85546875" style="53" customWidth="1"/>
    <col min="8449" max="8449" width="21.140625" style="53" customWidth="1"/>
    <col min="8450" max="8450" width="7.140625" style="53"/>
    <col min="8451" max="8451" width="7" style="53" customWidth="1"/>
    <col min="8452" max="8453" width="3.5703125" style="53" customWidth="1"/>
    <col min="8454" max="8454" width="7.85546875" style="53" customWidth="1"/>
    <col min="8455" max="8455" width="21.140625" style="53" customWidth="1"/>
    <col min="8456" max="8456" width="7.140625" style="53"/>
    <col min="8457" max="8457" width="11.85546875" style="53" customWidth="1"/>
    <col min="8458" max="8458" width="6.7109375" style="53" customWidth="1"/>
    <col min="8459" max="8459" width="13.140625" style="53" customWidth="1"/>
    <col min="8460" max="8460" width="6.85546875" style="53" customWidth="1"/>
    <col min="8461" max="8461" width="12" style="53" customWidth="1"/>
    <col min="8462" max="8462" width="7" style="53" customWidth="1"/>
    <col min="8463" max="8463" width="12" style="53" customWidth="1"/>
    <col min="8464" max="8464" width="16" style="53" customWidth="1"/>
    <col min="8465" max="8465" width="6.85546875" style="53" customWidth="1"/>
    <col min="8466" max="8466" width="12.7109375" style="53" customWidth="1"/>
    <col min="8467" max="8467" width="11.42578125" style="53" customWidth="1"/>
    <col min="8468" max="8468" width="6.28515625" style="53" customWidth="1"/>
    <col min="8469" max="8469" width="11.42578125" style="53" customWidth="1"/>
    <col min="8470" max="8470" width="7.140625" style="53"/>
    <col min="8471" max="8471" width="11.42578125" style="53" customWidth="1"/>
    <col min="8472" max="8474" width="7.140625" style="53" hidden="1" customWidth="1"/>
    <col min="8475" max="8700" width="11.42578125" style="53" customWidth="1"/>
    <col min="8701" max="8701" width="7" style="53" customWidth="1"/>
    <col min="8702" max="8703" width="3.5703125" style="53" customWidth="1"/>
    <col min="8704" max="8704" width="7.85546875" style="53" customWidth="1"/>
    <col min="8705" max="8705" width="21.140625" style="53" customWidth="1"/>
    <col min="8706" max="8706" width="7.140625" style="53"/>
    <col min="8707" max="8707" width="7" style="53" customWidth="1"/>
    <col min="8708" max="8709" width="3.5703125" style="53" customWidth="1"/>
    <col min="8710" max="8710" width="7.85546875" style="53" customWidth="1"/>
    <col min="8711" max="8711" width="21.140625" style="53" customWidth="1"/>
    <col min="8712" max="8712" width="7.140625" style="53"/>
    <col min="8713" max="8713" width="11.85546875" style="53" customWidth="1"/>
    <col min="8714" max="8714" width="6.7109375" style="53" customWidth="1"/>
    <col min="8715" max="8715" width="13.140625" style="53" customWidth="1"/>
    <col min="8716" max="8716" width="6.85546875" style="53" customWidth="1"/>
    <col min="8717" max="8717" width="12" style="53" customWidth="1"/>
    <col min="8718" max="8718" width="7" style="53" customWidth="1"/>
    <col min="8719" max="8719" width="12" style="53" customWidth="1"/>
    <col min="8720" max="8720" width="16" style="53" customWidth="1"/>
    <col min="8721" max="8721" width="6.85546875" style="53" customWidth="1"/>
    <col min="8722" max="8722" width="12.7109375" style="53" customWidth="1"/>
    <col min="8723" max="8723" width="11.42578125" style="53" customWidth="1"/>
    <col min="8724" max="8724" width="6.28515625" style="53" customWidth="1"/>
    <col min="8725" max="8725" width="11.42578125" style="53" customWidth="1"/>
    <col min="8726" max="8726" width="7.140625" style="53"/>
    <col min="8727" max="8727" width="11.42578125" style="53" customWidth="1"/>
    <col min="8728" max="8730" width="7.140625" style="53" hidden="1" customWidth="1"/>
    <col min="8731" max="8956" width="11.42578125" style="53" customWidth="1"/>
    <col min="8957" max="8957" width="7" style="53" customWidth="1"/>
    <col min="8958" max="8959" width="3.5703125" style="53" customWidth="1"/>
    <col min="8960" max="8960" width="7.85546875" style="53" customWidth="1"/>
    <col min="8961" max="8961" width="21.140625" style="53" customWidth="1"/>
    <col min="8962" max="8962" width="7.140625" style="53"/>
    <col min="8963" max="8963" width="7" style="53" customWidth="1"/>
    <col min="8964" max="8965" width="3.5703125" style="53" customWidth="1"/>
    <col min="8966" max="8966" width="7.85546875" style="53" customWidth="1"/>
    <col min="8967" max="8967" width="21.140625" style="53" customWidth="1"/>
    <col min="8968" max="8968" width="7.140625" style="53"/>
    <col min="8969" max="8969" width="11.85546875" style="53" customWidth="1"/>
    <col min="8970" max="8970" width="6.7109375" style="53" customWidth="1"/>
    <col min="8971" max="8971" width="13.140625" style="53" customWidth="1"/>
    <col min="8972" max="8972" width="6.85546875" style="53" customWidth="1"/>
    <col min="8973" max="8973" width="12" style="53" customWidth="1"/>
    <col min="8974" max="8974" width="7" style="53" customWidth="1"/>
    <col min="8975" max="8975" width="12" style="53" customWidth="1"/>
    <col min="8976" max="8976" width="16" style="53" customWidth="1"/>
    <col min="8977" max="8977" width="6.85546875" style="53" customWidth="1"/>
    <col min="8978" max="8978" width="12.7109375" style="53" customWidth="1"/>
    <col min="8979" max="8979" width="11.42578125" style="53" customWidth="1"/>
    <col min="8980" max="8980" width="6.28515625" style="53" customWidth="1"/>
    <col min="8981" max="8981" width="11.42578125" style="53" customWidth="1"/>
    <col min="8982" max="8982" width="7.140625" style="53"/>
    <col min="8983" max="8983" width="11.42578125" style="53" customWidth="1"/>
    <col min="8984" max="8986" width="7.140625" style="53" hidden="1" customWidth="1"/>
    <col min="8987" max="9212" width="11.42578125" style="53" customWidth="1"/>
    <col min="9213" max="9213" width="7" style="53" customWidth="1"/>
    <col min="9214" max="9215" width="3.5703125" style="53" customWidth="1"/>
    <col min="9216" max="9216" width="7.85546875" style="53" customWidth="1"/>
    <col min="9217" max="9217" width="21.140625" style="53" customWidth="1"/>
    <col min="9218" max="9218" width="7.140625" style="53"/>
    <col min="9219" max="9219" width="7" style="53" customWidth="1"/>
    <col min="9220" max="9221" width="3.5703125" style="53" customWidth="1"/>
    <col min="9222" max="9222" width="7.85546875" style="53" customWidth="1"/>
    <col min="9223" max="9223" width="21.140625" style="53" customWidth="1"/>
    <col min="9224" max="9224" width="7.140625" style="53"/>
    <col min="9225" max="9225" width="11.85546875" style="53" customWidth="1"/>
    <col min="9226" max="9226" width="6.7109375" style="53" customWidth="1"/>
    <col min="9227" max="9227" width="13.140625" style="53" customWidth="1"/>
    <col min="9228" max="9228" width="6.85546875" style="53" customWidth="1"/>
    <col min="9229" max="9229" width="12" style="53" customWidth="1"/>
    <col min="9230" max="9230" width="7" style="53" customWidth="1"/>
    <col min="9231" max="9231" width="12" style="53" customWidth="1"/>
    <col min="9232" max="9232" width="16" style="53" customWidth="1"/>
    <col min="9233" max="9233" width="6.85546875" style="53" customWidth="1"/>
    <col min="9234" max="9234" width="12.7109375" style="53" customWidth="1"/>
    <col min="9235" max="9235" width="11.42578125" style="53" customWidth="1"/>
    <col min="9236" max="9236" width="6.28515625" style="53" customWidth="1"/>
    <col min="9237" max="9237" width="11.42578125" style="53" customWidth="1"/>
    <col min="9238" max="9238" width="7.140625" style="53"/>
    <col min="9239" max="9239" width="11.42578125" style="53" customWidth="1"/>
    <col min="9240" max="9242" width="7.140625" style="53" hidden="1" customWidth="1"/>
    <col min="9243" max="9468" width="11.42578125" style="53" customWidth="1"/>
    <col min="9469" max="9469" width="7" style="53" customWidth="1"/>
    <col min="9470" max="9471" width="3.5703125" style="53" customWidth="1"/>
    <col min="9472" max="9472" width="7.85546875" style="53" customWidth="1"/>
    <col min="9473" max="9473" width="21.140625" style="53" customWidth="1"/>
    <col min="9474" max="9474" width="7.140625" style="53"/>
    <col min="9475" max="9475" width="7" style="53" customWidth="1"/>
    <col min="9476" max="9477" width="3.5703125" style="53" customWidth="1"/>
    <col min="9478" max="9478" width="7.85546875" style="53" customWidth="1"/>
    <col min="9479" max="9479" width="21.140625" style="53" customWidth="1"/>
    <col min="9480" max="9480" width="7.140625" style="53"/>
    <col min="9481" max="9481" width="11.85546875" style="53" customWidth="1"/>
    <col min="9482" max="9482" width="6.7109375" style="53" customWidth="1"/>
    <col min="9483" max="9483" width="13.140625" style="53" customWidth="1"/>
    <col min="9484" max="9484" width="6.85546875" style="53" customWidth="1"/>
    <col min="9485" max="9485" width="12" style="53" customWidth="1"/>
    <col min="9486" max="9486" width="7" style="53" customWidth="1"/>
    <col min="9487" max="9487" width="12" style="53" customWidth="1"/>
    <col min="9488" max="9488" width="16" style="53" customWidth="1"/>
    <col min="9489" max="9489" width="6.85546875" style="53" customWidth="1"/>
    <col min="9490" max="9490" width="12.7109375" style="53" customWidth="1"/>
    <col min="9491" max="9491" width="11.42578125" style="53" customWidth="1"/>
    <col min="9492" max="9492" width="6.28515625" style="53" customWidth="1"/>
    <col min="9493" max="9493" width="11.42578125" style="53" customWidth="1"/>
    <col min="9494" max="9494" width="7.140625" style="53"/>
    <col min="9495" max="9495" width="11.42578125" style="53" customWidth="1"/>
    <col min="9496" max="9498" width="7.140625" style="53" hidden="1" customWidth="1"/>
    <col min="9499" max="9724" width="11.42578125" style="53" customWidth="1"/>
    <col min="9725" max="9725" width="7" style="53" customWidth="1"/>
    <col min="9726" max="9727" width="3.5703125" style="53" customWidth="1"/>
    <col min="9728" max="9728" width="7.85546875" style="53" customWidth="1"/>
    <col min="9729" max="9729" width="21.140625" style="53" customWidth="1"/>
    <col min="9730" max="9730" width="7.140625" style="53"/>
    <col min="9731" max="9731" width="7" style="53" customWidth="1"/>
    <col min="9732" max="9733" width="3.5703125" style="53" customWidth="1"/>
    <col min="9734" max="9734" width="7.85546875" style="53" customWidth="1"/>
    <col min="9735" max="9735" width="21.140625" style="53" customWidth="1"/>
    <col min="9736" max="9736" width="7.140625" style="53"/>
    <col min="9737" max="9737" width="11.85546875" style="53" customWidth="1"/>
    <col min="9738" max="9738" width="6.7109375" style="53" customWidth="1"/>
    <col min="9739" max="9739" width="13.140625" style="53" customWidth="1"/>
    <col min="9740" max="9740" width="6.85546875" style="53" customWidth="1"/>
    <col min="9741" max="9741" width="12" style="53" customWidth="1"/>
    <col min="9742" max="9742" width="7" style="53" customWidth="1"/>
    <col min="9743" max="9743" width="12" style="53" customWidth="1"/>
    <col min="9744" max="9744" width="16" style="53" customWidth="1"/>
    <col min="9745" max="9745" width="6.85546875" style="53" customWidth="1"/>
    <col min="9746" max="9746" width="12.7109375" style="53" customWidth="1"/>
    <col min="9747" max="9747" width="11.42578125" style="53" customWidth="1"/>
    <col min="9748" max="9748" width="6.28515625" style="53" customWidth="1"/>
    <col min="9749" max="9749" width="11.42578125" style="53" customWidth="1"/>
    <col min="9750" max="9750" width="7.140625" style="53"/>
    <col min="9751" max="9751" width="11.42578125" style="53" customWidth="1"/>
    <col min="9752" max="9754" width="7.140625" style="53" hidden="1" customWidth="1"/>
    <col min="9755" max="9980" width="11.42578125" style="53" customWidth="1"/>
    <col min="9981" max="9981" width="7" style="53" customWidth="1"/>
    <col min="9982" max="9983" width="3.5703125" style="53" customWidth="1"/>
    <col min="9984" max="9984" width="7.85546875" style="53" customWidth="1"/>
    <col min="9985" max="9985" width="21.140625" style="53" customWidth="1"/>
    <col min="9986" max="9986" width="7.140625" style="53"/>
    <col min="9987" max="9987" width="7" style="53" customWidth="1"/>
    <col min="9988" max="9989" width="3.5703125" style="53" customWidth="1"/>
    <col min="9990" max="9990" width="7.85546875" style="53" customWidth="1"/>
    <col min="9991" max="9991" width="21.140625" style="53" customWidth="1"/>
    <col min="9992" max="9992" width="7.140625" style="53"/>
    <col min="9993" max="9993" width="11.85546875" style="53" customWidth="1"/>
    <col min="9994" max="9994" width="6.7109375" style="53" customWidth="1"/>
    <col min="9995" max="9995" width="13.140625" style="53" customWidth="1"/>
    <col min="9996" max="9996" width="6.85546875" style="53" customWidth="1"/>
    <col min="9997" max="9997" width="12" style="53" customWidth="1"/>
    <col min="9998" max="9998" width="7" style="53" customWidth="1"/>
    <col min="9999" max="9999" width="12" style="53" customWidth="1"/>
    <col min="10000" max="10000" width="16" style="53" customWidth="1"/>
    <col min="10001" max="10001" width="6.85546875" style="53" customWidth="1"/>
    <col min="10002" max="10002" width="12.7109375" style="53" customWidth="1"/>
    <col min="10003" max="10003" width="11.42578125" style="53" customWidth="1"/>
    <col min="10004" max="10004" width="6.28515625" style="53" customWidth="1"/>
    <col min="10005" max="10005" width="11.42578125" style="53" customWidth="1"/>
    <col min="10006" max="10006" width="7.140625" style="53"/>
    <col min="10007" max="10007" width="11.42578125" style="53" customWidth="1"/>
    <col min="10008" max="10010" width="7.140625" style="53" hidden="1" customWidth="1"/>
    <col min="10011" max="10236" width="11.42578125" style="53" customWidth="1"/>
    <col min="10237" max="10237" width="7" style="53" customWidth="1"/>
    <col min="10238" max="10239" width="3.5703125" style="53" customWidth="1"/>
    <col min="10240" max="10240" width="7.85546875" style="53" customWidth="1"/>
    <col min="10241" max="10241" width="21.140625" style="53" customWidth="1"/>
    <col min="10242" max="10242" width="7.140625" style="53"/>
    <col min="10243" max="10243" width="7" style="53" customWidth="1"/>
    <col min="10244" max="10245" width="3.5703125" style="53" customWidth="1"/>
    <col min="10246" max="10246" width="7.85546875" style="53" customWidth="1"/>
    <col min="10247" max="10247" width="21.140625" style="53" customWidth="1"/>
    <col min="10248" max="10248" width="7.140625" style="53"/>
    <col min="10249" max="10249" width="11.85546875" style="53" customWidth="1"/>
    <col min="10250" max="10250" width="6.7109375" style="53" customWidth="1"/>
    <col min="10251" max="10251" width="13.140625" style="53" customWidth="1"/>
    <col min="10252" max="10252" width="6.85546875" style="53" customWidth="1"/>
    <col min="10253" max="10253" width="12" style="53" customWidth="1"/>
    <col min="10254" max="10254" width="7" style="53" customWidth="1"/>
    <col min="10255" max="10255" width="12" style="53" customWidth="1"/>
    <col min="10256" max="10256" width="16" style="53" customWidth="1"/>
    <col min="10257" max="10257" width="6.85546875" style="53" customWidth="1"/>
    <col min="10258" max="10258" width="12.7109375" style="53" customWidth="1"/>
    <col min="10259" max="10259" width="11.42578125" style="53" customWidth="1"/>
    <col min="10260" max="10260" width="6.28515625" style="53" customWidth="1"/>
    <col min="10261" max="10261" width="11.42578125" style="53" customWidth="1"/>
    <col min="10262" max="10262" width="7.140625" style="53"/>
    <col min="10263" max="10263" width="11.42578125" style="53" customWidth="1"/>
    <col min="10264" max="10266" width="7.140625" style="53" hidden="1" customWidth="1"/>
    <col min="10267" max="10492" width="11.42578125" style="53" customWidth="1"/>
    <col min="10493" max="10493" width="7" style="53" customWidth="1"/>
    <col min="10494" max="10495" width="3.5703125" style="53" customWidth="1"/>
    <col min="10496" max="10496" width="7.85546875" style="53" customWidth="1"/>
    <col min="10497" max="10497" width="21.140625" style="53" customWidth="1"/>
    <col min="10498" max="10498" width="7.140625" style="53"/>
    <col min="10499" max="10499" width="7" style="53" customWidth="1"/>
    <col min="10500" max="10501" width="3.5703125" style="53" customWidth="1"/>
    <col min="10502" max="10502" width="7.85546875" style="53" customWidth="1"/>
    <col min="10503" max="10503" width="21.140625" style="53" customWidth="1"/>
    <col min="10504" max="10504" width="7.140625" style="53"/>
    <col min="10505" max="10505" width="11.85546875" style="53" customWidth="1"/>
    <col min="10506" max="10506" width="6.7109375" style="53" customWidth="1"/>
    <col min="10507" max="10507" width="13.140625" style="53" customWidth="1"/>
    <col min="10508" max="10508" width="6.85546875" style="53" customWidth="1"/>
    <col min="10509" max="10509" width="12" style="53" customWidth="1"/>
    <col min="10510" max="10510" width="7" style="53" customWidth="1"/>
    <col min="10511" max="10511" width="12" style="53" customWidth="1"/>
    <col min="10512" max="10512" width="16" style="53" customWidth="1"/>
    <col min="10513" max="10513" width="6.85546875" style="53" customWidth="1"/>
    <col min="10514" max="10514" width="12.7109375" style="53" customWidth="1"/>
    <col min="10515" max="10515" width="11.42578125" style="53" customWidth="1"/>
    <col min="10516" max="10516" width="6.28515625" style="53" customWidth="1"/>
    <col min="10517" max="10517" width="11.42578125" style="53" customWidth="1"/>
    <col min="10518" max="10518" width="7.140625" style="53"/>
    <col min="10519" max="10519" width="11.42578125" style="53" customWidth="1"/>
    <col min="10520" max="10522" width="7.140625" style="53" hidden="1" customWidth="1"/>
    <col min="10523" max="10748" width="11.42578125" style="53" customWidth="1"/>
    <col min="10749" max="10749" width="7" style="53" customWidth="1"/>
    <col min="10750" max="10751" width="3.5703125" style="53" customWidth="1"/>
    <col min="10752" max="10752" width="7.85546875" style="53" customWidth="1"/>
    <col min="10753" max="10753" width="21.140625" style="53" customWidth="1"/>
    <col min="10754" max="10754" width="7.140625" style="53"/>
    <col min="10755" max="10755" width="7" style="53" customWidth="1"/>
    <col min="10756" max="10757" width="3.5703125" style="53" customWidth="1"/>
    <col min="10758" max="10758" width="7.85546875" style="53" customWidth="1"/>
    <col min="10759" max="10759" width="21.140625" style="53" customWidth="1"/>
    <col min="10760" max="10760" width="7.140625" style="53"/>
    <col min="10761" max="10761" width="11.85546875" style="53" customWidth="1"/>
    <col min="10762" max="10762" width="6.7109375" style="53" customWidth="1"/>
    <col min="10763" max="10763" width="13.140625" style="53" customWidth="1"/>
    <col min="10764" max="10764" width="6.85546875" style="53" customWidth="1"/>
    <col min="10765" max="10765" width="12" style="53" customWidth="1"/>
    <col min="10766" max="10766" width="7" style="53" customWidth="1"/>
    <col min="10767" max="10767" width="12" style="53" customWidth="1"/>
    <col min="10768" max="10768" width="16" style="53" customWidth="1"/>
    <col min="10769" max="10769" width="6.85546875" style="53" customWidth="1"/>
    <col min="10770" max="10770" width="12.7109375" style="53" customWidth="1"/>
    <col min="10771" max="10771" width="11.42578125" style="53" customWidth="1"/>
    <col min="10772" max="10772" width="6.28515625" style="53" customWidth="1"/>
    <col min="10773" max="10773" width="11.42578125" style="53" customWidth="1"/>
    <col min="10774" max="10774" width="7.140625" style="53"/>
    <col min="10775" max="10775" width="11.42578125" style="53" customWidth="1"/>
    <col min="10776" max="10778" width="7.140625" style="53" hidden="1" customWidth="1"/>
    <col min="10779" max="11004" width="11.42578125" style="53" customWidth="1"/>
    <col min="11005" max="11005" width="7" style="53" customWidth="1"/>
    <col min="11006" max="11007" width="3.5703125" style="53" customWidth="1"/>
    <col min="11008" max="11008" width="7.85546875" style="53" customWidth="1"/>
    <col min="11009" max="11009" width="21.140625" style="53" customWidth="1"/>
    <col min="11010" max="11010" width="7.140625" style="53"/>
    <col min="11011" max="11011" width="7" style="53" customWidth="1"/>
    <col min="11012" max="11013" width="3.5703125" style="53" customWidth="1"/>
    <col min="11014" max="11014" width="7.85546875" style="53" customWidth="1"/>
    <col min="11015" max="11015" width="21.140625" style="53" customWidth="1"/>
    <col min="11016" max="11016" width="7.140625" style="53"/>
    <col min="11017" max="11017" width="11.85546875" style="53" customWidth="1"/>
    <col min="11018" max="11018" width="6.7109375" style="53" customWidth="1"/>
    <col min="11019" max="11019" width="13.140625" style="53" customWidth="1"/>
    <col min="11020" max="11020" width="6.85546875" style="53" customWidth="1"/>
    <col min="11021" max="11021" width="12" style="53" customWidth="1"/>
    <col min="11022" max="11022" width="7" style="53" customWidth="1"/>
    <col min="11023" max="11023" width="12" style="53" customWidth="1"/>
    <col min="11024" max="11024" width="16" style="53" customWidth="1"/>
    <col min="11025" max="11025" width="6.85546875" style="53" customWidth="1"/>
    <col min="11026" max="11026" width="12.7109375" style="53" customWidth="1"/>
    <col min="11027" max="11027" width="11.42578125" style="53" customWidth="1"/>
    <col min="11028" max="11028" width="6.28515625" style="53" customWidth="1"/>
    <col min="11029" max="11029" width="11.42578125" style="53" customWidth="1"/>
    <col min="11030" max="11030" width="7.140625" style="53"/>
    <col min="11031" max="11031" width="11.42578125" style="53" customWidth="1"/>
    <col min="11032" max="11034" width="7.140625" style="53" hidden="1" customWidth="1"/>
    <col min="11035" max="11260" width="11.42578125" style="53" customWidth="1"/>
    <col min="11261" max="11261" width="7" style="53" customWidth="1"/>
    <col min="11262" max="11263" width="3.5703125" style="53" customWidth="1"/>
    <col min="11264" max="11264" width="7.85546875" style="53" customWidth="1"/>
    <col min="11265" max="11265" width="21.140625" style="53" customWidth="1"/>
    <col min="11266" max="11266" width="7.140625" style="53"/>
    <col min="11267" max="11267" width="7" style="53" customWidth="1"/>
    <col min="11268" max="11269" width="3.5703125" style="53" customWidth="1"/>
    <col min="11270" max="11270" width="7.85546875" style="53" customWidth="1"/>
    <col min="11271" max="11271" width="21.140625" style="53" customWidth="1"/>
    <col min="11272" max="11272" width="7.140625" style="53"/>
    <col min="11273" max="11273" width="11.85546875" style="53" customWidth="1"/>
    <col min="11274" max="11274" width="6.7109375" style="53" customWidth="1"/>
    <col min="11275" max="11275" width="13.140625" style="53" customWidth="1"/>
    <col min="11276" max="11276" width="6.85546875" style="53" customWidth="1"/>
    <col min="11277" max="11277" width="12" style="53" customWidth="1"/>
    <col min="11278" max="11278" width="7" style="53" customWidth="1"/>
    <col min="11279" max="11279" width="12" style="53" customWidth="1"/>
    <col min="11280" max="11280" width="16" style="53" customWidth="1"/>
    <col min="11281" max="11281" width="6.85546875" style="53" customWidth="1"/>
    <col min="11282" max="11282" width="12.7109375" style="53" customWidth="1"/>
    <col min="11283" max="11283" width="11.42578125" style="53" customWidth="1"/>
    <col min="11284" max="11284" width="6.28515625" style="53" customWidth="1"/>
    <col min="11285" max="11285" width="11.42578125" style="53" customWidth="1"/>
    <col min="11286" max="11286" width="7.140625" style="53"/>
    <col min="11287" max="11287" width="11.42578125" style="53" customWidth="1"/>
    <col min="11288" max="11290" width="7.140625" style="53" hidden="1" customWidth="1"/>
    <col min="11291" max="11516" width="11.42578125" style="53" customWidth="1"/>
    <col min="11517" max="11517" width="7" style="53" customWidth="1"/>
    <col min="11518" max="11519" width="3.5703125" style="53" customWidth="1"/>
    <col min="11520" max="11520" width="7.85546875" style="53" customWidth="1"/>
    <col min="11521" max="11521" width="21.140625" style="53" customWidth="1"/>
    <col min="11522" max="11522" width="7.140625" style="53"/>
    <col min="11523" max="11523" width="7" style="53" customWidth="1"/>
    <col min="11524" max="11525" width="3.5703125" style="53" customWidth="1"/>
    <col min="11526" max="11526" width="7.85546875" style="53" customWidth="1"/>
    <col min="11527" max="11527" width="21.140625" style="53" customWidth="1"/>
    <col min="11528" max="11528" width="7.140625" style="53"/>
    <col min="11529" max="11529" width="11.85546875" style="53" customWidth="1"/>
    <col min="11530" max="11530" width="6.7109375" style="53" customWidth="1"/>
    <col min="11531" max="11531" width="13.140625" style="53" customWidth="1"/>
    <col min="11532" max="11532" width="6.85546875" style="53" customWidth="1"/>
    <col min="11533" max="11533" width="12" style="53" customWidth="1"/>
    <col min="11534" max="11534" width="7" style="53" customWidth="1"/>
    <col min="11535" max="11535" width="12" style="53" customWidth="1"/>
    <col min="11536" max="11536" width="16" style="53" customWidth="1"/>
    <col min="11537" max="11537" width="6.85546875" style="53" customWidth="1"/>
    <col min="11538" max="11538" width="12.7109375" style="53" customWidth="1"/>
    <col min="11539" max="11539" width="11.42578125" style="53" customWidth="1"/>
    <col min="11540" max="11540" width="6.28515625" style="53" customWidth="1"/>
    <col min="11541" max="11541" width="11.42578125" style="53" customWidth="1"/>
    <col min="11542" max="11542" width="7.140625" style="53"/>
    <col min="11543" max="11543" width="11.42578125" style="53" customWidth="1"/>
    <col min="11544" max="11546" width="7.140625" style="53" hidden="1" customWidth="1"/>
    <col min="11547" max="11772" width="11.42578125" style="53" customWidth="1"/>
    <col min="11773" max="11773" width="7" style="53" customWidth="1"/>
    <col min="11774" max="11775" width="3.5703125" style="53" customWidth="1"/>
    <col min="11776" max="11776" width="7.85546875" style="53" customWidth="1"/>
    <col min="11777" max="11777" width="21.140625" style="53" customWidth="1"/>
    <col min="11778" max="11778" width="7.140625" style="53"/>
    <col min="11779" max="11779" width="7" style="53" customWidth="1"/>
    <col min="11780" max="11781" width="3.5703125" style="53" customWidth="1"/>
    <col min="11782" max="11782" width="7.85546875" style="53" customWidth="1"/>
    <col min="11783" max="11783" width="21.140625" style="53" customWidth="1"/>
    <col min="11784" max="11784" width="7.140625" style="53"/>
    <col min="11785" max="11785" width="11.85546875" style="53" customWidth="1"/>
    <col min="11786" max="11786" width="6.7109375" style="53" customWidth="1"/>
    <col min="11787" max="11787" width="13.140625" style="53" customWidth="1"/>
    <col min="11788" max="11788" width="6.85546875" style="53" customWidth="1"/>
    <col min="11789" max="11789" width="12" style="53" customWidth="1"/>
    <col min="11790" max="11790" width="7" style="53" customWidth="1"/>
    <col min="11791" max="11791" width="12" style="53" customWidth="1"/>
    <col min="11792" max="11792" width="16" style="53" customWidth="1"/>
    <col min="11793" max="11793" width="6.85546875" style="53" customWidth="1"/>
    <col min="11794" max="11794" width="12.7109375" style="53" customWidth="1"/>
    <col min="11795" max="11795" width="11.42578125" style="53" customWidth="1"/>
    <col min="11796" max="11796" width="6.28515625" style="53" customWidth="1"/>
    <col min="11797" max="11797" width="11.42578125" style="53" customWidth="1"/>
    <col min="11798" max="11798" width="7.140625" style="53"/>
    <col min="11799" max="11799" width="11.42578125" style="53" customWidth="1"/>
    <col min="11800" max="11802" width="7.140625" style="53" hidden="1" customWidth="1"/>
    <col min="11803" max="12028" width="11.42578125" style="53" customWidth="1"/>
    <col min="12029" max="12029" width="7" style="53" customWidth="1"/>
    <col min="12030" max="12031" width="3.5703125" style="53" customWidth="1"/>
    <col min="12032" max="12032" width="7.85546875" style="53" customWidth="1"/>
    <col min="12033" max="12033" width="21.140625" style="53" customWidth="1"/>
    <col min="12034" max="12034" width="7.140625" style="53"/>
    <col min="12035" max="12035" width="7" style="53" customWidth="1"/>
    <col min="12036" max="12037" width="3.5703125" style="53" customWidth="1"/>
    <col min="12038" max="12038" width="7.85546875" style="53" customWidth="1"/>
    <col min="12039" max="12039" width="21.140625" style="53" customWidth="1"/>
    <col min="12040" max="12040" width="7.140625" style="53"/>
    <col min="12041" max="12041" width="11.85546875" style="53" customWidth="1"/>
    <col min="12042" max="12042" width="6.7109375" style="53" customWidth="1"/>
    <col min="12043" max="12043" width="13.140625" style="53" customWidth="1"/>
    <col min="12044" max="12044" width="6.85546875" style="53" customWidth="1"/>
    <col min="12045" max="12045" width="12" style="53" customWidth="1"/>
    <col min="12046" max="12046" width="7" style="53" customWidth="1"/>
    <col min="12047" max="12047" width="12" style="53" customWidth="1"/>
    <col min="12048" max="12048" width="16" style="53" customWidth="1"/>
    <col min="12049" max="12049" width="6.85546875" style="53" customWidth="1"/>
    <col min="12050" max="12050" width="12.7109375" style="53" customWidth="1"/>
    <col min="12051" max="12051" width="11.42578125" style="53" customWidth="1"/>
    <col min="12052" max="12052" width="6.28515625" style="53" customWidth="1"/>
    <col min="12053" max="12053" width="11.42578125" style="53" customWidth="1"/>
    <col min="12054" max="12054" width="7.140625" style="53"/>
    <col min="12055" max="12055" width="11.42578125" style="53" customWidth="1"/>
    <col min="12056" max="12058" width="7.140625" style="53" hidden="1" customWidth="1"/>
    <col min="12059" max="12284" width="11.42578125" style="53" customWidth="1"/>
    <col min="12285" max="12285" width="7" style="53" customWidth="1"/>
    <col min="12286" max="12287" width="3.5703125" style="53" customWidth="1"/>
    <col min="12288" max="12288" width="7.85546875" style="53" customWidth="1"/>
    <col min="12289" max="12289" width="21.140625" style="53" customWidth="1"/>
    <col min="12290" max="12290" width="7.140625" style="53"/>
    <col min="12291" max="12291" width="7" style="53" customWidth="1"/>
    <col min="12292" max="12293" width="3.5703125" style="53" customWidth="1"/>
    <col min="12294" max="12294" width="7.85546875" style="53" customWidth="1"/>
    <col min="12295" max="12295" width="21.140625" style="53" customWidth="1"/>
    <col min="12296" max="12296" width="7.140625" style="53"/>
    <col min="12297" max="12297" width="11.85546875" style="53" customWidth="1"/>
    <col min="12298" max="12298" width="6.7109375" style="53" customWidth="1"/>
    <col min="12299" max="12299" width="13.140625" style="53" customWidth="1"/>
    <col min="12300" max="12300" width="6.85546875" style="53" customWidth="1"/>
    <col min="12301" max="12301" width="12" style="53" customWidth="1"/>
    <col min="12302" max="12302" width="7" style="53" customWidth="1"/>
    <col min="12303" max="12303" width="12" style="53" customWidth="1"/>
    <col min="12304" max="12304" width="16" style="53" customWidth="1"/>
    <col min="12305" max="12305" width="6.85546875" style="53" customWidth="1"/>
    <col min="12306" max="12306" width="12.7109375" style="53" customWidth="1"/>
    <col min="12307" max="12307" width="11.42578125" style="53" customWidth="1"/>
    <col min="12308" max="12308" width="6.28515625" style="53" customWidth="1"/>
    <col min="12309" max="12309" width="11.42578125" style="53" customWidth="1"/>
    <col min="12310" max="12310" width="7.140625" style="53"/>
    <col min="12311" max="12311" width="11.42578125" style="53" customWidth="1"/>
    <col min="12312" max="12314" width="7.140625" style="53" hidden="1" customWidth="1"/>
    <col min="12315" max="12540" width="11.42578125" style="53" customWidth="1"/>
    <col min="12541" max="12541" width="7" style="53" customWidth="1"/>
    <col min="12542" max="12543" width="3.5703125" style="53" customWidth="1"/>
    <col min="12544" max="12544" width="7.85546875" style="53" customWidth="1"/>
    <col min="12545" max="12545" width="21.140625" style="53" customWidth="1"/>
    <col min="12546" max="12546" width="7.140625" style="53"/>
    <col min="12547" max="12547" width="7" style="53" customWidth="1"/>
    <col min="12548" max="12549" width="3.5703125" style="53" customWidth="1"/>
    <col min="12550" max="12550" width="7.85546875" style="53" customWidth="1"/>
    <col min="12551" max="12551" width="21.140625" style="53" customWidth="1"/>
    <col min="12552" max="12552" width="7.140625" style="53"/>
    <col min="12553" max="12553" width="11.85546875" style="53" customWidth="1"/>
    <col min="12554" max="12554" width="6.7109375" style="53" customWidth="1"/>
    <col min="12555" max="12555" width="13.140625" style="53" customWidth="1"/>
    <col min="12556" max="12556" width="6.85546875" style="53" customWidth="1"/>
    <col min="12557" max="12557" width="12" style="53" customWidth="1"/>
    <col min="12558" max="12558" width="7" style="53" customWidth="1"/>
    <col min="12559" max="12559" width="12" style="53" customWidth="1"/>
    <col min="12560" max="12560" width="16" style="53" customWidth="1"/>
    <col min="12561" max="12561" width="6.85546875" style="53" customWidth="1"/>
    <col min="12562" max="12562" width="12.7109375" style="53" customWidth="1"/>
    <col min="12563" max="12563" width="11.42578125" style="53" customWidth="1"/>
    <col min="12564" max="12564" width="6.28515625" style="53" customWidth="1"/>
    <col min="12565" max="12565" width="11.42578125" style="53" customWidth="1"/>
    <col min="12566" max="12566" width="7.140625" style="53"/>
    <col min="12567" max="12567" width="11.42578125" style="53" customWidth="1"/>
    <col min="12568" max="12570" width="7.140625" style="53" hidden="1" customWidth="1"/>
    <col min="12571" max="12796" width="11.42578125" style="53" customWidth="1"/>
    <col min="12797" max="12797" width="7" style="53" customWidth="1"/>
    <col min="12798" max="12799" width="3.5703125" style="53" customWidth="1"/>
    <col min="12800" max="12800" width="7.85546875" style="53" customWidth="1"/>
    <col min="12801" max="12801" width="21.140625" style="53" customWidth="1"/>
    <col min="12802" max="12802" width="7.140625" style="53"/>
    <col min="12803" max="12803" width="7" style="53" customWidth="1"/>
    <col min="12804" max="12805" width="3.5703125" style="53" customWidth="1"/>
    <col min="12806" max="12806" width="7.85546875" style="53" customWidth="1"/>
    <col min="12807" max="12807" width="21.140625" style="53" customWidth="1"/>
    <col min="12808" max="12808" width="7.140625" style="53"/>
    <col min="12809" max="12809" width="11.85546875" style="53" customWidth="1"/>
    <col min="12810" max="12810" width="6.7109375" style="53" customWidth="1"/>
    <col min="12811" max="12811" width="13.140625" style="53" customWidth="1"/>
    <col min="12812" max="12812" width="6.85546875" style="53" customWidth="1"/>
    <col min="12813" max="12813" width="12" style="53" customWidth="1"/>
    <col min="12814" max="12814" width="7" style="53" customWidth="1"/>
    <col min="12815" max="12815" width="12" style="53" customWidth="1"/>
    <col min="12816" max="12816" width="16" style="53" customWidth="1"/>
    <col min="12817" max="12817" width="6.85546875" style="53" customWidth="1"/>
    <col min="12818" max="12818" width="12.7109375" style="53" customWidth="1"/>
    <col min="12819" max="12819" width="11.42578125" style="53" customWidth="1"/>
    <col min="12820" max="12820" width="6.28515625" style="53" customWidth="1"/>
    <col min="12821" max="12821" width="11.42578125" style="53" customWidth="1"/>
    <col min="12822" max="12822" width="7.140625" style="53"/>
    <col min="12823" max="12823" width="11.42578125" style="53" customWidth="1"/>
    <col min="12824" max="12826" width="7.140625" style="53" hidden="1" customWidth="1"/>
    <col min="12827" max="13052" width="11.42578125" style="53" customWidth="1"/>
    <col min="13053" max="13053" width="7" style="53" customWidth="1"/>
    <col min="13054" max="13055" width="3.5703125" style="53" customWidth="1"/>
    <col min="13056" max="13056" width="7.85546875" style="53" customWidth="1"/>
    <col min="13057" max="13057" width="21.140625" style="53" customWidth="1"/>
    <col min="13058" max="13058" width="7.140625" style="53"/>
    <col min="13059" max="13059" width="7" style="53" customWidth="1"/>
    <col min="13060" max="13061" width="3.5703125" style="53" customWidth="1"/>
    <col min="13062" max="13062" width="7.85546875" style="53" customWidth="1"/>
    <col min="13063" max="13063" width="21.140625" style="53" customWidth="1"/>
    <col min="13064" max="13064" width="7.140625" style="53"/>
    <col min="13065" max="13065" width="11.85546875" style="53" customWidth="1"/>
    <col min="13066" max="13066" width="6.7109375" style="53" customWidth="1"/>
    <col min="13067" max="13067" width="13.140625" style="53" customWidth="1"/>
    <col min="13068" max="13068" width="6.85546875" style="53" customWidth="1"/>
    <col min="13069" max="13069" width="12" style="53" customWidth="1"/>
    <col min="13070" max="13070" width="7" style="53" customWidth="1"/>
    <col min="13071" max="13071" width="12" style="53" customWidth="1"/>
    <col min="13072" max="13072" width="16" style="53" customWidth="1"/>
    <col min="13073" max="13073" width="6.85546875" style="53" customWidth="1"/>
    <col min="13074" max="13074" width="12.7109375" style="53" customWidth="1"/>
    <col min="13075" max="13075" width="11.42578125" style="53" customWidth="1"/>
    <col min="13076" max="13076" width="6.28515625" style="53" customWidth="1"/>
    <col min="13077" max="13077" width="11.42578125" style="53" customWidth="1"/>
    <col min="13078" max="13078" width="7.140625" style="53"/>
    <col min="13079" max="13079" width="11.42578125" style="53" customWidth="1"/>
    <col min="13080" max="13082" width="7.140625" style="53" hidden="1" customWidth="1"/>
    <col min="13083" max="13308" width="11.42578125" style="53" customWidth="1"/>
    <col min="13309" max="13309" width="7" style="53" customWidth="1"/>
    <col min="13310" max="13311" width="3.5703125" style="53" customWidth="1"/>
    <col min="13312" max="13312" width="7.85546875" style="53" customWidth="1"/>
    <col min="13313" max="13313" width="21.140625" style="53" customWidth="1"/>
    <col min="13314" max="13314" width="7.140625" style="53"/>
    <col min="13315" max="13315" width="7" style="53" customWidth="1"/>
    <col min="13316" max="13317" width="3.5703125" style="53" customWidth="1"/>
    <col min="13318" max="13318" width="7.85546875" style="53" customWidth="1"/>
    <col min="13319" max="13319" width="21.140625" style="53" customWidth="1"/>
    <col min="13320" max="13320" width="7.140625" style="53"/>
    <col min="13321" max="13321" width="11.85546875" style="53" customWidth="1"/>
    <col min="13322" max="13322" width="6.7109375" style="53" customWidth="1"/>
    <col min="13323" max="13323" width="13.140625" style="53" customWidth="1"/>
    <col min="13324" max="13324" width="6.85546875" style="53" customWidth="1"/>
    <col min="13325" max="13325" width="12" style="53" customWidth="1"/>
    <col min="13326" max="13326" width="7" style="53" customWidth="1"/>
    <col min="13327" max="13327" width="12" style="53" customWidth="1"/>
    <col min="13328" max="13328" width="16" style="53" customWidth="1"/>
    <col min="13329" max="13329" width="6.85546875" style="53" customWidth="1"/>
    <col min="13330" max="13330" width="12.7109375" style="53" customWidth="1"/>
    <col min="13331" max="13331" width="11.42578125" style="53" customWidth="1"/>
    <col min="13332" max="13332" width="6.28515625" style="53" customWidth="1"/>
    <col min="13333" max="13333" width="11.42578125" style="53" customWidth="1"/>
    <col min="13334" max="13334" width="7.140625" style="53"/>
    <col min="13335" max="13335" width="11.42578125" style="53" customWidth="1"/>
    <col min="13336" max="13338" width="7.140625" style="53" hidden="1" customWidth="1"/>
    <col min="13339" max="13564" width="11.42578125" style="53" customWidth="1"/>
    <col min="13565" max="13565" width="7" style="53" customWidth="1"/>
    <col min="13566" max="13567" width="3.5703125" style="53" customWidth="1"/>
    <col min="13568" max="13568" width="7.85546875" style="53" customWidth="1"/>
    <col min="13569" max="13569" width="21.140625" style="53" customWidth="1"/>
    <col min="13570" max="13570" width="7.140625" style="53"/>
    <col min="13571" max="13571" width="7" style="53" customWidth="1"/>
    <col min="13572" max="13573" width="3.5703125" style="53" customWidth="1"/>
    <col min="13574" max="13574" width="7.85546875" style="53" customWidth="1"/>
    <col min="13575" max="13575" width="21.140625" style="53" customWidth="1"/>
    <col min="13576" max="13576" width="7.140625" style="53"/>
    <col min="13577" max="13577" width="11.85546875" style="53" customWidth="1"/>
    <col min="13578" max="13578" width="6.7109375" style="53" customWidth="1"/>
    <col min="13579" max="13579" width="13.140625" style="53" customWidth="1"/>
    <col min="13580" max="13580" width="6.85546875" style="53" customWidth="1"/>
    <col min="13581" max="13581" width="12" style="53" customWidth="1"/>
    <col min="13582" max="13582" width="7" style="53" customWidth="1"/>
    <col min="13583" max="13583" width="12" style="53" customWidth="1"/>
    <col min="13584" max="13584" width="16" style="53" customWidth="1"/>
    <col min="13585" max="13585" width="6.85546875" style="53" customWidth="1"/>
    <col min="13586" max="13586" width="12.7109375" style="53" customWidth="1"/>
    <col min="13587" max="13587" width="11.42578125" style="53" customWidth="1"/>
    <col min="13588" max="13588" width="6.28515625" style="53" customWidth="1"/>
    <col min="13589" max="13589" width="11.42578125" style="53" customWidth="1"/>
    <col min="13590" max="13590" width="7.140625" style="53"/>
    <col min="13591" max="13591" width="11.42578125" style="53" customWidth="1"/>
    <col min="13592" max="13594" width="7.140625" style="53" hidden="1" customWidth="1"/>
    <col min="13595" max="13820" width="11.42578125" style="53" customWidth="1"/>
    <col min="13821" max="13821" width="7" style="53" customWidth="1"/>
    <col min="13822" max="13823" width="3.5703125" style="53" customWidth="1"/>
    <col min="13824" max="13824" width="7.85546875" style="53" customWidth="1"/>
    <col min="13825" max="13825" width="21.140625" style="53" customWidth="1"/>
    <col min="13826" max="13826" width="7.140625" style="53"/>
    <col min="13827" max="13827" width="7" style="53" customWidth="1"/>
    <col min="13828" max="13829" width="3.5703125" style="53" customWidth="1"/>
    <col min="13830" max="13830" width="7.85546875" style="53" customWidth="1"/>
    <col min="13831" max="13831" width="21.140625" style="53" customWidth="1"/>
    <col min="13832" max="13832" width="7.140625" style="53"/>
    <col min="13833" max="13833" width="11.85546875" style="53" customWidth="1"/>
    <col min="13834" max="13834" width="6.7109375" style="53" customWidth="1"/>
    <col min="13835" max="13835" width="13.140625" style="53" customWidth="1"/>
    <col min="13836" max="13836" width="6.85546875" style="53" customWidth="1"/>
    <col min="13837" max="13837" width="12" style="53" customWidth="1"/>
    <col min="13838" max="13838" width="7" style="53" customWidth="1"/>
    <col min="13839" max="13839" width="12" style="53" customWidth="1"/>
    <col min="13840" max="13840" width="16" style="53" customWidth="1"/>
    <col min="13841" max="13841" width="6.85546875" style="53" customWidth="1"/>
    <col min="13842" max="13842" width="12.7109375" style="53" customWidth="1"/>
    <col min="13843" max="13843" width="11.42578125" style="53" customWidth="1"/>
    <col min="13844" max="13844" width="6.28515625" style="53" customWidth="1"/>
    <col min="13845" max="13845" width="11.42578125" style="53" customWidth="1"/>
    <col min="13846" max="13846" width="7.140625" style="53"/>
    <col min="13847" max="13847" width="11.42578125" style="53" customWidth="1"/>
    <col min="13848" max="13850" width="7.140625" style="53" hidden="1" customWidth="1"/>
    <col min="13851" max="14076" width="11.42578125" style="53" customWidth="1"/>
    <col min="14077" max="14077" width="7" style="53" customWidth="1"/>
    <col min="14078" max="14079" width="3.5703125" style="53" customWidth="1"/>
    <col min="14080" max="14080" width="7.85546875" style="53" customWidth="1"/>
    <col min="14081" max="14081" width="21.140625" style="53" customWidth="1"/>
    <col min="14082" max="14082" width="7.140625" style="53"/>
    <col min="14083" max="14083" width="7" style="53" customWidth="1"/>
    <col min="14084" max="14085" width="3.5703125" style="53" customWidth="1"/>
    <col min="14086" max="14086" width="7.85546875" style="53" customWidth="1"/>
    <col min="14087" max="14087" width="21.140625" style="53" customWidth="1"/>
    <col min="14088" max="14088" width="7.140625" style="53"/>
    <col min="14089" max="14089" width="11.85546875" style="53" customWidth="1"/>
    <col min="14090" max="14090" width="6.7109375" style="53" customWidth="1"/>
    <col min="14091" max="14091" width="13.140625" style="53" customWidth="1"/>
    <col min="14092" max="14092" width="6.85546875" style="53" customWidth="1"/>
    <col min="14093" max="14093" width="12" style="53" customWidth="1"/>
    <col min="14094" max="14094" width="7" style="53" customWidth="1"/>
    <col min="14095" max="14095" width="12" style="53" customWidth="1"/>
    <col min="14096" max="14096" width="16" style="53" customWidth="1"/>
    <col min="14097" max="14097" width="6.85546875" style="53" customWidth="1"/>
    <col min="14098" max="14098" width="12.7109375" style="53" customWidth="1"/>
    <col min="14099" max="14099" width="11.42578125" style="53" customWidth="1"/>
    <col min="14100" max="14100" width="6.28515625" style="53" customWidth="1"/>
    <col min="14101" max="14101" width="11.42578125" style="53" customWidth="1"/>
    <col min="14102" max="14102" width="7.140625" style="53"/>
    <col min="14103" max="14103" width="11.42578125" style="53" customWidth="1"/>
    <col min="14104" max="14106" width="7.140625" style="53" hidden="1" customWidth="1"/>
    <col min="14107" max="14332" width="11.42578125" style="53" customWidth="1"/>
    <col min="14333" max="14333" width="7" style="53" customWidth="1"/>
    <col min="14334" max="14335" width="3.5703125" style="53" customWidth="1"/>
    <col min="14336" max="14336" width="7.85546875" style="53" customWidth="1"/>
    <col min="14337" max="14337" width="21.140625" style="53" customWidth="1"/>
    <col min="14338" max="14338" width="7.140625" style="53"/>
    <col min="14339" max="14339" width="7" style="53" customWidth="1"/>
    <col min="14340" max="14341" width="3.5703125" style="53" customWidth="1"/>
    <col min="14342" max="14342" width="7.85546875" style="53" customWidth="1"/>
    <col min="14343" max="14343" width="21.140625" style="53" customWidth="1"/>
    <col min="14344" max="14344" width="7.140625" style="53"/>
    <col min="14345" max="14345" width="11.85546875" style="53" customWidth="1"/>
    <col min="14346" max="14346" width="6.7109375" style="53" customWidth="1"/>
    <col min="14347" max="14347" width="13.140625" style="53" customWidth="1"/>
    <col min="14348" max="14348" width="6.85546875" style="53" customWidth="1"/>
    <col min="14349" max="14349" width="12" style="53" customWidth="1"/>
    <col min="14350" max="14350" width="7" style="53" customWidth="1"/>
    <col min="14351" max="14351" width="12" style="53" customWidth="1"/>
    <col min="14352" max="14352" width="16" style="53" customWidth="1"/>
    <col min="14353" max="14353" width="6.85546875" style="53" customWidth="1"/>
    <col min="14354" max="14354" width="12.7109375" style="53" customWidth="1"/>
    <col min="14355" max="14355" width="11.42578125" style="53" customWidth="1"/>
    <col min="14356" max="14356" width="6.28515625" style="53" customWidth="1"/>
    <col min="14357" max="14357" width="11.42578125" style="53" customWidth="1"/>
    <col min="14358" max="14358" width="7.140625" style="53"/>
    <col min="14359" max="14359" width="11.42578125" style="53" customWidth="1"/>
    <col min="14360" max="14362" width="7.140625" style="53" hidden="1" customWidth="1"/>
    <col min="14363" max="14588" width="11.42578125" style="53" customWidth="1"/>
    <col min="14589" max="14589" width="7" style="53" customWidth="1"/>
    <col min="14590" max="14591" width="3.5703125" style="53" customWidth="1"/>
    <col min="14592" max="14592" width="7.85546875" style="53" customWidth="1"/>
    <col min="14593" max="14593" width="21.140625" style="53" customWidth="1"/>
    <col min="14594" max="14594" width="7.140625" style="53"/>
    <col min="14595" max="14595" width="7" style="53" customWidth="1"/>
    <col min="14596" max="14597" width="3.5703125" style="53" customWidth="1"/>
    <col min="14598" max="14598" width="7.85546875" style="53" customWidth="1"/>
    <col min="14599" max="14599" width="21.140625" style="53" customWidth="1"/>
    <col min="14600" max="14600" width="7.140625" style="53"/>
    <col min="14601" max="14601" width="11.85546875" style="53" customWidth="1"/>
    <col min="14602" max="14602" width="6.7109375" style="53" customWidth="1"/>
    <col min="14603" max="14603" width="13.140625" style="53" customWidth="1"/>
    <col min="14604" max="14604" width="6.85546875" style="53" customWidth="1"/>
    <col min="14605" max="14605" width="12" style="53" customWidth="1"/>
    <col min="14606" max="14606" width="7" style="53" customWidth="1"/>
    <col min="14607" max="14607" width="12" style="53" customWidth="1"/>
    <col min="14608" max="14608" width="16" style="53" customWidth="1"/>
    <col min="14609" max="14609" width="6.85546875" style="53" customWidth="1"/>
    <col min="14610" max="14610" width="12.7109375" style="53" customWidth="1"/>
    <col min="14611" max="14611" width="11.42578125" style="53" customWidth="1"/>
    <col min="14612" max="14612" width="6.28515625" style="53" customWidth="1"/>
    <col min="14613" max="14613" width="11.42578125" style="53" customWidth="1"/>
    <col min="14614" max="14614" width="7.140625" style="53"/>
    <col min="14615" max="14615" width="11.42578125" style="53" customWidth="1"/>
    <col min="14616" max="14618" width="7.140625" style="53" hidden="1" customWidth="1"/>
    <col min="14619" max="14844" width="11.42578125" style="53" customWidth="1"/>
    <col min="14845" max="14845" width="7" style="53" customWidth="1"/>
    <col min="14846" max="14847" width="3.5703125" style="53" customWidth="1"/>
    <col min="14848" max="14848" width="7.85546875" style="53" customWidth="1"/>
    <col min="14849" max="14849" width="21.140625" style="53" customWidth="1"/>
    <col min="14850" max="14850" width="7.140625" style="53"/>
    <col min="14851" max="14851" width="7" style="53" customWidth="1"/>
    <col min="14852" max="14853" width="3.5703125" style="53" customWidth="1"/>
    <col min="14854" max="14854" width="7.85546875" style="53" customWidth="1"/>
    <col min="14855" max="14855" width="21.140625" style="53" customWidth="1"/>
    <col min="14856" max="14856" width="7.140625" style="53"/>
    <col min="14857" max="14857" width="11.85546875" style="53" customWidth="1"/>
    <col min="14858" max="14858" width="6.7109375" style="53" customWidth="1"/>
    <col min="14859" max="14859" width="13.140625" style="53" customWidth="1"/>
    <col min="14860" max="14860" width="6.85546875" style="53" customWidth="1"/>
    <col min="14861" max="14861" width="12" style="53" customWidth="1"/>
    <col min="14862" max="14862" width="7" style="53" customWidth="1"/>
    <col min="14863" max="14863" width="12" style="53" customWidth="1"/>
    <col min="14864" max="14864" width="16" style="53" customWidth="1"/>
    <col min="14865" max="14865" width="6.85546875" style="53" customWidth="1"/>
    <col min="14866" max="14866" width="12.7109375" style="53" customWidth="1"/>
    <col min="14867" max="14867" width="11.42578125" style="53" customWidth="1"/>
    <col min="14868" max="14868" width="6.28515625" style="53" customWidth="1"/>
    <col min="14869" max="14869" width="11.42578125" style="53" customWidth="1"/>
    <col min="14870" max="14870" width="7.140625" style="53"/>
    <col min="14871" max="14871" width="11.42578125" style="53" customWidth="1"/>
    <col min="14872" max="14874" width="7.140625" style="53" hidden="1" customWidth="1"/>
    <col min="14875" max="15100" width="11.42578125" style="53" customWidth="1"/>
    <col min="15101" max="15101" width="7" style="53" customWidth="1"/>
    <col min="15102" max="15103" width="3.5703125" style="53" customWidth="1"/>
    <col min="15104" max="15104" width="7.85546875" style="53" customWidth="1"/>
    <col min="15105" max="15105" width="21.140625" style="53" customWidth="1"/>
    <col min="15106" max="15106" width="7.140625" style="53"/>
    <col min="15107" max="15107" width="7" style="53" customWidth="1"/>
    <col min="15108" max="15109" width="3.5703125" style="53" customWidth="1"/>
    <col min="15110" max="15110" width="7.85546875" style="53" customWidth="1"/>
    <col min="15111" max="15111" width="21.140625" style="53" customWidth="1"/>
    <col min="15112" max="15112" width="7.140625" style="53"/>
    <col min="15113" max="15113" width="11.85546875" style="53" customWidth="1"/>
    <col min="15114" max="15114" width="6.7109375" style="53" customWidth="1"/>
    <col min="15115" max="15115" width="13.140625" style="53" customWidth="1"/>
    <col min="15116" max="15116" width="6.85546875" style="53" customWidth="1"/>
    <col min="15117" max="15117" width="12" style="53" customWidth="1"/>
    <col min="15118" max="15118" width="7" style="53" customWidth="1"/>
    <col min="15119" max="15119" width="12" style="53" customWidth="1"/>
    <col min="15120" max="15120" width="16" style="53" customWidth="1"/>
    <col min="15121" max="15121" width="6.85546875" style="53" customWidth="1"/>
    <col min="15122" max="15122" width="12.7109375" style="53" customWidth="1"/>
    <col min="15123" max="15123" width="11.42578125" style="53" customWidth="1"/>
    <col min="15124" max="15124" width="6.28515625" style="53" customWidth="1"/>
    <col min="15125" max="15125" width="11.42578125" style="53" customWidth="1"/>
    <col min="15126" max="15126" width="7.140625" style="53"/>
    <col min="15127" max="15127" width="11.42578125" style="53" customWidth="1"/>
    <col min="15128" max="15130" width="7.140625" style="53" hidden="1" customWidth="1"/>
    <col min="15131" max="15356" width="11.42578125" style="53" customWidth="1"/>
    <col min="15357" max="15357" width="7" style="53" customWidth="1"/>
    <col min="15358" max="15359" width="3.5703125" style="53" customWidth="1"/>
    <col min="15360" max="15360" width="7.85546875" style="53" customWidth="1"/>
    <col min="15361" max="15361" width="21.140625" style="53" customWidth="1"/>
    <col min="15362" max="15362" width="7.140625" style="53"/>
    <col min="15363" max="15363" width="7" style="53" customWidth="1"/>
    <col min="15364" max="15365" width="3.5703125" style="53" customWidth="1"/>
    <col min="15366" max="15366" width="7.85546875" style="53" customWidth="1"/>
    <col min="15367" max="15367" width="21.140625" style="53" customWidth="1"/>
    <col min="15368" max="15368" width="7.140625" style="53"/>
    <col min="15369" max="15369" width="11.85546875" style="53" customWidth="1"/>
    <col min="15370" max="15370" width="6.7109375" style="53" customWidth="1"/>
    <col min="15371" max="15371" width="13.140625" style="53" customWidth="1"/>
    <col min="15372" max="15372" width="6.85546875" style="53" customWidth="1"/>
    <col min="15373" max="15373" width="12" style="53" customWidth="1"/>
    <col min="15374" max="15374" width="7" style="53" customWidth="1"/>
    <col min="15375" max="15375" width="12" style="53" customWidth="1"/>
    <col min="15376" max="15376" width="16" style="53" customWidth="1"/>
    <col min="15377" max="15377" width="6.85546875" style="53" customWidth="1"/>
    <col min="15378" max="15378" width="12.7109375" style="53" customWidth="1"/>
    <col min="15379" max="15379" width="11.42578125" style="53" customWidth="1"/>
    <col min="15380" max="15380" width="6.28515625" style="53" customWidth="1"/>
    <col min="15381" max="15381" width="11.42578125" style="53" customWidth="1"/>
    <col min="15382" max="15382" width="7.140625" style="53"/>
    <col min="15383" max="15383" width="11.42578125" style="53" customWidth="1"/>
    <col min="15384" max="15386" width="7.140625" style="53" hidden="1" customWidth="1"/>
    <col min="15387" max="15612" width="11.42578125" style="53" customWidth="1"/>
    <col min="15613" max="15613" width="7" style="53" customWidth="1"/>
    <col min="15614" max="15615" width="3.5703125" style="53" customWidth="1"/>
    <col min="15616" max="15616" width="7.85546875" style="53" customWidth="1"/>
    <col min="15617" max="15617" width="21.140625" style="53" customWidth="1"/>
    <col min="15618" max="15618" width="7.140625" style="53"/>
    <col min="15619" max="15619" width="7" style="53" customWidth="1"/>
    <col min="15620" max="15621" width="3.5703125" style="53" customWidth="1"/>
    <col min="15622" max="15622" width="7.85546875" style="53" customWidth="1"/>
    <col min="15623" max="15623" width="21.140625" style="53" customWidth="1"/>
    <col min="15624" max="15624" width="7.140625" style="53"/>
    <col min="15625" max="15625" width="11.85546875" style="53" customWidth="1"/>
    <col min="15626" max="15626" width="6.7109375" style="53" customWidth="1"/>
    <col min="15627" max="15627" width="13.140625" style="53" customWidth="1"/>
    <col min="15628" max="15628" width="6.85546875" style="53" customWidth="1"/>
    <col min="15629" max="15629" width="12" style="53" customWidth="1"/>
    <col min="15630" max="15630" width="7" style="53" customWidth="1"/>
    <col min="15631" max="15631" width="12" style="53" customWidth="1"/>
    <col min="15632" max="15632" width="16" style="53" customWidth="1"/>
    <col min="15633" max="15633" width="6.85546875" style="53" customWidth="1"/>
    <col min="15634" max="15634" width="12.7109375" style="53" customWidth="1"/>
    <col min="15635" max="15635" width="11.42578125" style="53" customWidth="1"/>
    <col min="15636" max="15636" width="6.28515625" style="53" customWidth="1"/>
    <col min="15637" max="15637" width="11.42578125" style="53" customWidth="1"/>
    <col min="15638" max="15638" width="7.140625" style="53"/>
    <col min="15639" max="15639" width="11.42578125" style="53" customWidth="1"/>
    <col min="15640" max="15642" width="7.140625" style="53" hidden="1" customWidth="1"/>
    <col min="15643" max="15868" width="11.42578125" style="53" customWidth="1"/>
    <col min="15869" max="15869" width="7" style="53" customWidth="1"/>
    <col min="15870" max="15871" width="3.5703125" style="53" customWidth="1"/>
    <col min="15872" max="15872" width="7.85546875" style="53" customWidth="1"/>
    <col min="15873" max="15873" width="21.140625" style="53" customWidth="1"/>
    <col min="15874" max="15874" width="7.140625" style="53"/>
    <col min="15875" max="15875" width="7" style="53" customWidth="1"/>
    <col min="15876" max="15877" width="3.5703125" style="53" customWidth="1"/>
    <col min="15878" max="15878" width="7.85546875" style="53" customWidth="1"/>
    <col min="15879" max="15879" width="21.140625" style="53" customWidth="1"/>
    <col min="15880" max="15880" width="7.140625" style="53"/>
    <col min="15881" max="15881" width="11.85546875" style="53" customWidth="1"/>
    <col min="15882" max="15882" width="6.7109375" style="53" customWidth="1"/>
    <col min="15883" max="15883" width="13.140625" style="53" customWidth="1"/>
    <col min="15884" max="15884" width="6.85546875" style="53" customWidth="1"/>
    <col min="15885" max="15885" width="12" style="53" customWidth="1"/>
    <col min="15886" max="15886" width="7" style="53" customWidth="1"/>
    <col min="15887" max="15887" width="12" style="53" customWidth="1"/>
    <col min="15888" max="15888" width="16" style="53" customWidth="1"/>
    <col min="15889" max="15889" width="6.85546875" style="53" customWidth="1"/>
    <col min="15890" max="15890" width="12.7109375" style="53" customWidth="1"/>
    <col min="15891" max="15891" width="11.42578125" style="53" customWidth="1"/>
    <col min="15892" max="15892" width="6.28515625" style="53" customWidth="1"/>
    <col min="15893" max="15893" width="11.42578125" style="53" customWidth="1"/>
    <col min="15894" max="15894" width="7.140625" style="53"/>
    <col min="15895" max="15895" width="11.42578125" style="53" customWidth="1"/>
    <col min="15896" max="15898" width="7.140625" style="53" hidden="1" customWidth="1"/>
    <col min="15899" max="16124" width="11.42578125" style="53" customWidth="1"/>
    <col min="16125" max="16125" width="7" style="53" customWidth="1"/>
    <col min="16126" max="16127" width="3.5703125" style="53" customWidth="1"/>
    <col min="16128" max="16128" width="7.85546875" style="53" customWidth="1"/>
    <col min="16129" max="16129" width="21.140625" style="53" customWidth="1"/>
    <col min="16130" max="16130" width="7.140625" style="53"/>
    <col min="16131" max="16131" width="7" style="53" customWidth="1"/>
    <col min="16132" max="16133" width="3.5703125" style="53" customWidth="1"/>
    <col min="16134" max="16134" width="7.85546875" style="53" customWidth="1"/>
    <col min="16135" max="16135" width="21.140625" style="53" customWidth="1"/>
    <col min="16136" max="16136" width="7.140625" style="53"/>
    <col min="16137" max="16137" width="11.85546875" style="53" customWidth="1"/>
    <col min="16138" max="16138" width="6.7109375" style="53" customWidth="1"/>
    <col min="16139" max="16139" width="13.140625" style="53" customWidth="1"/>
    <col min="16140" max="16140" width="6.85546875" style="53" customWidth="1"/>
    <col min="16141" max="16141" width="12" style="53" customWidth="1"/>
    <col min="16142" max="16142" width="7" style="53" customWidth="1"/>
    <col min="16143" max="16143" width="12" style="53" customWidth="1"/>
    <col min="16144" max="16144" width="16" style="53" customWidth="1"/>
    <col min="16145" max="16145" width="6.85546875" style="53" customWidth="1"/>
    <col min="16146" max="16146" width="12.7109375" style="53" customWidth="1"/>
    <col min="16147" max="16147" width="11.42578125" style="53" customWidth="1"/>
    <col min="16148" max="16148" width="6.28515625" style="53" customWidth="1"/>
    <col min="16149" max="16149" width="11.42578125" style="53" customWidth="1"/>
    <col min="16150" max="16150" width="7.140625" style="53"/>
    <col min="16151" max="16151" width="11.42578125" style="53" customWidth="1"/>
    <col min="16152" max="16154" width="7.140625" style="53" hidden="1" customWidth="1"/>
    <col min="16155" max="16380" width="11.42578125" style="53" customWidth="1"/>
    <col min="16381" max="16381" width="7" style="53" customWidth="1"/>
    <col min="16382" max="16383" width="3.5703125" style="53" customWidth="1"/>
    <col min="16384" max="16384" width="7.85546875" style="53" customWidth="1"/>
  </cols>
  <sheetData>
    <row r="1" spans="1:20" ht="26.25" customHeight="1" thickBot="1">
      <c r="A1" s="867" t="s">
        <v>428</v>
      </c>
      <c r="B1" s="50"/>
      <c r="C1" s="51"/>
      <c r="D1" s="870" t="s">
        <v>62</v>
      </c>
      <c r="E1" s="52" t="s">
        <v>129</v>
      </c>
      <c r="F1" s="872" t="s">
        <v>130</v>
      </c>
      <c r="G1" s="873"/>
      <c r="H1" s="872" t="s">
        <v>131</v>
      </c>
      <c r="I1" s="874"/>
      <c r="J1" s="872" t="s">
        <v>132</v>
      </c>
      <c r="K1" s="874"/>
      <c r="L1" s="872" t="s">
        <v>133</v>
      </c>
      <c r="M1" s="874"/>
      <c r="N1" s="872" t="s">
        <v>171</v>
      </c>
      <c r="O1" s="874"/>
    </row>
    <row r="2" spans="1:20" ht="27.75" customHeight="1" thickBot="1">
      <c r="A2" s="868"/>
      <c r="B2" s="54"/>
      <c r="C2" s="55"/>
      <c r="D2" s="871"/>
      <c r="E2" s="56" t="s">
        <v>134</v>
      </c>
      <c r="F2" s="57" t="s">
        <v>135</v>
      </c>
      <c r="G2" s="58" t="s">
        <v>136</v>
      </c>
      <c r="H2" s="57" t="s">
        <v>135</v>
      </c>
      <c r="I2" s="59" t="s">
        <v>136</v>
      </c>
      <c r="J2" s="57" t="s">
        <v>135</v>
      </c>
      <c r="K2" s="59" t="s">
        <v>136</v>
      </c>
      <c r="L2" s="57" t="s">
        <v>135</v>
      </c>
      <c r="M2" s="59" t="s">
        <v>136</v>
      </c>
      <c r="N2" s="57" t="s">
        <v>135</v>
      </c>
      <c r="O2" s="59" t="s">
        <v>136</v>
      </c>
      <c r="P2" s="163">
        <v>57721.365861568265</v>
      </c>
      <c r="Q2" s="60"/>
    </row>
    <row r="3" spans="1:20" ht="15" customHeight="1" thickBot="1">
      <c r="A3" s="868"/>
      <c r="B3" s="54"/>
      <c r="C3" s="55"/>
      <c r="D3" s="886" t="s">
        <v>8</v>
      </c>
      <c r="E3" s="888" t="s">
        <v>35</v>
      </c>
      <c r="F3" s="61">
        <v>0.3</v>
      </c>
      <c r="G3" s="62" t="e">
        <f>F3*$P$3</f>
        <v>#REF!</v>
      </c>
      <c r="H3" s="61">
        <v>0.3</v>
      </c>
      <c r="I3" s="62" t="e">
        <f>H3*$P$3</f>
        <v>#REF!</v>
      </c>
      <c r="J3" s="61">
        <v>0.15</v>
      </c>
      <c r="K3" s="62" t="e">
        <f>J3*$P$3</f>
        <v>#REF!</v>
      </c>
      <c r="L3" s="61">
        <v>0.15</v>
      </c>
      <c r="M3" s="62" t="e">
        <f>L3*$P$3</f>
        <v>#REF!</v>
      </c>
      <c r="N3" s="61">
        <v>0.1</v>
      </c>
      <c r="O3" s="62" t="e">
        <f>N3*$P$3</f>
        <v>#REF!</v>
      </c>
      <c r="P3" s="63" t="e">
        <f>#REF!</f>
        <v>#REF!</v>
      </c>
      <c r="Q3" s="164">
        <f>SUM(F3,H3,J3,N3,L3)</f>
        <v>1</v>
      </c>
      <c r="R3" s="65" t="e">
        <f>P3-Q3</f>
        <v>#REF!</v>
      </c>
      <c r="T3" s="66"/>
    </row>
    <row r="4" spans="1:20" ht="12" customHeight="1">
      <c r="A4" s="868"/>
      <c r="B4" s="54"/>
      <c r="C4" s="55"/>
      <c r="D4" s="887"/>
      <c r="E4" s="889"/>
      <c r="F4" s="67"/>
      <c r="G4" s="68"/>
      <c r="H4" s="67"/>
      <c r="I4" s="68"/>
      <c r="J4" s="67"/>
      <c r="K4" s="68"/>
      <c r="L4" s="67"/>
      <c r="M4" s="68"/>
      <c r="N4" s="67"/>
      <c r="O4" s="68"/>
      <c r="P4" s="63"/>
      <c r="Q4" s="64"/>
      <c r="R4" s="65">
        <f>P4-Q4</f>
        <v>0</v>
      </c>
      <c r="T4" s="66"/>
    </row>
    <row r="5" spans="1:20" ht="15" customHeight="1">
      <c r="A5" s="868"/>
      <c r="B5" s="890"/>
      <c r="C5" s="891"/>
      <c r="D5" s="892" t="s">
        <v>6</v>
      </c>
      <c r="E5" s="876" t="s">
        <v>36</v>
      </c>
      <c r="F5" s="69">
        <v>0.3</v>
      </c>
      <c r="G5" s="70" t="e">
        <f>F5*$P$5</f>
        <v>#REF!</v>
      </c>
      <c r="H5" s="69">
        <v>0.35</v>
      </c>
      <c r="I5" s="70" t="e">
        <f>H5*$P$5</f>
        <v>#REF!</v>
      </c>
      <c r="J5" s="69">
        <v>0.35</v>
      </c>
      <c r="K5" s="70" t="e">
        <f>J5*$P$5</f>
        <v>#REF!</v>
      </c>
      <c r="L5" s="75"/>
      <c r="M5" s="80"/>
      <c r="N5" s="75"/>
      <c r="O5" s="159"/>
      <c r="P5" s="63" t="e">
        <f>#REF!</f>
        <v>#REF!</v>
      </c>
      <c r="Q5" s="164">
        <f>SUM(F5,H5,J5,N5,L5)</f>
        <v>0.99999999999999989</v>
      </c>
      <c r="R5" s="65" t="e">
        <f>P5-Q5</f>
        <v>#REF!</v>
      </c>
      <c r="T5" s="66"/>
    </row>
    <row r="6" spans="1:20" s="74" customFormat="1" ht="11.25" customHeight="1">
      <c r="A6" s="868"/>
      <c r="B6" s="890"/>
      <c r="C6" s="891"/>
      <c r="D6" s="875"/>
      <c r="E6" s="876"/>
      <c r="F6" s="72"/>
      <c r="G6" s="73"/>
      <c r="H6" s="72"/>
      <c r="I6" s="73"/>
      <c r="J6" s="72"/>
      <c r="K6" s="73"/>
      <c r="L6" s="183"/>
      <c r="M6" s="184"/>
      <c r="N6" s="183"/>
      <c r="O6" s="185"/>
      <c r="P6" s="63"/>
      <c r="Q6" s="64"/>
      <c r="R6" s="65">
        <f t="shared" ref="R6:R18" si="0">P6-Q6</f>
        <v>0</v>
      </c>
      <c r="T6" s="66"/>
    </row>
    <row r="7" spans="1:20" ht="15" customHeight="1">
      <c r="A7" s="868"/>
      <c r="B7" s="890"/>
      <c r="C7" s="891"/>
      <c r="D7" s="875" t="s">
        <v>10</v>
      </c>
      <c r="E7" s="876" t="s">
        <v>37</v>
      </c>
      <c r="F7" s="69">
        <v>0.15</v>
      </c>
      <c r="G7" s="76" t="e">
        <f>F7*$P$7</f>
        <v>#REF!</v>
      </c>
      <c r="H7" s="69">
        <v>0.2</v>
      </c>
      <c r="I7" s="76" t="e">
        <f>H7*$P$7</f>
        <v>#REF!</v>
      </c>
      <c r="J7" s="69">
        <v>0.25</v>
      </c>
      <c r="K7" s="76" t="e">
        <f>J7*$P$7</f>
        <v>#REF!</v>
      </c>
      <c r="L7" s="69">
        <v>0.25</v>
      </c>
      <c r="M7" s="76" t="e">
        <f>L7*$P$7</f>
        <v>#REF!</v>
      </c>
      <c r="N7" s="69">
        <v>0.15</v>
      </c>
      <c r="O7" s="77" t="e">
        <f>N7*$P$7</f>
        <v>#REF!</v>
      </c>
      <c r="P7" s="63" t="e">
        <f>#REF!</f>
        <v>#REF!</v>
      </c>
      <c r="Q7" s="164">
        <f>SUM(F7,H7,J7,N7,L7)</f>
        <v>1</v>
      </c>
      <c r="R7" s="65" t="e">
        <f>P7-Q7</f>
        <v>#REF!</v>
      </c>
      <c r="T7" s="66"/>
    </row>
    <row r="8" spans="1:20" ht="11.25" customHeight="1">
      <c r="A8" s="868"/>
      <c r="B8" s="890"/>
      <c r="C8" s="891"/>
      <c r="D8" s="875"/>
      <c r="E8" s="876"/>
      <c r="F8" s="67"/>
      <c r="G8" s="78"/>
      <c r="H8" s="67"/>
      <c r="I8" s="78"/>
      <c r="J8" s="67"/>
      <c r="K8" s="78"/>
      <c r="L8" s="67"/>
      <c r="M8" s="78"/>
      <c r="N8" s="67"/>
      <c r="O8" s="79"/>
      <c r="P8" s="63"/>
      <c r="Q8" s="64"/>
      <c r="R8" s="65">
        <f t="shared" si="0"/>
        <v>0</v>
      </c>
      <c r="T8" s="66"/>
    </row>
    <row r="9" spans="1:20" ht="15.75" customHeight="1">
      <c r="A9" s="868"/>
      <c r="B9" s="890"/>
      <c r="C9" s="891"/>
      <c r="D9" s="875" t="s">
        <v>13</v>
      </c>
      <c r="E9" s="876" t="s">
        <v>22</v>
      </c>
      <c r="F9" s="69">
        <v>0.25</v>
      </c>
      <c r="G9" s="76" t="e">
        <f>F9*$P$9</f>
        <v>#REF!</v>
      </c>
      <c r="H9" s="69">
        <v>0.25</v>
      </c>
      <c r="I9" s="76" t="e">
        <f>H9*$P$9</f>
        <v>#REF!</v>
      </c>
      <c r="J9" s="69">
        <v>0.2</v>
      </c>
      <c r="K9" s="76" t="e">
        <f>J9*$P$9</f>
        <v>#REF!</v>
      </c>
      <c r="L9" s="69">
        <v>0.2</v>
      </c>
      <c r="M9" s="76" t="e">
        <f>L9*$P$9</f>
        <v>#REF!</v>
      </c>
      <c r="N9" s="69">
        <v>0.1</v>
      </c>
      <c r="O9" s="77" t="e">
        <f>N9*$P$9</f>
        <v>#REF!</v>
      </c>
      <c r="P9" s="63" t="e">
        <f>#REF!</f>
        <v>#REF!</v>
      </c>
      <c r="Q9" s="164">
        <f>SUM(F9,H9,J9,N9,L9)</f>
        <v>1</v>
      </c>
      <c r="R9" s="65" t="e">
        <f t="shared" si="0"/>
        <v>#REF!</v>
      </c>
      <c r="T9" s="66"/>
    </row>
    <row r="10" spans="1:20" ht="11.25" customHeight="1">
      <c r="A10" s="868"/>
      <c r="B10" s="890"/>
      <c r="C10" s="891"/>
      <c r="D10" s="875"/>
      <c r="E10" s="876"/>
      <c r="F10" s="67"/>
      <c r="G10" s="78"/>
      <c r="H10" s="67"/>
      <c r="I10" s="78"/>
      <c r="J10" s="67"/>
      <c r="K10" s="78"/>
      <c r="L10" s="67"/>
      <c r="M10" s="78"/>
      <c r="N10" s="67"/>
      <c r="O10" s="79"/>
      <c r="P10" s="63"/>
      <c r="Q10" s="64"/>
      <c r="R10" s="65">
        <f t="shared" si="0"/>
        <v>0</v>
      </c>
      <c r="T10" s="66"/>
    </row>
    <row r="11" spans="1:20" ht="15" customHeight="1">
      <c r="A11" s="868"/>
      <c r="B11" s="890"/>
      <c r="C11" s="891"/>
      <c r="D11" s="875" t="s">
        <v>16</v>
      </c>
      <c r="E11" s="876" t="s">
        <v>39</v>
      </c>
      <c r="F11" s="69">
        <v>0.05</v>
      </c>
      <c r="G11" s="76" t="e">
        <f>F11*$P$11</f>
        <v>#REF!</v>
      </c>
      <c r="H11" s="69">
        <v>0.25</v>
      </c>
      <c r="I11" s="76" t="e">
        <f>H11*$P$11</f>
        <v>#REF!</v>
      </c>
      <c r="J11" s="69">
        <v>0.2</v>
      </c>
      <c r="K11" s="76" t="e">
        <f>J11*$P$11</f>
        <v>#REF!</v>
      </c>
      <c r="L11" s="69">
        <v>0.25</v>
      </c>
      <c r="M11" s="76" t="e">
        <f>L11*$P$11</f>
        <v>#REF!</v>
      </c>
      <c r="N11" s="69">
        <v>0.25</v>
      </c>
      <c r="O11" s="77" t="e">
        <f>N11*$P$11</f>
        <v>#REF!</v>
      </c>
      <c r="P11" s="63" t="e">
        <f>#REF!</f>
        <v>#REF!</v>
      </c>
      <c r="Q11" s="164">
        <f>SUM(F11,H11,J11,N11,L11)</f>
        <v>1</v>
      </c>
      <c r="R11" s="65" t="e">
        <f t="shared" si="0"/>
        <v>#REF!</v>
      </c>
      <c r="T11" s="66"/>
    </row>
    <row r="12" spans="1:20" ht="15" customHeight="1">
      <c r="A12" s="868"/>
      <c r="B12" s="890"/>
      <c r="C12" s="891"/>
      <c r="D12" s="875"/>
      <c r="E12" s="876"/>
      <c r="F12" s="67"/>
      <c r="G12" s="78"/>
      <c r="H12" s="67"/>
      <c r="I12" s="78"/>
      <c r="J12" s="67"/>
      <c r="K12" s="78"/>
      <c r="L12" s="67"/>
      <c r="M12" s="78"/>
      <c r="N12" s="67"/>
      <c r="O12" s="79"/>
      <c r="P12" s="63"/>
      <c r="Q12" s="64"/>
      <c r="R12" s="65">
        <f t="shared" si="0"/>
        <v>0</v>
      </c>
      <c r="T12" s="66"/>
    </row>
    <row r="13" spans="1:20" ht="15" customHeight="1">
      <c r="A13" s="868"/>
      <c r="B13" s="890"/>
      <c r="C13" s="891"/>
      <c r="D13" s="875" t="s">
        <v>63</v>
      </c>
      <c r="E13" s="876" t="s">
        <v>137</v>
      </c>
      <c r="F13" s="75"/>
      <c r="G13" s="80"/>
      <c r="H13" s="75"/>
      <c r="I13" s="80"/>
      <c r="J13" s="75"/>
      <c r="K13" s="180"/>
      <c r="L13" s="75">
        <v>0.5</v>
      </c>
      <c r="M13" s="76" t="e">
        <f>L13*$P$13</f>
        <v>#REF!</v>
      </c>
      <c r="N13" s="75">
        <v>0.5</v>
      </c>
      <c r="O13" s="71" t="e">
        <f>N13*$P$13</f>
        <v>#REF!</v>
      </c>
      <c r="P13" s="63" t="e">
        <f>#REF!</f>
        <v>#REF!</v>
      </c>
      <c r="Q13" s="164">
        <f>SUM(F13,H13,J13,N13,L13)</f>
        <v>1</v>
      </c>
      <c r="R13" s="65" t="e">
        <f t="shared" si="0"/>
        <v>#REF!</v>
      </c>
      <c r="T13" s="66"/>
    </row>
    <row r="14" spans="1:20" ht="12" customHeight="1">
      <c r="A14" s="868"/>
      <c r="B14" s="890"/>
      <c r="C14" s="891"/>
      <c r="D14" s="875"/>
      <c r="E14" s="876"/>
      <c r="F14" s="81"/>
      <c r="G14" s="82"/>
      <c r="H14" s="81"/>
      <c r="I14" s="82"/>
      <c r="J14" s="181"/>
      <c r="K14" s="182"/>
      <c r="L14" s="67"/>
      <c r="M14" s="78"/>
      <c r="N14" s="67"/>
      <c r="O14" s="79"/>
      <c r="P14" s="63"/>
      <c r="Q14" s="64"/>
      <c r="R14" s="65">
        <f t="shared" si="0"/>
        <v>0</v>
      </c>
      <c r="T14" s="66"/>
    </row>
    <row r="15" spans="1:20" ht="15" customHeight="1">
      <c r="A15" s="868"/>
      <c r="B15" s="83"/>
      <c r="C15" s="84"/>
      <c r="D15" s="875" t="s">
        <v>17</v>
      </c>
      <c r="E15" s="876" t="s">
        <v>40</v>
      </c>
      <c r="F15" s="85"/>
      <c r="G15" s="80"/>
      <c r="H15" s="85"/>
      <c r="I15" s="80"/>
      <c r="J15" s="85"/>
      <c r="K15" s="80"/>
      <c r="L15" s="85"/>
      <c r="M15" s="80"/>
      <c r="N15" s="86">
        <v>1</v>
      </c>
      <c r="O15" s="71" t="e">
        <f>N15*$P$15</f>
        <v>#REF!</v>
      </c>
      <c r="P15" s="63" t="e">
        <f>#REF!</f>
        <v>#REF!</v>
      </c>
      <c r="Q15" s="164">
        <f>SUM(F15,H15,J15,N15,L15)</f>
        <v>1</v>
      </c>
      <c r="R15" s="65" t="e">
        <f t="shared" si="0"/>
        <v>#REF!</v>
      </c>
      <c r="T15" s="66"/>
    </row>
    <row r="16" spans="1:20" ht="12" customHeight="1">
      <c r="A16" s="868"/>
      <c r="B16" s="83"/>
      <c r="C16" s="84"/>
      <c r="D16" s="875"/>
      <c r="E16" s="876"/>
      <c r="F16" s="87"/>
      <c r="G16" s="82"/>
      <c r="H16" s="87"/>
      <c r="I16" s="82"/>
      <c r="J16" s="87"/>
      <c r="K16" s="82"/>
      <c r="L16" s="87"/>
      <c r="M16" s="82"/>
      <c r="N16" s="88"/>
      <c r="O16" s="89"/>
      <c r="P16" s="63"/>
      <c r="Q16" s="64"/>
      <c r="R16" s="65">
        <f t="shared" si="0"/>
        <v>0</v>
      </c>
      <c r="T16" s="66"/>
    </row>
    <row r="17" spans="1:25" ht="15" customHeight="1">
      <c r="A17" s="868"/>
      <c r="B17" s="83"/>
      <c r="C17" s="84"/>
      <c r="D17" s="877"/>
      <c r="E17" s="879"/>
      <c r="F17" s="85"/>
      <c r="G17" s="158"/>
      <c r="H17" s="85"/>
      <c r="I17" s="158"/>
      <c r="J17" s="85"/>
      <c r="K17" s="158"/>
      <c r="L17" s="85"/>
      <c r="M17" s="158"/>
      <c r="N17" s="85"/>
      <c r="O17" s="159"/>
      <c r="P17" s="63"/>
      <c r="Q17" s="64" t="e">
        <f>ROUND((G17+I17+"#ref!"+"#ref!"+"#ref!"+"#ref!"+"#ref!"+"#ref!"+"#ref!"+"#ref!"+"#ref!"+"#ref!"+"#ref!"+"#ref!"+"#ref!"+"#ref!"+"#ref!"+"#ref!"),2)</f>
        <v>#VALUE!</v>
      </c>
      <c r="R17" s="65" t="e">
        <f t="shared" si="0"/>
        <v>#VALUE!</v>
      </c>
      <c r="T17" s="66"/>
    </row>
    <row r="18" spans="1:25" ht="12" customHeight="1" thickBot="1">
      <c r="A18" s="869"/>
      <c r="B18" s="90"/>
      <c r="C18" s="91"/>
      <c r="D18" s="878"/>
      <c r="E18" s="880"/>
      <c r="F18" s="160"/>
      <c r="G18" s="161"/>
      <c r="H18" s="160"/>
      <c r="I18" s="161"/>
      <c r="J18" s="160"/>
      <c r="K18" s="161"/>
      <c r="L18" s="160"/>
      <c r="M18" s="161"/>
      <c r="N18" s="160"/>
      <c r="O18" s="162"/>
      <c r="P18" s="63"/>
      <c r="Q18" s="64"/>
      <c r="R18" s="65">
        <f t="shared" si="0"/>
        <v>0</v>
      </c>
      <c r="T18" s="66"/>
    </row>
    <row r="19" spans="1:25" ht="12.75" customHeight="1" thickBot="1">
      <c r="A19" s="92"/>
      <c r="B19" s="93"/>
      <c r="C19" s="881" t="s">
        <v>139</v>
      </c>
      <c r="D19" s="94"/>
      <c r="E19" s="95"/>
      <c r="F19" s="96"/>
      <c r="G19" s="97"/>
      <c r="H19" s="96"/>
      <c r="I19" s="98"/>
      <c r="J19" s="96"/>
      <c r="K19" s="98"/>
      <c r="L19" s="96"/>
      <c r="M19" s="98"/>
      <c r="N19" s="96"/>
      <c r="O19" s="99"/>
      <c r="P19" s="100"/>
      <c r="Q19" s="101"/>
      <c r="R19" s="100"/>
    </row>
    <row r="20" spans="1:25" ht="12.75" customHeight="1" thickBot="1">
      <c r="A20" s="92"/>
      <c r="B20" s="93"/>
      <c r="C20" s="882"/>
      <c r="D20" s="94"/>
      <c r="E20" s="95"/>
      <c r="F20" s="96"/>
      <c r="G20" s="97"/>
      <c r="H20" s="96"/>
      <c r="I20" s="98"/>
      <c r="J20" s="96"/>
      <c r="K20" s="98"/>
      <c r="L20" s="96"/>
      <c r="M20" s="98"/>
      <c r="N20" s="96"/>
      <c r="O20" s="99"/>
      <c r="Q20" s="101"/>
      <c r="R20" s="100"/>
    </row>
    <row r="21" spans="1:25" ht="12.75" customHeight="1" thickBot="1">
      <c r="A21" s="92"/>
      <c r="B21" s="93"/>
      <c r="C21" s="882"/>
      <c r="D21" s="94"/>
      <c r="E21" s="95"/>
      <c r="F21" s="96"/>
      <c r="G21" s="97"/>
      <c r="H21" s="96"/>
      <c r="I21" s="98"/>
      <c r="J21" s="96"/>
      <c r="K21" s="98"/>
      <c r="L21" s="96"/>
      <c r="M21" s="98"/>
      <c r="N21" s="96"/>
      <c r="O21" s="99"/>
      <c r="P21" s="100"/>
      <c r="Q21" s="100"/>
      <c r="R21" s="100"/>
    </row>
    <row r="22" spans="1:25" ht="12.75" customHeight="1" thickBot="1">
      <c r="A22" s="92"/>
      <c r="B22" s="93"/>
      <c r="C22" s="882"/>
      <c r="D22" s="94"/>
      <c r="E22" s="95"/>
      <c r="F22" s="96"/>
      <c r="G22" s="97"/>
      <c r="H22" s="96"/>
      <c r="I22" s="98"/>
      <c r="J22" s="96"/>
      <c r="K22" s="98"/>
      <c r="L22" s="96"/>
      <c r="M22" s="98"/>
      <c r="N22" s="96"/>
      <c r="O22" s="99"/>
      <c r="P22" s="100"/>
      <c r="Q22" s="100"/>
      <c r="R22" s="100"/>
    </row>
    <row r="23" spans="1:25" ht="12.75" customHeight="1" thickBot="1">
      <c r="A23" s="92"/>
      <c r="B23" s="93"/>
      <c r="C23" s="882"/>
      <c r="D23" s="94"/>
      <c r="E23" s="95"/>
      <c r="F23" s="96"/>
      <c r="G23" s="97"/>
      <c r="H23" s="96"/>
      <c r="I23" s="98"/>
      <c r="J23" s="96"/>
      <c r="K23" s="98"/>
      <c r="L23" s="96"/>
      <c r="M23" s="98"/>
      <c r="N23" s="96"/>
      <c r="O23" s="99"/>
      <c r="P23" s="100"/>
      <c r="Q23" s="100"/>
      <c r="R23" s="100"/>
    </row>
    <row r="24" spans="1:25" ht="12.75" customHeight="1" thickBot="1">
      <c r="A24" s="92"/>
      <c r="B24" s="93"/>
      <c r="C24" s="882"/>
      <c r="D24" s="94"/>
      <c r="E24" s="95"/>
      <c r="F24" s="96"/>
      <c r="G24" s="97"/>
      <c r="H24" s="96"/>
      <c r="I24" s="98"/>
      <c r="J24" s="96"/>
      <c r="K24" s="98"/>
      <c r="L24" s="96"/>
      <c r="M24" s="98"/>
      <c r="N24" s="96"/>
      <c r="O24" s="99"/>
      <c r="P24" s="100"/>
      <c r="Q24" s="100" t="s">
        <v>140</v>
      </c>
      <c r="R24" s="100"/>
    </row>
    <row r="25" spans="1:25" ht="12.75" customHeight="1" thickBot="1">
      <c r="A25" s="92"/>
      <c r="B25" s="93"/>
      <c r="C25" s="882"/>
      <c r="D25" s="94"/>
      <c r="E25" s="95"/>
      <c r="F25" s="96"/>
      <c r="G25" s="97"/>
      <c r="H25" s="96"/>
      <c r="I25" s="97"/>
      <c r="J25" s="96"/>
      <c r="K25" s="97"/>
      <c r="L25" s="96"/>
      <c r="M25" s="97"/>
      <c r="N25" s="96"/>
      <c r="O25" s="102"/>
      <c r="P25" s="100"/>
      <c r="Q25" s="100"/>
      <c r="R25" s="100"/>
    </row>
    <row r="26" spans="1:25" ht="12.75" customHeight="1" thickBot="1">
      <c r="A26" s="92"/>
      <c r="B26" s="93"/>
      <c r="C26" s="882"/>
      <c r="D26" s="103"/>
      <c r="E26" s="104"/>
      <c r="F26" s="105"/>
      <c r="G26" s="106"/>
      <c r="H26" s="105"/>
      <c r="I26" s="106"/>
      <c r="J26" s="105"/>
      <c r="K26" s="106"/>
      <c r="L26" s="105"/>
      <c r="M26" s="106"/>
      <c r="N26" s="105"/>
      <c r="O26" s="107"/>
      <c r="P26" s="100"/>
      <c r="Q26" s="100"/>
      <c r="R26" s="100"/>
    </row>
    <row r="27" spans="1:25" ht="12.75" customHeight="1" thickBot="1">
      <c r="A27" s="92"/>
      <c r="B27" s="93"/>
      <c r="C27" s="882"/>
      <c r="D27" s="108" t="s">
        <v>141</v>
      </c>
      <c r="E27" s="109"/>
      <c r="F27" s="110" t="e">
        <f>G27/$P$29</f>
        <v>#REF!</v>
      </c>
      <c r="G27" s="111" t="e">
        <f>G5+G7+G9+G11+G13+G3+G15+G17</f>
        <v>#REF!</v>
      </c>
      <c r="H27" s="110" t="e">
        <f>I27/$P$29</f>
        <v>#REF!</v>
      </c>
      <c r="I27" s="111" t="e">
        <f>I5+I7+I9+I11+I13+I3+I15+I17</f>
        <v>#REF!</v>
      </c>
      <c r="J27" s="110" t="e">
        <f>K27/$P$29</f>
        <v>#REF!</v>
      </c>
      <c r="K27" s="111" t="e">
        <f>K5+K7+K9+K11+K13+K3+K15+K17</f>
        <v>#REF!</v>
      </c>
      <c r="L27" s="110" t="e">
        <f>M27/$P$29</f>
        <v>#REF!</v>
      </c>
      <c r="M27" s="111" t="e">
        <f>M5+M7+M9+M11+M13+M3+M15+M17</f>
        <v>#REF!</v>
      </c>
      <c r="N27" s="110" t="e">
        <f>O27/$P$29</f>
        <v>#REF!</v>
      </c>
      <c r="O27" s="112" t="e">
        <f>O5+O7+O9+O11+O13+O3+O15+O17</f>
        <v>#REF!</v>
      </c>
      <c r="P27" s="100"/>
      <c r="Q27" s="100"/>
      <c r="R27" s="100"/>
      <c r="S27" s="113" t="s">
        <v>142</v>
      </c>
    </row>
    <row r="28" spans="1:25" ht="12.75" customHeight="1" thickBot="1">
      <c r="A28" s="92"/>
      <c r="B28" s="93"/>
      <c r="C28" s="882"/>
      <c r="D28" s="108" t="s">
        <v>143</v>
      </c>
      <c r="E28" s="114"/>
      <c r="F28" s="115" t="e">
        <f>G28/$P$29</f>
        <v>#REF!</v>
      </c>
      <c r="G28" s="116" t="e">
        <f>G27</f>
        <v>#REF!</v>
      </c>
      <c r="H28" s="115" t="e">
        <f>I28/$P$29</f>
        <v>#REF!</v>
      </c>
      <c r="I28" s="116" t="e">
        <f>I27+G28</f>
        <v>#REF!</v>
      </c>
      <c r="J28" s="115" t="e">
        <f>K28/$P$29</f>
        <v>#REF!</v>
      </c>
      <c r="K28" s="116" t="e">
        <f>K27+I28</f>
        <v>#REF!</v>
      </c>
      <c r="L28" s="115" t="e">
        <f>M28/$P$29</f>
        <v>#REF!</v>
      </c>
      <c r="M28" s="116" t="e">
        <f>M27+K28</f>
        <v>#REF!</v>
      </c>
      <c r="N28" s="115" t="e">
        <f>O28/$P$29</f>
        <v>#REF!</v>
      </c>
      <c r="O28" s="116" t="e">
        <f>O27+M28</f>
        <v>#REF!</v>
      </c>
      <c r="P28" s="100"/>
      <c r="Q28" s="100"/>
      <c r="R28" s="100"/>
    </row>
    <row r="29" spans="1:25" ht="12.75" customHeight="1" thickBot="1">
      <c r="A29" s="92"/>
      <c r="B29" s="93"/>
      <c r="C29" s="882"/>
      <c r="D29" s="108" t="s">
        <v>144</v>
      </c>
      <c r="E29" s="114"/>
      <c r="F29" s="117"/>
      <c r="G29" s="118" t="e">
        <f>G27</f>
        <v>#REF!</v>
      </c>
      <c r="H29" s="119"/>
      <c r="I29" s="120" t="e">
        <f>I27</f>
        <v>#REF!</v>
      </c>
      <c r="J29" s="119"/>
      <c r="K29" s="120" t="e">
        <f>K27</f>
        <v>#REF!</v>
      </c>
      <c r="L29" s="119"/>
      <c r="M29" s="120" t="e">
        <f>M27</f>
        <v>#REF!</v>
      </c>
      <c r="N29" s="119"/>
      <c r="O29" s="121" t="e">
        <f>O27</f>
        <v>#REF!</v>
      </c>
      <c r="P29" s="65" t="e">
        <f>SUM(P3:P18)</f>
        <v>#REF!</v>
      </c>
      <c r="Q29" s="65"/>
      <c r="R29" s="100"/>
    </row>
    <row r="30" spans="1:25" ht="12.75" customHeight="1" thickBot="1">
      <c r="A30" s="92"/>
      <c r="B30" s="93"/>
      <c r="C30" s="882"/>
      <c r="D30" s="122" t="s">
        <v>145</v>
      </c>
      <c r="E30" s="123"/>
      <c r="F30" s="124"/>
      <c r="G30" s="125" t="e">
        <f>G28</f>
        <v>#REF!</v>
      </c>
      <c r="H30" s="126"/>
      <c r="I30" s="127" t="e">
        <f>I28</f>
        <v>#REF!</v>
      </c>
      <c r="J30" s="126"/>
      <c r="K30" s="127" t="e">
        <f>K28</f>
        <v>#REF!</v>
      </c>
      <c r="L30" s="126"/>
      <c r="M30" s="127" t="e">
        <f>M28</f>
        <v>#REF!</v>
      </c>
      <c r="N30" s="126"/>
      <c r="O30" s="128" t="e">
        <f>O28</f>
        <v>#REF!</v>
      </c>
      <c r="P30" s="190" t="e">
        <f>#REF!</f>
        <v>#REF!</v>
      </c>
      <c r="R30" s="100"/>
    </row>
    <row r="31" spans="1:25" ht="25.5" customHeight="1" thickBot="1">
      <c r="A31" s="92"/>
      <c r="B31" s="93"/>
      <c r="C31" s="882"/>
      <c r="D31" s="129" t="s">
        <v>146</v>
      </c>
      <c r="E31" s="884" t="s">
        <v>147</v>
      </c>
      <c r="F31" s="884"/>
      <c r="G31" s="884"/>
      <c r="H31" s="884"/>
      <c r="I31" s="884"/>
      <c r="J31" s="884"/>
      <c r="K31" s="884"/>
      <c r="L31" s="884"/>
      <c r="M31" s="884"/>
      <c r="N31" s="884"/>
      <c r="O31" s="885"/>
      <c r="P31" s="130"/>
      <c r="Q31" s="130"/>
      <c r="R31" s="130" t="s">
        <v>148</v>
      </c>
      <c r="S31" s="130"/>
      <c r="T31" s="131"/>
      <c r="U31" s="131"/>
      <c r="V31" s="131"/>
      <c r="W31" s="131"/>
      <c r="X31" s="131"/>
      <c r="Y31" s="132"/>
    </row>
    <row r="32" spans="1:25" ht="12.75" customHeight="1" thickBot="1">
      <c r="A32" s="92"/>
      <c r="B32" s="93"/>
      <c r="C32" s="882"/>
      <c r="D32" s="133"/>
      <c r="E32" s="134" t="s">
        <v>149</v>
      </c>
      <c r="F32" s="135"/>
      <c r="G32" s="135"/>
      <c r="H32" s="135"/>
      <c r="I32" s="135"/>
      <c r="J32" s="135"/>
      <c r="K32" s="135"/>
      <c r="L32" s="135"/>
      <c r="M32" s="135"/>
      <c r="N32" s="135"/>
      <c r="O32" s="136"/>
      <c r="P32" s="130"/>
      <c r="Q32" s="130"/>
      <c r="R32" s="130"/>
      <c r="S32" s="130"/>
      <c r="T32" s="137"/>
      <c r="U32" s="137"/>
      <c r="V32" s="137"/>
      <c r="W32" s="137"/>
      <c r="X32" s="138"/>
      <c r="Y32" s="132"/>
    </row>
    <row r="33" spans="1:25" ht="12.75" customHeight="1" thickBot="1">
      <c r="A33" s="863"/>
      <c r="B33" s="864"/>
      <c r="C33" s="882"/>
      <c r="D33" s="133"/>
      <c r="E33" s="134" t="s">
        <v>150</v>
      </c>
      <c r="F33" s="135"/>
      <c r="G33" s="135"/>
      <c r="H33" s="135"/>
      <c r="I33" s="135"/>
      <c r="J33" s="135"/>
      <c r="K33" s="135"/>
      <c r="L33" s="135"/>
      <c r="M33" s="135"/>
      <c r="N33" s="135"/>
      <c r="O33" s="136"/>
      <c r="P33" s="130"/>
      <c r="Q33" s="130"/>
      <c r="R33" s="130"/>
      <c r="S33" s="130"/>
      <c r="T33" s="137"/>
      <c r="U33" s="137"/>
      <c r="V33" s="137"/>
      <c r="W33" s="137"/>
      <c r="X33" s="138"/>
      <c r="Y33" s="132"/>
    </row>
    <row r="34" spans="1:25" ht="15" customHeight="1" thickBot="1">
      <c r="A34" s="863"/>
      <c r="B34" s="864"/>
      <c r="C34" s="882"/>
      <c r="D34" s="129"/>
      <c r="E34" s="134" t="s">
        <v>151</v>
      </c>
      <c r="F34" s="135"/>
      <c r="G34" s="135"/>
      <c r="H34" s="135"/>
      <c r="I34" s="135"/>
      <c r="J34" s="135"/>
      <c r="K34" s="135"/>
      <c r="L34" s="135"/>
      <c r="M34" s="135"/>
      <c r="N34" s="135"/>
      <c r="O34" s="136"/>
      <c r="P34" s="130"/>
      <c r="Q34" s="130"/>
      <c r="R34" s="130"/>
      <c r="S34" s="130" t="s">
        <v>152</v>
      </c>
      <c r="T34" s="131"/>
      <c r="U34" s="131"/>
      <c r="V34" s="131"/>
      <c r="W34" s="131"/>
      <c r="X34" s="131"/>
      <c r="Y34" s="132"/>
    </row>
    <row r="35" spans="1:25" ht="15" customHeight="1" thickBot="1">
      <c r="A35" s="863"/>
      <c r="B35" s="864"/>
      <c r="C35" s="882"/>
      <c r="D35" s="133"/>
      <c r="E35" s="134" t="s">
        <v>153</v>
      </c>
      <c r="F35" s="135"/>
      <c r="G35" s="135"/>
      <c r="H35" s="135"/>
      <c r="I35" s="135"/>
      <c r="J35" s="135"/>
      <c r="K35" s="135"/>
      <c r="L35" s="135"/>
      <c r="M35" s="135"/>
      <c r="N35" s="135"/>
      <c r="O35" s="136"/>
      <c r="P35" s="130"/>
      <c r="Q35" s="130"/>
      <c r="R35" s="130"/>
      <c r="S35" s="130"/>
      <c r="T35" s="137"/>
      <c r="U35" s="137"/>
      <c r="V35" s="137"/>
      <c r="W35" s="137"/>
      <c r="X35" s="138"/>
      <c r="Y35" s="132"/>
    </row>
    <row r="36" spans="1:25" ht="15.75" customHeight="1" thickBot="1">
      <c r="A36" s="865"/>
      <c r="B36" s="866"/>
      <c r="C36" s="883"/>
      <c r="D36" s="139"/>
      <c r="E36" s="140"/>
      <c r="F36" s="141"/>
      <c r="G36" s="141"/>
      <c r="H36" s="141"/>
      <c r="I36" s="141"/>
      <c r="J36" s="141"/>
      <c r="K36" s="141"/>
      <c r="L36" s="141"/>
      <c r="M36" s="141"/>
      <c r="N36" s="141"/>
      <c r="O36" s="142"/>
      <c r="P36" s="143"/>
      <c r="Q36" s="143"/>
      <c r="R36" s="130"/>
      <c r="S36" s="143"/>
      <c r="T36" s="144"/>
      <c r="U36" s="144"/>
      <c r="V36" s="144"/>
      <c r="W36" s="144"/>
      <c r="X36" s="138"/>
      <c r="Y36" s="132"/>
    </row>
  </sheetData>
  <sheetProtection selectLockedCells="1" selectUnlockedCells="1"/>
  <customSheetViews>
    <customSheetView guid="{385977A3-6FE9-40C9-8548-2B73DA2662B2}" showPageBreaks="1" fitToPage="1" printArea="1" hiddenColumns="1" state="hidden">
      <selection sqref="A1:A18"/>
      <rowBreaks count="1" manualBreakCount="1">
        <brk id="50" max="16383" man="1"/>
      </rowBreaks>
      <pageMargins left="0.19652777777777777" right="0.19652777777777777" top="0.78749999999999998" bottom="0.35416666666666669" header="0.51180555555555551" footer="0.51180555555555551"/>
      <printOptions horizontalCentered="1"/>
      <pageSetup paperSize="9" firstPageNumber="26" orientation="landscape" useFirstPageNumber="1" horizontalDpi="300" verticalDpi="300" r:id="rId1"/>
      <headerFooter alignWithMargins="0"/>
    </customSheetView>
    <customSheetView guid="{BF95D06F-A801-4955-B76D-3C2C36D85037}" showPageBreaks="1" fitToPage="1" printArea="1" hiddenColumns="1" state="hidden">
      <selection sqref="A1:A18"/>
      <rowBreaks count="1" manualBreakCount="1">
        <brk id="50" max="16383" man="1"/>
      </rowBreaks>
      <pageMargins left="0.19652777777777777" right="0.19652777777777777" top="0.78749999999999998" bottom="0.35416666666666669" header="0.51180555555555551" footer="0.51180555555555551"/>
      <printOptions horizontalCentered="1"/>
      <pageSetup paperSize="9" firstPageNumber="26" orientation="landscape" useFirstPageNumber="1" horizontalDpi="300" verticalDpi="300" r:id="rId2"/>
      <headerFooter alignWithMargins="0"/>
    </customSheetView>
  </customSheetViews>
  <mergeCells count="28">
    <mergeCell ref="N1:O1"/>
    <mergeCell ref="D3:D4"/>
    <mergeCell ref="E3:E4"/>
    <mergeCell ref="B5:B14"/>
    <mergeCell ref="C5:C14"/>
    <mergeCell ref="D11:D12"/>
    <mergeCell ref="L1:M1"/>
    <mergeCell ref="D5:D6"/>
    <mergeCell ref="E5:E6"/>
    <mergeCell ref="D7:D8"/>
    <mergeCell ref="E7:E8"/>
    <mergeCell ref="J1:K1"/>
    <mergeCell ref="A33:B36"/>
    <mergeCell ref="A1:A18"/>
    <mergeCell ref="D1:D2"/>
    <mergeCell ref="F1:G1"/>
    <mergeCell ref="H1:I1"/>
    <mergeCell ref="D15:D16"/>
    <mergeCell ref="E15:E16"/>
    <mergeCell ref="D17:D18"/>
    <mergeCell ref="E17:E18"/>
    <mergeCell ref="C19:C36"/>
    <mergeCell ref="E31:O31"/>
    <mergeCell ref="D9:D10"/>
    <mergeCell ref="E9:E10"/>
    <mergeCell ref="E11:E12"/>
    <mergeCell ref="D13:D14"/>
    <mergeCell ref="E13:E14"/>
  </mergeCells>
  <printOptions horizontalCentered="1"/>
  <pageMargins left="0.19652777777777777" right="0.19652777777777777" top="0.78749999999999998" bottom="0.35416666666666669" header="0.51180555555555551" footer="0.51180555555555551"/>
  <pageSetup paperSize="9" firstPageNumber="26" orientation="landscape" useFirstPageNumber="1" horizontalDpi="300" verticalDpi="300" r:id="rId3"/>
  <headerFooter alignWithMargins="0"/>
  <rowBreaks count="1" manualBreakCount="1">
    <brk id="50" max="16383" man="1"/>
  </rowBreaks>
  <drawing r:id="rId4"/>
</worksheet>
</file>

<file path=xl/worksheets/sheet5.xml><?xml version="1.0" encoding="utf-8"?>
<worksheet xmlns="http://schemas.openxmlformats.org/spreadsheetml/2006/main" xmlns:r="http://schemas.openxmlformats.org/officeDocument/2006/relationships">
  <dimension ref="A1:X420"/>
  <sheetViews>
    <sheetView workbookViewId="0"/>
  </sheetViews>
  <sheetFormatPr defaultRowHeight="15"/>
  <cols>
    <col min="1" max="1" width="78.85546875" customWidth="1"/>
    <col min="2" max="2" width="74.5703125" style="231" customWidth="1"/>
    <col min="3" max="3" width="38.5703125" bestFit="1" customWidth="1"/>
    <col min="4" max="4" width="131.28515625" customWidth="1"/>
    <col min="6" max="6" width="15.42578125" customWidth="1"/>
    <col min="7" max="7" width="15.85546875" customWidth="1"/>
    <col min="8" max="8" width="19" bestFit="1" customWidth="1"/>
    <col min="9" max="9" width="26.42578125" bestFit="1" customWidth="1"/>
    <col min="10" max="10" width="23" bestFit="1" customWidth="1"/>
    <col min="11" max="11" width="13" customWidth="1"/>
    <col min="12" max="12" width="13.5703125" customWidth="1"/>
    <col min="14" max="14" width="12.5703125" style="231" bestFit="1" customWidth="1"/>
    <col min="15" max="15" width="12.28515625" bestFit="1" customWidth="1"/>
    <col min="16" max="16" width="3.7109375" bestFit="1" customWidth="1"/>
    <col min="18" max="18" width="21.85546875" bestFit="1" customWidth="1"/>
    <col min="19" max="19" width="13.5703125" bestFit="1" customWidth="1"/>
    <col min="20" max="20" width="15.5703125" bestFit="1" customWidth="1"/>
    <col min="21" max="21" width="26.28515625" bestFit="1" customWidth="1"/>
    <col min="22" max="22" width="7.140625" bestFit="1" customWidth="1"/>
    <col min="23" max="23" width="13" bestFit="1" customWidth="1"/>
  </cols>
  <sheetData>
    <row r="1" spans="1:24" ht="23.25">
      <c r="R1" s="313" t="s">
        <v>343</v>
      </c>
      <c r="S1" s="313" t="s">
        <v>59</v>
      </c>
      <c r="T1" s="313" t="s">
        <v>250</v>
      </c>
      <c r="U1" s="313"/>
    </row>
    <row r="2" spans="1:24" ht="23.25">
      <c r="R2" s="333">
        <f>J190</f>
        <v>776.22570000000007</v>
      </c>
      <c r="S2" s="333">
        <f>J144</f>
        <v>89.936000000000007</v>
      </c>
      <c r="T2" s="333">
        <f>J102+J95+J84+J77+J48</f>
        <v>866.16169999999988</v>
      </c>
      <c r="U2" s="334" t="b">
        <f>T2=(R2+S2)</f>
        <v>1</v>
      </c>
    </row>
    <row r="5" spans="1:24" s="311" customFormat="1" ht="28.5" customHeight="1">
      <c r="A5" s="299" t="s">
        <v>316</v>
      </c>
      <c r="B5" s="300" t="s">
        <v>188</v>
      </c>
      <c r="C5" s="301"/>
      <c r="D5" s="302" t="s">
        <v>318</v>
      </c>
      <c r="E5" s="303"/>
      <c r="F5" s="304"/>
      <c r="G5" s="305"/>
      <c r="H5" s="306" t="s">
        <v>339</v>
      </c>
      <c r="I5" s="306" t="s">
        <v>336</v>
      </c>
      <c r="J5" s="306" t="s">
        <v>337</v>
      </c>
      <c r="K5" s="307"/>
      <c r="L5" s="307"/>
      <c r="M5" s="308"/>
      <c r="N5" s="309" t="s">
        <v>316</v>
      </c>
      <c r="O5" s="309" t="s">
        <v>188</v>
      </c>
      <c r="P5" s="310" t="s">
        <v>92</v>
      </c>
      <c r="Q5" s="309"/>
      <c r="R5" s="309" t="str">
        <f>MID(N6,1,1)</f>
        <v>R</v>
      </c>
      <c r="S5" s="309"/>
      <c r="T5" s="309"/>
      <c r="U5" s="309"/>
      <c r="V5" s="309"/>
      <c r="X5" s="312" t="str">
        <f>IF(C5="sinapi","ok",IF(C5="orse","ok",IF(P5="título","título",IF(P5="intertítulo","intertítulo",""))))</f>
        <v/>
      </c>
    </row>
    <row r="6" spans="1:24" s="249" customFormat="1" ht="28.5" customHeight="1">
      <c r="A6" s="267" t="str">
        <f>IF(MID(N6,1,1)="R","RECUPERAR",VLOOKUP(N6,'auxiliar memoria'!$D$40:$E$47,2,FALSE))</f>
        <v>RECUPERAR</v>
      </c>
      <c r="B6" s="268" t="str">
        <f>IF(MID(N6,1,1)="R",VLOOKUP(O6,'auxiliar memoria'!$D$40:$E$47,2,FALSE),VLOOKUP(O6,'auxiliar memoria'!$G$122:$H$140,2,FALSE))</f>
        <v>CERÂMICA APARTIR DO PISO ATÉ 1,60M</v>
      </c>
      <c r="C6" s="257"/>
      <c r="D6" s="269" t="s">
        <v>109</v>
      </c>
      <c r="E6" s="258"/>
      <c r="F6" s="259"/>
      <c r="G6" s="260">
        <v>31.37</v>
      </c>
      <c r="H6" s="260">
        <v>2.67</v>
      </c>
      <c r="I6" s="260">
        <f>IF(MID(N6,1,1)="r",1.6,IF(VLOOKUP(B6,'auxiliar memoria'!$H$122:$J$141,3,FALSE)="TETO",H6,VLOOKUP(B6,'auxiliar memoria'!$H$122:$J$141,3,FALSE)))</f>
        <v>1.6</v>
      </c>
      <c r="J6" s="260">
        <f>H6-I6</f>
        <v>1.0699999999999998</v>
      </c>
      <c r="K6" s="261"/>
      <c r="L6" s="261"/>
      <c r="M6" s="262"/>
      <c r="N6" s="263" t="s">
        <v>368</v>
      </c>
      <c r="O6" s="264">
        <v>2</v>
      </c>
      <c r="P6" s="248"/>
      <c r="Q6" s="264" t="s">
        <v>317</v>
      </c>
      <c r="R6" s="264"/>
      <c r="S6" s="264"/>
      <c r="T6" s="264"/>
      <c r="U6" s="264"/>
      <c r="V6" s="264"/>
      <c r="X6" s="265"/>
    </row>
    <row r="7" spans="1:24" s="249" customFormat="1" ht="28.5" customHeight="1">
      <c r="A7" s="267" t="str">
        <f>IF(MID(N7,1,1)="R","RECUPERAR",VLOOKUP(N7,'auxiliar memoria'!$D$40:$E$47,2,FALSE))</f>
        <v>RECUPERAR</v>
      </c>
      <c r="B7" s="268" t="str">
        <f>IF(MID(N7,1,1)="R",VLOOKUP(O7,'auxiliar memoria'!$D$40:$E$47,2,FALSE),VLOOKUP(O7,'auxiliar memoria'!$G$122:$H$140,2,FALSE))</f>
        <v>CERÂMICA APARTIR DO PISO ATÉ 1,60M</v>
      </c>
      <c r="C7" s="257"/>
      <c r="D7" s="269" t="s">
        <v>110</v>
      </c>
      <c r="E7" s="258"/>
      <c r="F7" s="259"/>
      <c r="G7" s="260">
        <v>31.3</v>
      </c>
      <c r="H7" s="260">
        <v>2.67</v>
      </c>
      <c r="I7" s="260">
        <f>IF(MID(N7,1,1)="r",1.6,IF(VLOOKUP(B7,'auxiliar memoria'!$H$122:$J$141,3,FALSE)="TETO",H7,VLOOKUP(B7,'auxiliar memoria'!$H$122:$J$141,3,FALSE)))</f>
        <v>1.6</v>
      </c>
      <c r="J7" s="260">
        <f t="shared" ref="J7:J35" si="0">H7-I7</f>
        <v>1.0699999999999998</v>
      </c>
      <c r="K7" s="261"/>
      <c r="L7" s="261"/>
      <c r="M7" s="262"/>
      <c r="N7" s="263" t="s">
        <v>368</v>
      </c>
      <c r="O7" s="264">
        <v>2</v>
      </c>
      <c r="P7" s="266"/>
      <c r="Q7" s="264"/>
      <c r="R7" s="264"/>
      <c r="S7" s="264"/>
      <c r="T7" s="264"/>
      <c r="U7" s="264"/>
      <c r="V7" s="264"/>
      <c r="X7" s="265"/>
    </row>
    <row r="8" spans="1:24" s="249" customFormat="1" ht="28.5" customHeight="1">
      <c r="A8" s="267" t="str">
        <f>IF(MID(N8,1,1)="R","RECUPERAR",VLOOKUP(N8,'auxiliar memoria'!$D$40:$E$47,2,FALSE))</f>
        <v>RECUPERAR</v>
      </c>
      <c r="B8" s="268" t="str">
        <f>IF(MID(N8,1,1)="R",VLOOKUP(O8,'auxiliar memoria'!$D$40:$E$47,2,FALSE),VLOOKUP(O8,'auxiliar memoria'!$G$122:$H$140,2,FALSE))</f>
        <v>CERÂMICA APARTIR DO PISO ATÉ 1,60M</v>
      </c>
      <c r="C8" s="257"/>
      <c r="D8" s="269" t="s">
        <v>111</v>
      </c>
      <c r="E8" s="258"/>
      <c r="F8" s="259"/>
      <c r="G8" s="260">
        <v>31.46</v>
      </c>
      <c r="H8" s="260">
        <v>2.67</v>
      </c>
      <c r="I8" s="260">
        <f>IF(MID(N8,1,1)="r",1.6,IF(VLOOKUP(B8,'auxiliar memoria'!$H$122:$J$141,3,FALSE)="TETO",H8,VLOOKUP(B8,'auxiliar memoria'!$H$122:$J$141,3,FALSE)))</f>
        <v>1.6</v>
      </c>
      <c r="J8" s="260">
        <f t="shared" si="0"/>
        <v>1.0699999999999998</v>
      </c>
      <c r="K8" s="261"/>
      <c r="L8" s="261"/>
      <c r="M8" s="262"/>
      <c r="N8" s="263" t="s">
        <v>368</v>
      </c>
      <c r="O8" s="264">
        <v>2</v>
      </c>
      <c r="P8" s="248" t="s">
        <v>92</v>
      </c>
      <c r="Q8" s="264"/>
      <c r="R8" s="264"/>
      <c r="S8" s="264"/>
      <c r="T8" s="264"/>
      <c r="U8" s="264"/>
      <c r="V8" s="264"/>
      <c r="X8" s="265" t="str">
        <f t="shared" ref="X8:X33" si="1">IF(C8="sinapi","ok",IF(C8="orse","ok",IF(P8="título","título",IF(P8="intertítulo","intertítulo",""))))</f>
        <v/>
      </c>
    </row>
    <row r="9" spans="1:24" s="249" customFormat="1" ht="23.25">
      <c r="A9" s="267" t="str">
        <f>IF(MID(N9,1,1)="R","RECUPERAR",VLOOKUP(N9,'auxiliar memoria'!$D$40:$E$47,2,FALSE))</f>
        <v>RECUPERAR</v>
      </c>
      <c r="B9" s="268" t="str">
        <f>IF(MID(N9,1,1)="R",VLOOKUP(O9,'auxiliar memoria'!$D$40:$E$47,2,FALSE),VLOOKUP(O9,'auxiliar memoria'!$G$122:$H$140,2,FALSE))</f>
        <v>CERÂMICA APARTIR DO PISO ATÉ 1,60M</v>
      </c>
      <c r="C9" s="257"/>
      <c r="D9" s="269" t="s">
        <v>112</v>
      </c>
      <c r="E9" s="258"/>
      <c r="F9" s="259"/>
      <c r="G9" s="260">
        <v>31.38</v>
      </c>
      <c r="H9" s="260">
        <v>2.67</v>
      </c>
      <c r="I9" s="260">
        <f>IF(MID(N9,1,1)="r",1.6,IF(VLOOKUP(B9,'auxiliar memoria'!$H$122:$J$141,3,FALSE)="TETO",H9,VLOOKUP(B9,'auxiliar memoria'!$H$122:$J$141,3,FALSE)))</f>
        <v>1.6</v>
      </c>
      <c r="J9" s="260">
        <f t="shared" si="0"/>
        <v>1.0699999999999998</v>
      </c>
      <c r="K9" s="261"/>
      <c r="L9" s="261"/>
      <c r="M9" s="262"/>
      <c r="N9" s="263" t="s">
        <v>368</v>
      </c>
      <c r="O9" s="264">
        <v>2</v>
      </c>
      <c r="P9" s="248" t="s">
        <v>92</v>
      </c>
      <c r="Q9" s="264"/>
      <c r="R9" s="264"/>
      <c r="S9" s="264"/>
      <c r="T9" s="264"/>
      <c r="U9" s="264"/>
      <c r="V9" s="264"/>
      <c r="X9" s="265" t="str">
        <f t="shared" si="1"/>
        <v/>
      </c>
    </row>
    <row r="10" spans="1:24" s="249" customFormat="1" ht="28.5" customHeight="1">
      <c r="A10" s="267" t="str">
        <f>IF(MID(N10,1,1)="R","RECUPERAR",VLOOKUP(N10,'auxiliar memoria'!$D$40:$E$47,2,FALSE))</f>
        <v>RECUPERAR</v>
      </c>
      <c r="B10" s="268" t="str">
        <f>IF(MID(N10,1,1)="R",VLOOKUP(O10,'auxiliar memoria'!$D$40:$E$47,2,FALSE),VLOOKUP(O10,'auxiliar memoria'!$G$122:$H$140,2,FALSE))</f>
        <v>CERÂMICA APARTIR DO PISO ATÉ 1,60M</v>
      </c>
      <c r="C10" s="257"/>
      <c r="D10" s="269" t="s">
        <v>113</v>
      </c>
      <c r="E10" s="258"/>
      <c r="F10" s="259"/>
      <c r="G10" s="260">
        <v>31.42</v>
      </c>
      <c r="H10" s="260">
        <v>2.67</v>
      </c>
      <c r="I10" s="260">
        <f>IF(MID(N10,1,1)="r",1.6,IF(VLOOKUP(B10,'auxiliar memoria'!$H$122:$J$141,3,FALSE)="TETO",H10,VLOOKUP(B10,'auxiliar memoria'!$H$122:$J$141,3,FALSE)))</f>
        <v>1.6</v>
      </c>
      <c r="J10" s="260">
        <f t="shared" si="0"/>
        <v>1.0699999999999998</v>
      </c>
      <c r="K10" s="261"/>
      <c r="L10" s="261"/>
      <c r="M10" s="262"/>
      <c r="N10" s="263" t="s">
        <v>368</v>
      </c>
      <c r="O10" s="264">
        <v>2</v>
      </c>
      <c r="P10" s="248" t="s">
        <v>92</v>
      </c>
      <c r="Q10" s="264"/>
      <c r="R10" s="264"/>
      <c r="S10" s="264"/>
      <c r="T10" s="264"/>
      <c r="U10" s="264"/>
      <c r="V10" s="264"/>
      <c r="X10" s="265" t="str">
        <f>IF(C10="sinapi","ok",IF(C10="orse","ok",IF(P10="título","título",IF(P10="intertítulo","intertítulo",""))))</f>
        <v/>
      </c>
    </row>
    <row r="11" spans="1:24" s="249" customFormat="1" ht="28.5" customHeight="1">
      <c r="A11" s="267" t="str">
        <f>IF(MID(N11,1,1)="R","RECUPERAR",VLOOKUP(N11,'auxiliar memoria'!$D$40:$E$47,2,FALSE))</f>
        <v>RECUPERAR</v>
      </c>
      <c r="B11" s="268" t="str">
        <f>IF(MID(N11,1,1)="R",VLOOKUP(O11,'auxiliar memoria'!$D$40:$E$47,2,FALSE),VLOOKUP(O11,'auxiliar memoria'!$G$122:$H$140,2,FALSE))</f>
        <v>CERÂMICA APARTIR DO PISO ATÉ 1,60M</v>
      </c>
      <c r="C11" s="257"/>
      <c r="D11" s="269" t="s">
        <v>114</v>
      </c>
      <c r="E11" s="258"/>
      <c r="F11" s="259"/>
      <c r="G11" s="260">
        <v>31.36</v>
      </c>
      <c r="H11" s="260">
        <v>2.67</v>
      </c>
      <c r="I11" s="260">
        <f>IF(MID(N11,1,1)="r",1.6,IF(VLOOKUP(B11,'auxiliar memoria'!$H$122:$J$141,3,FALSE)="TETO",H11,VLOOKUP(B11,'auxiliar memoria'!$H$122:$J$141,3,FALSE)))</f>
        <v>1.6</v>
      </c>
      <c r="J11" s="260">
        <f t="shared" si="0"/>
        <v>1.0699999999999998</v>
      </c>
      <c r="K11" s="261"/>
      <c r="L11" s="261"/>
      <c r="M11" s="262"/>
      <c r="N11" s="263" t="s">
        <v>368</v>
      </c>
      <c r="O11" s="264">
        <v>2</v>
      </c>
      <c r="P11" s="248" t="s">
        <v>92</v>
      </c>
      <c r="Q11" s="264"/>
      <c r="R11" s="264"/>
      <c r="S11" s="264"/>
      <c r="T11" s="264"/>
      <c r="U11" s="264"/>
      <c r="V11" s="264"/>
      <c r="X11" s="265" t="str">
        <f>IF(C11="sinapi","ok",IF(C11="orse","ok",IF(P11="título","título",IF(P11="intertítulo","intertítulo",""))))</f>
        <v/>
      </c>
    </row>
    <row r="12" spans="1:24" s="249" customFormat="1" ht="28.5" customHeight="1">
      <c r="A12" s="267" t="str">
        <f>IF(MID(N12,1,1)="R","RECUPERAR",VLOOKUP(N12,'auxiliar memoria'!$D$40:$E$47,2,FALSE))</f>
        <v>RECUPERAR</v>
      </c>
      <c r="B12" s="268" t="str">
        <f>IF(MID(N12,1,1)="R",VLOOKUP(O12,'auxiliar memoria'!$D$40:$E$47,2,FALSE),VLOOKUP(O12,'auxiliar memoria'!$G$122:$H$140,2,FALSE))</f>
        <v>CERÂMICA APARTIR DO PISO ATÉ 1,60M</v>
      </c>
      <c r="C12" s="257"/>
      <c r="D12" s="269" t="s">
        <v>115</v>
      </c>
      <c r="E12" s="270"/>
      <c r="F12" s="259"/>
      <c r="G12" s="260">
        <v>31.36</v>
      </c>
      <c r="H12" s="260">
        <v>2.67</v>
      </c>
      <c r="I12" s="260">
        <f>IF(MID(N12,1,1)="r",1.6,IF(VLOOKUP(B12,'auxiliar memoria'!$H$122:$J$141,3,FALSE)="TETO",H12,VLOOKUP(B12,'auxiliar memoria'!$H$122:$J$141,3,FALSE)))</f>
        <v>1.6</v>
      </c>
      <c r="J12" s="260">
        <f t="shared" si="0"/>
        <v>1.0699999999999998</v>
      </c>
      <c r="K12" s="261"/>
      <c r="L12" s="261"/>
      <c r="M12" s="262"/>
      <c r="N12" s="263" t="s">
        <v>368</v>
      </c>
      <c r="O12" s="264">
        <v>2</v>
      </c>
      <c r="P12" s="248" t="s">
        <v>92</v>
      </c>
      <c r="Q12" s="264"/>
      <c r="R12" s="264"/>
      <c r="S12" s="264"/>
      <c r="T12" s="264"/>
      <c r="U12" s="264"/>
      <c r="V12" s="264"/>
      <c r="X12" s="265" t="str">
        <f t="shared" si="1"/>
        <v/>
      </c>
    </row>
    <row r="13" spans="1:24" s="249" customFormat="1" ht="28.5" customHeight="1">
      <c r="A13" s="267" t="str">
        <f>IF(MID(N13,1,1)="R","RECUPERAR",VLOOKUP(N13,'auxiliar memoria'!$D$40:$E$47,2,FALSE))</f>
        <v>RECUPERAR</v>
      </c>
      <c r="B13" s="268" t="str">
        <f>IF(MID(N13,1,1)="R",VLOOKUP(O13,'auxiliar memoria'!$D$40:$E$47,2,FALSE),VLOOKUP(O13,'auxiliar memoria'!$G$122:$H$140,2,FALSE))</f>
        <v>CERÂMICA APARTIR DO PISO ATÉ 1,60M</v>
      </c>
      <c r="C13" s="257"/>
      <c r="D13" s="269" t="s">
        <v>116</v>
      </c>
      <c r="E13" s="270"/>
      <c r="F13" s="259"/>
      <c r="G13" s="260">
        <v>31.39</v>
      </c>
      <c r="H13" s="260">
        <v>2.67</v>
      </c>
      <c r="I13" s="260">
        <f>IF(MID(N13,1,1)="r",1.6,IF(VLOOKUP(B13,'auxiliar memoria'!$H$122:$J$141,3,FALSE)="TETO",H13,VLOOKUP(B13,'auxiliar memoria'!$H$122:$J$141,3,FALSE)))</f>
        <v>1.6</v>
      </c>
      <c r="J13" s="260">
        <f t="shared" si="0"/>
        <v>1.0699999999999998</v>
      </c>
      <c r="K13" s="261"/>
      <c r="L13" s="261"/>
      <c r="M13" s="262"/>
      <c r="N13" s="263" t="s">
        <v>368</v>
      </c>
      <c r="O13" s="264">
        <v>2</v>
      </c>
      <c r="P13" s="248" t="s">
        <v>92</v>
      </c>
      <c r="Q13" s="264"/>
      <c r="R13" s="264"/>
      <c r="S13" s="264"/>
      <c r="T13" s="264"/>
      <c r="U13" s="264"/>
      <c r="V13" s="264"/>
      <c r="X13" s="265" t="str">
        <f t="shared" si="1"/>
        <v/>
      </c>
    </row>
    <row r="14" spans="1:24" s="249" customFormat="1" ht="28.5" customHeight="1">
      <c r="A14" s="267" t="str">
        <f>IF(MID(N14,1,1)="R","RECUPERAR",VLOOKUP(N14,'auxiliar memoria'!$D$40:$E$47,2,FALSE))</f>
        <v>RECUPERAR</v>
      </c>
      <c r="B14" s="268" t="str">
        <f>IF(MID(N14,1,1)="R",VLOOKUP(O14,'auxiliar memoria'!$D$40:$E$47,2,FALSE),VLOOKUP(O14,'auxiliar memoria'!$G$122:$H$140,2,FALSE))</f>
        <v>CERÂMICA APARTIR DO PISO ATÉ 1,60M</v>
      </c>
      <c r="C14" s="257"/>
      <c r="D14" s="269" t="s">
        <v>176</v>
      </c>
      <c r="E14" s="260"/>
      <c r="F14" s="259"/>
      <c r="G14" s="260">
        <v>31.52</v>
      </c>
      <c r="H14" s="260">
        <v>2.67</v>
      </c>
      <c r="I14" s="260">
        <f>IF(MID(N14,1,1)="r",1.6,IF(VLOOKUP(B14,'auxiliar memoria'!$H$122:$J$141,3,FALSE)="TETO",H14,VLOOKUP(B14,'auxiliar memoria'!$H$122:$J$141,3,FALSE)))</f>
        <v>1.6</v>
      </c>
      <c r="J14" s="260">
        <f t="shared" si="0"/>
        <v>1.0699999999999998</v>
      </c>
      <c r="K14" s="261"/>
      <c r="L14" s="261"/>
      <c r="M14" s="262"/>
      <c r="N14" s="263" t="s">
        <v>368</v>
      </c>
      <c r="O14" s="264">
        <v>2</v>
      </c>
      <c r="P14" s="248" t="s">
        <v>92</v>
      </c>
      <c r="Q14" s="264"/>
      <c r="R14" s="264"/>
      <c r="S14" s="264"/>
      <c r="T14" s="264"/>
      <c r="U14" s="264"/>
      <c r="V14" s="264"/>
      <c r="X14" s="265" t="str">
        <f t="shared" si="1"/>
        <v/>
      </c>
    </row>
    <row r="15" spans="1:24" s="249" customFormat="1" ht="28.5" customHeight="1">
      <c r="A15" s="267" t="str">
        <f>IF(MID(N15,1,1)="R","RECUPERAR",VLOOKUP(N15,'auxiliar memoria'!$D$40:$E$47,2,FALSE))</f>
        <v>RECUPERAR</v>
      </c>
      <c r="B15" s="268" t="str">
        <f>IF(MID(N15,1,1)="R",VLOOKUP(O15,'auxiliar memoria'!$D$40:$E$47,2,FALSE),VLOOKUP(O15,'auxiliar memoria'!$G$122:$H$140,2,FALSE))</f>
        <v>CERÂMICA APARTIR DO PISO ATÉ 1,60M</v>
      </c>
      <c r="C15" s="257"/>
      <c r="D15" s="269" t="s">
        <v>175</v>
      </c>
      <c r="E15" s="260"/>
      <c r="F15" s="259"/>
      <c r="G15" s="260">
        <v>31.38</v>
      </c>
      <c r="H15" s="260">
        <v>2.67</v>
      </c>
      <c r="I15" s="260">
        <f>IF(MID(N15,1,1)="r",1.6,IF(VLOOKUP(B15,'auxiliar memoria'!$H$122:$J$141,3,FALSE)="TETO",H15,VLOOKUP(B15,'auxiliar memoria'!$H$122:$J$141,3,FALSE)))</f>
        <v>1.6</v>
      </c>
      <c r="J15" s="260">
        <f t="shared" si="0"/>
        <v>1.0699999999999998</v>
      </c>
      <c r="K15" s="261"/>
      <c r="L15" s="261"/>
      <c r="M15" s="262"/>
      <c r="N15" s="263" t="s">
        <v>368</v>
      </c>
      <c r="O15" s="264">
        <v>2</v>
      </c>
      <c r="P15" s="248" t="s">
        <v>92</v>
      </c>
      <c r="Q15" s="264"/>
      <c r="R15" s="264"/>
      <c r="S15" s="264"/>
      <c r="T15" s="264"/>
      <c r="U15" s="264"/>
      <c r="V15" s="264"/>
      <c r="X15" s="265" t="str">
        <f t="shared" si="1"/>
        <v/>
      </c>
    </row>
    <row r="16" spans="1:24" s="249" customFormat="1" ht="28.5" customHeight="1">
      <c r="A16" s="267" t="str">
        <f>IF(MID(N16,1,1)="R","RECUPERAR",VLOOKUP(N16,'auxiliar memoria'!$D$40:$E$47,2,FALSE))</f>
        <v>RECUPERAR</v>
      </c>
      <c r="B16" s="268" t="str">
        <f>IF(MID(N16,1,1)="R",VLOOKUP(O16,'auxiliar memoria'!$D$40:$E$47,2,FALSE),VLOOKUP(O16,'auxiliar memoria'!$G$122:$H$140,2,FALSE))</f>
        <v>CERÂMICA APARTIR DO PISO ATÉ 1,60M</v>
      </c>
      <c r="C16" s="257"/>
      <c r="D16" s="269" t="s">
        <v>174</v>
      </c>
      <c r="E16" s="270"/>
      <c r="F16" s="259"/>
      <c r="G16" s="260">
        <v>31.38</v>
      </c>
      <c r="H16" s="260">
        <v>2.67</v>
      </c>
      <c r="I16" s="260">
        <f>IF(MID(N16,1,1)="r",1.6,IF(VLOOKUP(B16,'auxiliar memoria'!$H$122:$J$141,3,FALSE)="TETO",H16,VLOOKUP(B16,'auxiliar memoria'!$H$122:$J$141,3,FALSE)))</f>
        <v>1.6</v>
      </c>
      <c r="J16" s="260">
        <f t="shared" si="0"/>
        <v>1.0699999999999998</v>
      </c>
      <c r="K16" s="261"/>
      <c r="L16" s="261"/>
      <c r="M16" s="262"/>
      <c r="N16" s="263" t="s">
        <v>368</v>
      </c>
      <c r="O16" s="264">
        <v>2</v>
      </c>
      <c r="P16" s="248" t="s">
        <v>92</v>
      </c>
      <c r="Q16" s="264"/>
      <c r="R16" s="264"/>
      <c r="S16" s="264"/>
      <c r="T16" s="264"/>
      <c r="U16" s="264"/>
      <c r="V16" s="264"/>
      <c r="X16" s="265" t="str">
        <f t="shared" si="1"/>
        <v/>
      </c>
    </row>
    <row r="17" spans="1:24" s="251" customFormat="1" ht="28.5" customHeight="1">
      <c r="A17" s="279" t="str">
        <f>IF(MID(N17,1,1)="R","RECUPERAR",VLOOKUP(N17,'auxiliar memoria'!$D$40:$E$47,2,FALSE))</f>
        <v>PINTURA</v>
      </c>
      <c r="B17" s="280" t="str">
        <f>IF(MID(N17,1,1)="R",VLOOKUP(O17,'auxiliar memoria'!$D$40:$E$47,2,FALSE),VLOOKUP(O17,'auxiliar memoria'!$G$122:$H$140,2,FALSE))</f>
        <v>Pastilha Cerâmica na composição 06.</v>
      </c>
      <c r="C17" s="273"/>
      <c r="D17" s="281" t="s">
        <v>121</v>
      </c>
      <c r="E17" s="275"/>
      <c r="F17" s="274"/>
      <c r="G17" s="275">
        <v>31.22</v>
      </c>
      <c r="H17" s="275">
        <v>2.5499999999999998</v>
      </c>
      <c r="I17" s="275">
        <f>IF(MID(N17,1,1)="r",1.6,IF(VLOOKUP(B17,'auxiliar memoria'!$H$122:$J$141,3,FALSE)="TETO",H17,VLOOKUP(B17,'auxiliar memoria'!$H$122:$J$141,3,FALSE)))</f>
        <v>1.8</v>
      </c>
      <c r="J17" s="275">
        <f t="shared" si="0"/>
        <v>0.74999999999999978</v>
      </c>
      <c r="K17" s="276"/>
      <c r="L17" s="276"/>
      <c r="M17" s="277"/>
      <c r="N17" s="278">
        <v>1</v>
      </c>
      <c r="O17" s="189">
        <v>6</v>
      </c>
      <c r="P17" s="250" t="s">
        <v>92</v>
      </c>
      <c r="Q17" s="189"/>
      <c r="R17" s="189"/>
      <c r="S17" s="189"/>
      <c r="T17" s="189"/>
      <c r="U17" s="189"/>
      <c r="V17" s="189"/>
      <c r="X17" s="187" t="str">
        <f t="shared" si="1"/>
        <v/>
      </c>
    </row>
    <row r="18" spans="1:24" s="251" customFormat="1" ht="28.5" customHeight="1">
      <c r="A18" s="279" t="str">
        <f>IF(MID(N18,1,1)="R","RECUPERAR",VLOOKUP(N18,'auxiliar memoria'!$D$40:$E$47,2,FALSE))</f>
        <v>PINTURA</v>
      </c>
      <c r="B18" s="280" t="str">
        <f>IF(MID(N18,1,1)="R",VLOOKUP(O18,'auxiliar memoria'!$D$40:$E$47,2,FALSE),VLOOKUP(O18,'auxiliar memoria'!$G$122:$H$140,2,FALSE))</f>
        <v>Pastilha Cerâmica na composição 06.</v>
      </c>
      <c r="C18" s="273"/>
      <c r="D18" s="281" t="s">
        <v>354</v>
      </c>
      <c r="E18" s="275"/>
      <c r="F18" s="274"/>
      <c r="G18" s="275">
        <v>18.22</v>
      </c>
      <c r="H18" s="275">
        <v>2.5499999999999998</v>
      </c>
      <c r="I18" s="275">
        <f>IF(MID(N18,1,1)="r",1.6,IF(VLOOKUP(B18,'auxiliar memoria'!$H$122:$J$141,3,FALSE)="TETO",H18,VLOOKUP(B18,'auxiliar memoria'!$H$122:$J$141,3,FALSE)))</f>
        <v>1.8</v>
      </c>
      <c r="J18" s="275">
        <f t="shared" si="0"/>
        <v>0.74999999999999978</v>
      </c>
      <c r="K18" s="276"/>
      <c r="L18" s="276"/>
      <c r="M18" s="277"/>
      <c r="N18" s="278">
        <v>1</v>
      </c>
      <c r="O18" s="189">
        <v>6</v>
      </c>
      <c r="P18" s="250" t="s">
        <v>92</v>
      </c>
      <c r="Q18" s="189"/>
      <c r="R18" s="189"/>
      <c r="S18" s="189"/>
      <c r="T18" s="189"/>
      <c r="U18" s="189"/>
      <c r="V18" s="189"/>
      <c r="X18" s="187" t="str">
        <f t="shared" si="1"/>
        <v/>
      </c>
    </row>
    <row r="19" spans="1:24" s="251" customFormat="1" ht="28.5" customHeight="1">
      <c r="A19" s="279" t="str">
        <f>IF(MID(N19,1,1)="R","RECUPERAR",VLOOKUP(N19,'auxiliar memoria'!$D$40:$E$47,2,FALSE))</f>
        <v>PINTURA</v>
      </c>
      <c r="B19" s="280" t="str">
        <f>IF(MID(N19,1,1)="R",VLOOKUP(O19,'auxiliar memoria'!$D$40:$E$47,2,FALSE),VLOOKUP(O19,'auxiliar memoria'!$G$122:$H$140,2,FALSE))</f>
        <v>Pastilha Cerâmica na composição 06.</v>
      </c>
      <c r="C19" s="273"/>
      <c r="D19" s="281" t="s">
        <v>355</v>
      </c>
      <c r="E19" s="283"/>
      <c r="F19" s="274"/>
      <c r="G19" s="275">
        <v>19.46</v>
      </c>
      <c r="H19" s="275">
        <v>2.5499999999999998</v>
      </c>
      <c r="I19" s="275">
        <f>IF(MID(N19,1,1)="r",1.6,IF(VLOOKUP(B19,'auxiliar memoria'!$H$122:$J$141,3,FALSE)="TETO",H19,VLOOKUP(B19,'auxiliar memoria'!$H$122:$J$141,3,FALSE)))</f>
        <v>1.8</v>
      </c>
      <c r="J19" s="275">
        <f t="shared" si="0"/>
        <v>0.74999999999999978</v>
      </c>
      <c r="K19" s="276"/>
      <c r="L19" s="276"/>
      <c r="M19" s="277"/>
      <c r="N19" s="278">
        <v>1</v>
      </c>
      <c r="O19" s="189">
        <v>6</v>
      </c>
      <c r="P19" s="250" t="s">
        <v>92</v>
      </c>
      <c r="Q19" s="189"/>
      <c r="R19" s="189"/>
      <c r="S19" s="189"/>
      <c r="T19" s="189"/>
      <c r="U19" s="189"/>
      <c r="V19" s="189"/>
      <c r="X19" s="187" t="str">
        <f t="shared" si="1"/>
        <v/>
      </c>
    </row>
    <row r="20" spans="1:24" s="251" customFormat="1" ht="28.5" customHeight="1">
      <c r="A20" s="279" t="str">
        <f>IF(MID(N20,1,1)="R","RECUPERAR",VLOOKUP(N20,'auxiliar memoria'!$D$40:$E$47,2,FALSE))</f>
        <v>PINTURA</v>
      </c>
      <c r="B20" s="280" t="str">
        <f>IF(MID(N20,1,1)="R",VLOOKUP(O20,'auxiliar memoria'!$D$40:$E$47,2,FALSE),VLOOKUP(O20,'auxiliar memoria'!$G$122:$H$140,2,FALSE))</f>
        <v>Pastilha Cerâmica na composição 06.</v>
      </c>
      <c r="C20" s="273"/>
      <c r="D20" s="281" t="s">
        <v>356</v>
      </c>
      <c r="E20" s="275"/>
      <c r="F20" s="274"/>
      <c r="G20" s="275">
        <v>18.22</v>
      </c>
      <c r="H20" s="275">
        <v>2.5499999999999998</v>
      </c>
      <c r="I20" s="275">
        <f>IF(MID(N20,1,1)="r",1.6,IF(VLOOKUP(B20,'auxiliar memoria'!$H$122:$J$141,3,FALSE)="TETO",H20,VLOOKUP(B20,'auxiliar memoria'!$H$122:$J$141,3,FALSE)))</f>
        <v>1.8</v>
      </c>
      <c r="J20" s="275">
        <f t="shared" si="0"/>
        <v>0.74999999999999978</v>
      </c>
      <c r="K20" s="276"/>
      <c r="L20" s="276"/>
      <c r="M20" s="277"/>
      <c r="N20" s="278">
        <v>1</v>
      </c>
      <c r="O20" s="189">
        <v>6</v>
      </c>
      <c r="P20" s="250" t="s">
        <v>92</v>
      </c>
      <c r="Q20" s="189"/>
      <c r="R20" s="189"/>
      <c r="S20" s="189"/>
      <c r="T20" s="189"/>
      <c r="U20" s="189"/>
      <c r="V20" s="189"/>
      <c r="X20" s="187" t="str">
        <f t="shared" si="1"/>
        <v/>
      </c>
    </row>
    <row r="21" spans="1:24" s="251" customFormat="1" ht="28.5" customHeight="1">
      <c r="A21" s="279" t="str">
        <f>IF(MID(N21,1,1)="R","RECUPERAR",VLOOKUP(N21,'auxiliar memoria'!$D$40:$E$47,2,FALSE))</f>
        <v>PINTURA</v>
      </c>
      <c r="B21" s="280" t="str">
        <f>IF(MID(N21,1,1)="R",VLOOKUP(O21,'auxiliar memoria'!$D$40:$E$47,2,FALSE),VLOOKUP(O21,'auxiliar memoria'!$G$122:$H$140,2,FALSE))</f>
        <v>Pastilha Cerâmica na composição 06.</v>
      </c>
      <c r="C21" s="273"/>
      <c r="D21" s="281" t="s">
        <v>357</v>
      </c>
      <c r="E21" s="283"/>
      <c r="F21" s="274"/>
      <c r="G21" s="275">
        <v>19.440000000000001</v>
      </c>
      <c r="H21" s="275">
        <v>2.5499999999999998</v>
      </c>
      <c r="I21" s="275">
        <f>IF(MID(N21,1,1)="r",1.6,IF(VLOOKUP(B21,'auxiliar memoria'!$H$122:$J$141,3,FALSE)="TETO",H21,VLOOKUP(B21,'auxiliar memoria'!$H$122:$J$141,3,FALSE)))</f>
        <v>1.8</v>
      </c>
      <c r="J21" s="275">
        <f t="shared" si="0"/>
        <v>0.74999999999999978</v>
      </c>
      <c r="K21" s="276"/>
      <c r="L21" s="276"/>
      <c r="M21" s="277"/>
      <c r="N21" s="278">
        <v>1</v>
      </c>
      <c r="O21" s="189">
        <v>6</v>
      </c>
      <c r="P21" s="250" t="s">
        <v>92</v>
      </c>
      <c r="Q21" s="189"/>
      <c r="R21" s="189"/>
      <c r="S21" s="189"/>
      <c r="T21" s="189"/>
      <c r="U21" s="189"/>
      <c r="V21" s="189"/>
      <c r="X21" s="187" t="str">
        <f t="shared" si="1"/>
        <v/>
      </c>
    </row>
    <row r="22" spans="1:24" s="249" customFormat="1" ht="28.5" customHeight="1">
      <c r="A22" s="267" t="str">
        <f>IF(MID(N22,1,1)="R","RECUPERAR",VLOOKUP(N22,'auxiliar memoria'!$D$40:$E$47,2,FALSE))</f>
        <v>RECUPERAR</v>
      </c>
      <c r="B22" s="268" t="str">
        <f>IF(MID(N22,1,1)="R",VLOOKUP(O22,'auxiliar memoria'!$D$40:$E$47,2,FALSE),VLOOKUP(O22,'auxiliar memoria'!$G$122:$H$140,2,FALSE))</f>
        <v>CERÂMICA APARTIR DO PISO ATÉ 1,60M</v>
      </c>
      <c r="C22" s="257"/>
      <c r="D22" s="269" t="s">
        <v>358</v>
      </c>
      <c r="E22" s="270"/>
      <c r="F22" s="259"/>
      <c r="G22" s="260">
        <v>6.73</v>
      </c>
      <c r="H22" s="260">
        <v>2.5499999999999998</v>
      </c>
      <c r="I22" s="260">
        <f>IF(MID(N22,1,1)="r",1.6,IF(VLOOKUP(B22,'auxiliar memoria'!$H$122:$J$141,3,FALSE)="TETO",H22,VLOOKUP(B22,'auxiliar memoria'!$H$122:$J$141,3,FALSE)))</f>
        <v>1.6</v>
      </c>
      <c r="J22" s="260">
        <f t="shared" si="0"/>
        <v>0.94999999999999973</v>
      </c>
      <c r="K22" s="261"/>
      <c r="L22" s="261"/>
      <c r="M22" s="262"/>
      <c r="N22" s="263" t="s">
        <v>368</v>
      </c>
      <c r="O22" s="264">
        <v>2</v>
      </c>
      <c r="P22" s="248" t="s">
        <v>92</v>
      </c>
      <c r="Q22" s="264"/>
      <c r="R22" s="264"/>
      <c r="S22" s="264"/>
      <c r="T22" s="264"/>
      <c r="U22" s="264"/>
      <c r="V22" s="264"/>
      <c r="X22" s="265" t="str">
        <f t="shared" si="1"/>
        <v/>
      </c>
    </row>
    <row r="23" spans="1:24" s="249" customFormat="1" ht="28.5" customHeight="1">
      <c r="A23" s="267" t="str">
        <f>IF(MID(N23,1,1)="R","RECUPERAR",VLOOKUP(N23,'auxiliar memoria'!$D$40:$E$47,2,FALSE))</f>
        <v>RECUPERAR</v>
      </c>
      <c r="B23" s="268" t="str">
        <f>IF(MID(N23,1,1)="R",VLOOKUP(O23,'auxiliar memoria'!$D$40:$E$47,2,FALSE),VLOOKUP(O23,'auxiliar memoria'!$G$122:$H$140,2,FALSE))</f>
        <v>CERÂMICA APARTIR DO PISO ATÉ 1,60M</v>
      </c>
      <c r="C23" s="257"/>
      <c r="D23" s="269" t="s">
        <v>359</v>
      </c>
      <c r="E23" s="270"/>
      <c r="F23" s="259"/>
      <c r="G23" s="260">
        <v>6.87</v>
      </c>
      <c r="H23" s="260">
        <v>2.5499999999999998</v>
      </c>
      <c r="I23" s="260">
        <f>IF(MID(N23,1,1)="r",1.6,IF(VLOOKUP(B23,'auxiliar memoria'!$H$122:$J$141,3,FALSE)="TETO",H23,VLOOKUP(B23,'auxiliar memoria'!$H$122:$J$141,3,FALSE)))</f>
        <v>1.6</v>
      </c>
      <c r="J23" s="260">
        <f t="shared" si="0"/>
        <v>0.94999999999999973</v>
      </c>
      <c r="K23" s="261"/>
      <c r="L23" s="261"/>
      <c r="M23" s="262"/>
      <c r="N23" s="263" t="s">
        <v>368</v>
      </c>
      <c r="O23" s="264">
        <v>2</v>
      </c>
      <c r="P23" s="248" t="s">
        <v>92</v>
      </c>
      <c r="Q23" s="264"/>
      <c r="R23" s="264"/>
      <c r="S23" s="264"/>
      <c r="T23" s="264"/>
      <c r="U23" s="264"/>
      <c r="V23" s="264"/>
      <c r="X23" s="265" t="str">
        <f t="shared" si="1"/>
        <v/>
      </c>
    </row>
    <row r="24" spans="1:24" s="251" customFormat="1" ht="28.5" customHeight="1">
      <c r="A24" s="279" t="str">
        <f>IF(MID(N24,1,1)="R","RECUPERAR",VLOOKUP(N24,'auxiliar memoria'!$D$40:$E$47,2,FALSE))</f>
        <v>PINTURA</v>
      </c>
      <c r="B24" s="280" t="str">
        <f>IF(MID(N24,1,1)="R",VLOOKUP(O24,'auxiliar memoria'!$D$40:$E$47,2,FALSE),VLOOKUP(O24,'auxiliar memoria'!$G$122:$H$140,2,FALSE))</f>
        <v>Pastilha Cerâmica na composição 01 até 1,80m</v>
      </c>
      <c r="C24" s="273"/>
      <c r="D24" s="281" t="s">
        <v>360</v>
      </c>
      <c r="E24" s="275"/>
      <c r="F24" s="274"/>
      <c r="G24" s="275">
        <v>25.07</v>
      </c>
      <c r="H24" s="282">
        <v>2.5499999999999998</v>
      </c>
      <c r="I24" s="275">
        <f>IF(MID(N24,1,1)="r",1.6,IF(VLOOKUP(B24,'auxiliar memoria'!$H$122:$J$141,3,FALSE)="TETO",H24,VLOOKUP(B24,'auxiliar memoria'!$H$122:$J$141,3,FALSE)))</f>
        <v>1.8</v>
      </c>
      <c r="J24" s="275">
        <f t="shared" si="0"/>
        <v>0.74999999999999978</v>
      </c>
      <c r="K24" s="276"/>
      <c r="L24" s="276"/>
      <c r="M24" s="277"/>
      <c r="N24" s="278">
        <v>1</v>
      </c>
      <c r="O24" s="189">
        <v>1</v>
      </c>
      <c r="P24" s="250" t="s">
        <v>92</v>
      </c>
      <c r="Q24" s="189"/>
      <c r="R24" s="189"/>
      <c r="S24" s="189"/>
      <c r="T24" s="189"/>
      <c r="U24" s="189"/>
      <c r="V24" s="189"/>
      <c r="X24" s="187" t="str">
        <f t="shared" si="1"/>
        <v/>
      </c>
    </row>
    <row r="25" spans="1:24" s="249" customFormat="1" ht="28.5" customHeight="1">
      <c r="A25" s="267" t="str">
        <f>IF(MID(N25,1,1)="R","RECUPERAR",VLOOKUP(N25,'auxiliar memoria'!$D$40:$E$47,2,FALSE))</f>
        <v>RECUPERAR</v>
      </c>
      <c r="B25" s="268" t="str">
        <f>IF(MID(N25,1,1)="R",VLOOKUP(O25,'auxiliar memoria'!$D$40:$E$47,2,FALSE),VLOOKUP(O25,'auxiliar memoria'!$G$122:$H$140,2,FALSE))</f>
        <v>CERÂMICA APARTIR DO PISO ATÉ 1,60M</v>
      </c>
      <c r="C25" s="257"/>
      <c r="D25" s="269" t="s">
        <v>365</v>
      </c>
      <c r="E25" s="260"/>
      <c r="F25" s="259"/>
      <c r="G25" s="260">
        <v>128.55000000000001</v>
      </c>
      <c r="H25" s="272">
        <v>3.65</v>
      </c>
      <c r="I25" s="260">
        <f>IF(MID(N25,1,1)="r",1.6,IF(VLOOKUP(B25,'auxiliar memoria'!$H$122:$J$141,3,FALSE)="TETO",H25,VLOOKUP(B25,'auxiliar memoria'!$H$122:$J$141,3,FALSE)))</f>
        <v>1.6</v>
      </c>
      <c r="J25" s="260">
        <f t="shared" si="0"/>
        <v>2.0499999999999998</v>
      </c>
      <c r="K25" s="261"/>
      <c r="L25" s="261"/>
      <c r="M25" s="262"/>
      <c r="N25" s="263" t="s">
        <v>368</v>
      </c>
      <c r="O25" s="264">
        <v>2</v>
      </c>
      <c r="P25" s="248" t="s">
        <v>92</v>
      </c>
      <c r="Q25" s="264"/>
      <c r="R25" s="264"/>
      <c r="S25" s="264"/>
      <c r="T25" s="264"/>
      <c r="U25" s="264"/>
      <c r="V25" s="264"/>
      <c r="X25" s="265" t="str">
        <f t="shared" si="1"/>
        <v/>
      </c>
    </row>
    <row r="26" spans="1:24" s="293" customFormat="1" ht="28.5" customHeight="1">
      <c r="A26" s="316" t="str">
        <f>IF(MID(N26,1,1)="R","RECUPERAR",VLOOKUP(N26,'auxiliar memoria'!$D$40:$E$47,2,FALSE))</f>
        <v>CERÂMICA ATÉ O TETO / FORRO</v>
      </c>
      <c r="B26" s="296" t="str">
        <f>IF(MID(N26,1,1)="R",VLOOKUP(O26,'auxiliar memoria'!$D$40:$E$47,2,FALSE),VLOOKUP(O26,'auxiliar memoria'!$G$122:$H$140,2,FALSE))</f>
        <v>Porcelanato branco acetinado, dimensões de 45x45cm.</v>
      </c>
      <c r="C26" s="285"/>
      <c r="D26" s="295" t="s">
        <v>361</v>
      </c>
      <c r="E26" s="286"/>
      <c r="F26" s="287"/>
      <c r="G26" s="288">
        <f>6.91+6.68+6.49+6.89+6.69+7.43+23.31-5.6</f>
        <v>58.79999999999999</v>
      </c>
      <c r="H26" s="288">
        <v>2.5499999999999998</v>
      </c>
      <c r="I26" s="288">
        <f>IF(MID(N26,1,1)="r",1.6,IF(VLOOKUP(B26,'auxiliar memoria'!$H$122:$J$141,3,FALSE)="TETO",H26,VLOOKUP(B26,'auxiliar memoria'!$H$122:$J$141,3,FALSE)))</f>
        <v>2.5499999999999998</v>
      </c>
      <c r="J26" s="288">
        <f t="shared" si="0"/>
        <v>0</v>
      </c>
      <c r="K26" s="289"/>
      <c r="L26" s="289"/>
      <c r="M26" s="290"/>
      <c r="N26" s="317">
        <v>3</v>
      </c>
      <c r="O26" s="291">
        <v>8</v>
      </c>
      <c r="P26" s="292" t="s">
        <v>92</v>
      </c>
      <c r="Q26" s="291"/>
      <c r="R26" s="291"/>
      <c r="S26" s="291"/>
      <c r="T26" s="291"/>
      <c r="U26" s="291"/>
      <c r="V26" s="291"/>
      <c r="X26" s="294" t="str">
        <f t="shared" si="1"/>
        <v/>
      </c>
    </row>
    <row r="27" spans="1:24" s="293" customFormat="1" ht="28.5" customHeight="1">
      <c r="A27" s="316" t="str">
        <f>IF(MID(N27,1,1)="R","RECUPERAR",VLOOKUP(N27,'auxiliar memoria'!$D$40:$E$47,2,FALSE))</f>
        <v>CERÂMICA ATÉ O TETO / FORRO</v>
      </c>
      <c r="B27" s="296" t="str">
        <f>IF(MID(N27,1,1)="R",VLOOKUP(O27,'auxiliar memoria'!$D$40:$E$47,2,FALSE),VLOOKUP(O27,'auxiliar memoria'!$G$122:$H$140,2,FALSE))</f>
        <v>Porcelanato branco acetinado, dimensões de 45x45cm.</v>
      </c>
      <c r="C27" s="285"/>
      <c r="D27" s="295" t="s">
        <v>369</v>
      </c>
      <c r="E27" s="286"/>
      <c r="F27" s="287"/>
      <c r="G27" s="288">
        <v>5.6</v>
      </c>
      <c r="H27" s="288">
        <v>2.5499999999999998</v>
      </c>
      <c r="I27" s="288">
        <f>IF(MID(N27,1,1)="r",1.6,IF(VLOOKUP(B27,'auxiliar memoria'!$H$122:$J$141,3,FALSE)="TETO",H27,VLOOKUP(B27,'auxiliar memoria'!$H$122:$J$141,3,FALSE)))</f>
        <v>2.5499999999999998</v>
      </c>
      <c r="J27" s="288">
        <f t="shared" si="0"/>
        <v>0</v>
      </c>
      <c r="K27" s="289"/>
      <c r="L27" s="289"/>
      <c r="M27" s="290"/>
      <c r="N27" s="317">
        <v>3</v>
      </c>
      <c r="O27" s="291">
        <v>8</v>
      </c>
      <c r="P27" s="292" t="s">
        <v>92</v>
      </c>
      <c r="Q27" s="291"/>
      <c r="R27" s="291"/>
      <c r="S27" s="291"/>
      <c r="T27" s="291"/>
      <c r="U27" s="291"/>
      <c r="V27" s="291"/>
      <c r="X27" s="294" t="str">
        <f t="shared" si="1"/>
        <v/>
      </c>
    </row>
    <row r="28" spans="1:24" s="293" customFormat="1" ht="28.5" customHeight="1">
      <c r="A28" s="316" t="str">
        <f>IF(MID(N28,1,1)="R","RECUPERAR",VLOOKUP(N28,'auxiliar memoria'!$D$40:$E$47,2,FALSE))</f>
        <v>CERÂMICA ATÉ O TETO / FORRO</v>
      </c>
      <c r="B28" s="296" t="str">
        <f>IF(MID(N28,1,1)="R",VLOOKUP(O28,'auxiliar memoria'!$D$40:$E$47,2,FALSE),VLOOKUP(O28,'auxiliar memoria'!$G$122:$H$140,2,FALSE))</f>
        <v>Porcelanato branco acetinado, dimensões de 45x45cm.</v>
      </c>
      <c r="C28" s="285"/>
      <c r="D28" s="295" t="s">
        <v>353</v>
      </c>
      <c r="E28" s="286"/>
      <c r="F28" s="287"/>
      <c r="G28" s="288">
        <f>6.61+6.39+6.19+6.59+6.39+7.13+23.29-5.6</f>
        <v>56.99</v>
      </c>
      <c r="H28" s="288">
        <v>2.5499999999999998</v>
      </c>
      <c r="I28" s="288">
        <f>IF(MID(N28,1,1)="r",1.6,IF(VLOOKUP(B28,'auxiliar memoria'!$H$122:$J$141,3,FALSE)="TETO",H28,VLOOKUP(B28,'auxiliar memoria'!$H$122:$J$141,3,FALSE)))</f>
        <v>2.5499999999999998</v>
      </c>
      <c r="J28" s="288">
        <f t="shared" si="0"/>
        <v>0</v>
      </c>
      <c r="K28" s="289"/>
      <c r="L28" s="289"/>
      <c r="M28" s="290"/>
      <c r="N28" s="317">
        <v>3</v>
      </c>
      <c r="O28" s="291">
        <v>8</v>
      </c>
      <c r="P28" s="292" t="s">
        <v>92</v>
      </c>
      <c r="Q28" s="291"/>
      <c r="R28" s="291"/>
      <c r="S28" s="291"/>
      <c r="T28" s="291"/>
      <c r="U28" s="291"/>
      <c r="V28" s="291"/>
      <c r="X28" s="294" t="str">
        <f t="shared" si="1"/>
        <v/>
      </c>
    </row>
    <row r="29" spans="1:24" s="330" customFormat="1" ht="28.5" customHeight="1">
      <c r="A29" s="318" t="str">
        <f>IF(MID(N29,1,1)="R","RECUPERAR",VLOOKUP(N29,'auxiliar memoria'!$D$40:$E$47,2,FALSE))</f>
        <v>CERÂMICA ATÉ O TETO / FORRO</v>
      </c>
      <c r="B29" s="319" t="str">
        <f>IF(MID(N29,1,1)="R",VLOOKUP(O29,'auxiliar memoria'!$D$40:$E$47,2,FALSE),VLOOKUP(O29,'auxiliar memoria'!$G$122:$H$140,2,FALSE))</f>
        <v>Cerâmica na composição 05 na extensão da bancada</v>
      </c>
      <c r="C29" s="320"/>
      <c r="D29" s="321" t="s">
        <v>370</v>
      </c>
      <c r="E29" s="322"/>
      <c r="F29" s="323"/>
      <c r="G29" s="324">
        <v>5.6</v>
      </c>
      <c r="H29" s="324">
        <v>2.5499999999999998</v>
      </c>
      <c r="I29" s="324">
        <f>IF(MID(N29,1,1)="r",1.6,IF(VLOOKUP(B29,'auxiliar memoria'!$H$122:$J$141,3,FALSE)="TETO",H29,VLOOKUP(B29,'auxiliar memoria'!$H$122:$J$141,3,FALSE)))</f>
        <v>2.5499999999999998</v>
      </c>
      <c r="J29" s="324">
        <f t="shared" si="0"/>
        <v>0</v>
      </c>
      <c r="K29" s="325"/>
      <c r="L29" s="325"/>
      <c r="M29" s="326"/>
      <c r="N29" s="327">
        <v>3</v>
      </c>
      <c r="O29" s="328">
        <v>5</v>
      </c>
      <c r="P29" s="329" t="s">
        <v>92</v>
      </c>
      <c r="Q29" s="328"/>
      <c r="R29" s="328"/>
      <c r="S29" s="328"/>
      <c r="T29" s="328"/>
      <c r="U29" s="328"/>
      <c r="V29" s="328"/>
      <c r="X29" s="331" t="str">
        <f t="shared" si="1"/>
        <v/>
      </c>
    </row>
    <row r="30" spans="1:24" s="249" customFormat="1" ht="28.5" customHeight="1">
      <c r="A30" s="267" t="str">
        <f>IF(MID(N30,1,1)="R","RECUPERAR",VLOOKUP(N30,'auxiliar memoria'!$D$40:$E$47,2,FALSE))</f>
        <v>CERÂMICA APARTIR DO PISO ATÉ 1,60M</v>
      </c>
      <c r="B30" s="268" t="str">
        <f>IF(MID(N30,1,1)="R",VLOOKUP(O30,'auxiliar memoria'!$D$40:$E$47,2,FALSE),VLOOKUP(O30,'auxiliar memoria'!$G$122:$H$140,2,FALSE))</f>
        <v>Pintura acrílica na cor branco neve</v>
      </c>
      <c r="C30" s="257"/>
      <c r="D30" s="269" t="s">
        <v>179</v>
      </c>
      <c r="E30" s="258"/>
      <c r="F30" s="259"/>
      <c r="G30" s="260">
        <v>17.7</v>
      </c>
      <c r="H30" s="260">
        <v>2.5499999999999998</v>
      </c>
      <c r="I30" s="260">
        <f>IF(MID(N30,1,1)="r",1.6,IF(VLOOKUP(B30,'auxiliar memoria'!$H$122:$J$141,3,FALSE)="TETO",H30,VLOOKUP(B30,'auxiliar memoria'!$H$122:$J$141,3,FALSE)))</f>
        <v>0</v>
      </c>
      <c r="J30" s="260">
        <f t="shared" si="0"/>
        <v>2.5499999999999998</v>
      </c>
      <c r="K30" s="261"/>
      <c r="L30" s="261"/>
      <c r="M30" s="262"/>
      <c r="N30" s="263">
        <v>2</v>
      </c>
      <c r="O30" s="264">
        <v>7</v>
      </c>
      <c r="P30" s="248" t="s">
        <v>92</v>
      </c>
      <c r="Q30" s="264"/>
      <c r="R30" s="264"/>
      <c r="S30" s="264"/>
      <c r="T30" s="264"/>
      <c r="U30" s="264"/>
      <c r="V30" s="264"/>
      <c r="X30" s="265" t="str">
        <f t="shared" si="1"/>
        <v/>
      </c>
    </row>
    <row r="31" spans="1:24" s="251" customFormat="1" ht="28.5" customHeight="1">
      <c r="A31" s="279" t="str">
        <f>IF(MID(N31,1,1)="R","RECUPERAR",VLOOKUP(N31,'auxiliar memoria'!$D$40:$E$47,2,FALSE))</f>
        <v>CERÂMICA APARTIR DO PISO ATÉ 1,60M</v>
      </c>
      <c r="B31" s="280" t="str">
        <f>IF(MID(N31,1,1)="R",VLOOKUP(O31,'auxiliar memoria'!$D$40:$E$47,2,FALSE),VLOOKUP(O31,'auxiliar memoria'!$G$122:$H$140,2,FALSE))</f>
        <v>Pastilha Cerâmica na composição 01 até 1,80m</v>
      </c>
      <c r="C31" s="273"/>
      <c r="D31" s="281" t="s">
        <v>362</v>
      </c>
      <c r="E31" s="283"/>
      <c r="F31" s="274"/>
      <c r="G31" s="275">
        <v>13.99</v>
      </c>
      <c r="H31" s="275">
        <v>2.5499999999999998</v>
      </c>
      <c r="I31" s="275">
        <f>IF(MID(N31,1,1)="r",1.6,IF(VLOOKUP(B31,'auxiliar memoria'!$H$122:$J$141,3,FALSE)="TETO",H31,VLOOKUP(B31,'auxiliar memoria'!$H$122:$J$141,3,FALSE)))</f>
        <v>1.8</v>
      </c>
      <c r="J31" s="275">
        <f t="shared" si="0"/>
        <v>0.74999999999999978</v>
      </c>
      <c r="K31" s="276"/>
      <c r="L31" s="276"/>
      <c r="M31" s="277"/>
      <c r="N31" s="278">
        <v>2</v>
      </c>
      <c r="O31" s="189">
        <v>1</v>
      </c>
      <c r="P31" s="250" t="s">
        <v>92</v>
      </c>
      <c r="Q31" s="189"/>
      <c r="R31" s="189"/>
      <c r="S31" s="189"/>
      <c r="T31" s="189"/>
      <c r="U31" s="189"/>
      <c r="V31" s="189"/>
      <c r="X31" s="187" t="str">
        <f t="shared" si="1"/>
        <v/>
      </c>
    </row>
    <row r="32" spans="1:24" s="330" customFormat="1" ht="28.5" customHeight="1">
      <c r="A32" s="318" t="str">
        <f>IF(MID(N32,1,1)="R","RECUPERAR",VLOOKUP(N32,'auxiliar memoria'!$D$40:$E$47,2,FALSE))</f>
        <v>CERÂMICA APARTIR DO PISO ATÉ 1,60M</v>
      </c>
      <c r="B32" s="319" t="str">
        <f>IF(MID(N32,1,1)="R",VLOOKUP(O32,'auxiliar memoria'!$D$40:$E$47,2,FALSE),VLOOKUP(O32,'auxiliar memoria'!$G$122:$H$140,2,FALSE))</f>
        <v>Cerâmica na composição 04 na extensão da bancada</v>
      </c>
      <c r="C32" s="320"/>
      <c r="D32" s="321" t="s">
        <v>363</v>
      </c>
      <c r="E32" s="332"/>
      <c r="F32" s="323"/>
      <c r="G32" s="324">
        <f>9.21-2.1</f>
        <v>7.1100000000000012</v>
      </c>
      <c r="H32" s="324">
        <v>2.5499999999999998</v>
      </c>
      <c r="I32" s="324">
        <f>IF(MID(N32,1,1)="r",1.6,IF(VLOOKUP(B32,'auxiliar memoria'!$H$122:$J$141,3,FALSE)="TETO",H32,VLOOKUP(B32,'auxiliar memoria'!$H$122:$J$141,3,FALSE)))</f>
        <v>2.5499999999999998</v>
      </c>
      <c r="J32" s="324">
        <f t="shared" si="0"/>
        <v>0</v>
      </c>
      <c r="K32" s="325"/>
      <c r="L32" s="325"/>
      <c r="M32" s="326"/>
      <c r="N32" s="327">
        <v>2</v>
      </c>
      <c r="O32" s="328">
        <v>4</v>
      </c>
      <c r="P32" s="329" t="s">
        <v>92</v>
      </c>
      <c r="Q32" s="328"/>
      <c r="R32" s="328"/>
      <c r="S32" s="328"/>
      <c r="T32" s="328"/>
      <c r="U32" s="328"/>
      <c r="V32" s="328"/>
      <c r="X32" s="331" t="str">
        <f t="shared" si="1"/>
        <v/>
      </c>
    </row>
    <row r="33" spans="1:24" s="330" customFormat="1" ht="28.5" customHeight="1">
      <c r="A33" s="318" t="str">
        <f>IF(MID(N33,1,1)="R","RECUPERAR",VLOOKUP(N33,'auxiliar memoria'!$D$40:$E$47,2,FALSE))</f>
        <v>CERÂMICA APARTIR DO PISO ATÉ 1,60M</v>
      </c>
      <c r="B33" s="319" t="str">
        <f>IF(MID(N33,1,1)="R",VLOOKUP(O33,'auxiliar memoria'!$D$40:$E$47,2,FALSE),VLOOKUP(O33,'auxiliar memoria'!$G$122:$H$140,2,FALSE))</f>
        <v>Cerâmica na composição 04 na extensão da bancada</v>
      </c>
      <c r="C33" s="320"/>
      <c r="D33" s="321" t="s">
        <v>371</v>
      </c>
      <c r="E33" s="332"/>
      <c r="F33" s="323"/>
      <c r="G33" s="324">
        <v>2.1</v>
      </c>
      <c r="H33" s="324">
        <v>2.5499999999999998</v>
      </c>
      <c r="I33" s="324">
        <f>IF(MID(N33,1,1)="r",1.6,IF(VLOOKUP(B33,'auxiliar memoria'!$H$122:$J$141,3,FALSE)="TETO",H33,VLOOKUP(B33,'auxiliar memoria'!$H$122:$J$141,3,FALSE)))</f>
        <v>2.5499999999999998</v>
      </c>
      <c r="J33" s="324">
        <f t="shared" si="0"/>
        <v>0</v>
      </c>
      <c r="K33" s="325"/>
      <c r="L33" s="325"/>
      <c r="M33" s="326"/>
      <c r="N33" s="327">
        <v>2</v>
      </c>
      <c r="O33" s="328">
        <v>4</v>
      </c>
      <c r="P33" s="329" t="s">
        <v>92</v>
      </c>
      <c r="Q33" s="328"/>
      <c r="R33" s="328"/>
      <c r="S33" s="328"/>
      <c r="T33" s="328"/>
      <c r="U33" s="328"/>
      <c r="V33" s="328"/>
      <c r="X33" s="331" t="str">
        <f t="shared" si="1"/>
        <v/>
      </c>
    </row>
    <row r="34" spans="1:24" s="293" customFormat="1" ht="28.5" customHeight="1">
      <c r="A34" s="316" t="str">
        <f>IF(MID(N34,1,1)="R","RECUPERAR",VLOOKUP(N34,'auxiliar memoria'!$D$40:$E$47,2,FALSE))</f>
        <v>CERÂMICA APARTIR DO PISO ATÉ 1,60M</v>
      </c>
      <c r="B34" s="296" t="str">
        <f>IF(MID(N34,1,1)="R",VLOOKUP(O34,'auxiliar memoria'!$D$40:$E$47,2,FALSE),VLOOKUP(O34,'auxiliar memoria'!$G$122:$H$140,2,FALSE))</f>
        <v>Porcelanato branco acetinado, dimensões de 45x45cm.</v>
      </c>
      <c r="C34" s="285"/>
      <c r="D34" s="295" t="s">
        <v>364</v>
      </c>
      <c r="E34" s="297"/>
      <c r="F34" s="287"/>
      <c r="G34" s="288">
        <f>9.95-2.46</f>
        <v>7.4899999999999993</v>
      </c>
      <c r="H34" s="288">
        <v>2.5499999999999998</v>
      </c>
      <c r="I34" s="288">
        <f>IF(MID(N34,1,1)="r",1.6,IF(VLOOKUP(B34,'auxiliar memoria'!$H$122:$J$141,3,FALSE)="TETO",H34,VLOOKUP(B34,'auxiliar memoria'!$H$122:$J$141,3,FALSE)))</f>
        <v>2.5499999999999998</v>
      </c>
      <c r="J34" s="288">
        <f t="shared" si="0"/>
        <v>0</v>
      </c>
      <c r="K34" s="289"/>
      <c r="L34" s="289"/>
      <c r="M34" s="290"/>
      <c r="N34" s="317">
        <v>2</v>
      </c>
      <c r="O34" s="291">
        <v>8</v>
      </c>
      <c r="P34" s="292" t="s">
        <v>92</v>
      </c>
      <c r="Q34" s="291"/>
      <c r="R34" s="291"/>
      <c r="S34" s="291"/>
      <c r="T34" s="291"/>
      <c r="U34" s="291"/>
      <c r="V34" s="291"/>
      <c r="X34" s="294" t="str">
        <f t="shared" ref="X34:X44" si="2">IF(C34="sinapi","ok",IF(C34="orse","ok",IF(P34="título","título",IF(P34="intertítulo","intertítulo",""))))</f>
        <v/>
      </c>
    </row>
    <row r="35" spans="1:24" s="330" customFormat="1" ht="28.5" customHeight="1">
      <c r="A35" s="318" t="str">
        <f>IF(MID(N35,1,1)="R","RECUPERAR",VLOOKUP(N35,'auxiliar memoria'!$D$40:$E$47,2,FALSE))</f>
        <v>CERÂMICA APARTIR DO PISO ATÉ 1,60M</v>
      </c>
      <c r="B35" s="319" t="str">
        <f>IF(MID(N35,1,1)="R",VLOOKUP(O35,'auxiliar memoria'!$D$40:$E$47,2,FALSE),VLOOKUP(O35,'auxiliar memoria'!$G$122:$H$140,2,FALSE))</f>
        <v>Cerâmica na composição 05 na extensão da bancada</v>
      </c>
      <c r="C35" s="320"/>
      <c r="D35" s="321" t="s">
        <v>372</v>
      </c>
      <c r="E35" s="332"/>
      <c r="F35" s="323"/>
      <c r="G35" s="324">
        <v>2.46</v>
      </c>
      <c r="H35" s="324">
        <v>2.5499999999999998</v>
      </c>
      <c r="I35" s="324">
        <f>IF(MID(N35,1,1)="r",1.6,IF(VLOOKUP(B35,'auxiliar memoria'!$H$122:$J$141,3,FALSE)="TETO",H35,VLOOKUP(B35,'auxiliar memoria'!$H$122:$J$141,3,FALSE)))</f>
        <v>2.5499999999999998</v>
      </c>
      <c r="J35" s="324">
        <f t="shared" si="0"/>
        <v>0</v>
      </c>
      <c r="K35" s="325"/>
      <c r="L35" s="325"/>
      <c r="M35" s="326"/>
      <c r="N35" s="327">
        <v>2</v>
      </c>
      <c r="O35" s="328">
        <v>5</v>
      </c>
      <c r="P35" s="329" t="s">
        <v>92</v>
      </c>
      <c r="Q35" s="328"/>
      <c r="R35" s="328"/>
      <c r="S35" s="328"/>
      <c r="T35" s="328"/>
      <c r="U35" s="328"/>
      <c r="V35" s="328"/>
      <c r="X35" s="331" t="str">
        <f t="shared" si="2"/>
        <v/>
      </c>
    </row>
    <row r="36" spans="1:24" s="249" customFormat="1" ht="28.5" customHeight="1">
      <c r="A36" s="267" t="str">
        <f>IF(MID(N36,1,1)="R","RECUPERAR",VLOOKUP(N36,'auxiliar memoria'!$D$40:$E$47,2,FALSE))</f>
        <v>PINTURA</v>
      </c>
      <c r="B36" s="268" t="str">
        <f>IF(MID(N36,1,1)="R",VLOOKUP(O36,'auxiliar memoria'!$D$40:$E$47,2,FALSE),VLOOKUP(O36,'auxiliar memoria'!$G$122:$H$140,2,FALSE))</f>
        <v>Pintura acrílica na cor branco neve</v>
      </c>
      <c r="C36" s="257"/>
      <c r="D36" s="298" t="s">
        <v>366</v>
      </c>
      <c r="E36" s="260"/>
      <c r="F36" s="259"/>
      <c r="G36" s="260"/>
      <c r="H36" s="271"/>
      <c r="I36" s="260"/>
      <c r="J36" s="260"/>
      <c r="K36" s="261"/>
      <c r="L36" s="261"/>
      <c r="M36" s="262"/>
      <c r="N36" s="263">
        <v>1</v>
      </c>
      <c r="O36" s="264">
        <v>7</v>
      </c>
      <c r="P36" s="248" t="s">
        <v>92</v>
      </c>
      <c r="Q36" s="264"/>
      <c r="R36" s="264"/>
      <c r="S36" s="264"/>
      <c r="T36" s="264"/>
      <c r="U36" s="264"/>
      <c r="V36" s="264"/>
      <c r="X36" s="265" t="str">
        <f t="shared" si="2"/>
        <v/>
      </c>
    </row>
    <row r="37" spans="1:24" s="249" customFormat="1" ht="28.5" customHeight="1">
      <c r="A37" s="267" t="str">
        <f>IF(MID(N37,1,1)="R","RECUPERAR",VLOOKUP(N37,'auxiliar memoria'!$D$40:$E$47,2,FALSE))</f>
        <v>PINTURA</v>
      </c>
      <c r="B37" s="268" t="str">
        <f>IF(MID(N37,1,1)="R",VLOOKUP(O37,'auxiliar memoria'!$D$40:$E$47,2,FALSE),VLOOKUP(O37,'auxiliar memoria'!$G$122:$H$140,2,FALSE))</f>
        <v>Pintura acrílica na cor branco neve</v>
      </c>
      <c r="C37" s="257"/>
      <c r="D37" s="269" t="s">
        <v>385</v>
      </c>
      <c r="E37" s="260"/>
      <c r="F37" s="259"/>
      <c r="G37" s="260">
        <v>6</v>
      </c>
      <c r="H37" s="271">
        <f>(2.79+4.07)/2</f>
        <v>3.43</v>
      </c>
      <c r="I37" s="260">
        <f>IF(MID(N37,1,1)="r",1.6,IF(VLOOKUP(B37,'auxiliar memoria'!$H$122:$J$141,3,FALSE)="TETO",H37,VLOOKUP(B37,'auxiliar memoria'!$H$122:$J$141,3,FALSE)))</f>
        <v>0</v>
      </c>
      <c r="J37" s="260">
        <f>H37-I37</f>
        <v>3.43</v>
      </c>
      <c r="K37" s="261"/>
      <c r="L37" s="261"/>
      <c r="M37" s="262"/>
      <c r="N37" s="263">
        <v>1</v>
      </c>
      <c r="O37" s="264">
        <v>7</v>
      </c>
      <c r="P37" s="248" t="s">
        <v>92</v>
      </c>
      <c r="Q37" s="264"/>
      <c r="R37" s="264"/>
      <c r="S37" s="264"/>
      <c r="T37" s="264"/>
      <c r="U37" s="264"/>
      <c r="V37" s="264"/>
      <c r="X37" s="265" t="str">
        <f t="shared" si="2"/>
        <v/>
      </c>
    </row>
    <row r="38" spans="1:24" s="249" customFormat="1" ht="28.5" customHeight="1">
      <c r="A38" s="267" t="str">
        <f>IF(MID(N38,1,1)="R","RECUPERAR",VLOOKUP(N38,'auxiliar memoria'!$D$40:$E$47,2,FALSE))</f>
        <v>PINTURA</v>
      </c>
      <c r="B38" s="268" t="str">
        <f>IF(MID(N38,1,1)="R",VLOOKUP(O38,'auxiliar memoria'!$D$40:$E$47,2,FALSE),VLOOKUP(O38,'auxiliar memoria'!$G$122:$H$140,2,FALSE))</f>
        <v>Pintura acrílica na cor branco neve</v>
      </c>
      <c r="C38" s="257"/>
      <c r="D38" s="269" t="s">
        <v>384</v>
      </c>
      <c r="E38" s="260"/>
      <c r="F38" s="259"/>
      <c r="G38" s="260">
        <v>10.16</v>
      </c>
      <c r="H38" s="271">
        <f>(2.79+4.07)/2</f>
        <v>3.43</v>
      </c>
      <c r="I38" s="260">
        <f>IF(MID(N38,1,1)="r",1.6,IF(VLOOKUP(B38,'auxiliar memoria'!$H$122:$J$141,3,FALSE)="TETO",H38,VLOOKUP(B38,'auxiliar memoria'!$H$122:$J$141,3,FALSE)))</f>
        <v>0</v>
      </c>
      <c r="J38" s="260">
        <f>H38-I38</f>
        <v>3.43</v>
      </c>
      <c r="K38" s="261"/>
      <c r="L38" s="261"/>
      <c r="M38" s="262"/>
      <c r="N38" s="263">
        <v>1</v>
      </c>
      <c r="O38" s="264">
        <v>7</v>
      </c>
      <c r="P38" s="248" t="s">
        <v>92</v>
      </c>
      <c r="Q38" s="264"/>
      <c r="R38" s="264"/>
      <c r="S38" s="264"/>
      <c r="T38" s="264"/>
      <c r="U38" s="264"/>
      <c r="V38" s="264"/>
      <c r="X38" s="265" t="str">
        <f t="shared" si="2"/>
        <v/>
      </c>
    </row>
    <row r="39" spans="1:24" s="249" customFormat="1" ht="28.5" customHeight="1">
      <c r="A39" s="267" t="str">
        <f>IF(MID(N39,1,1)="R","RECUPERAR",VLOOKUP(N39,'auxiliar memoria'!$D$40:$E$47,2,FALSE))</f>
        <v>PINTURA</v>
      </c>
      <c r="B39" s="268" t="str">
        <f>IF(MID(N39,1,1)="R",VLOOKUP(O39,'auxiliar memoria'!$D$40:$E$47,2,FALSE),VLOOKUP(O39,'auxiliar memoria'!$G$122:$H$140,2,FALSE))</f>
        <v>Pintura acrílica na cor branco neve</v>
      </c>
      <c r="C39" s="257"/>
      <c r="D39" s="269" t="s">
        <v>386</v>
      </c>
      <c r="E39" s="260"/>
      <c r="F39" s="259"/>
      <c r="G39" s="260">
        <v>4.82</v>
      </c>
      <c r="H39" s="271">
        <f>(4.05+4.81)/2</f>
        <v>4.43</v>
      </c>
      <c r="I39" s="260">
        <f>IF(MID(N39,1,1)="r",1.6,IF(VLOOKUP(B39,'auxiliar memoria'!$H$122:$J$141,3,FALSE)="TETO",H39,VLOOKUP(B39,'auxiliar memoria'!$H$122:$J$141,3,FALSE)))</f>
        <v>0</v>
      </c>
      <c r="J39" s="260">
        <f>H39-I39</f>
        <v>4.43</v>
      </c>
      <c r="K39" s="261"/>
      <c r="L39" s="261"/>
      <c r="M39" s="262"/>
      <c r="N39" s="263">
        <v>1</v>
      </c>
      <c r="O39" s="264">
        <v>7</v>
      </c>
      <c r="P39" s="248" t="s">
        <v>92</v>
      </c>
      <c r="Q39" s="264"/>
      <c r="R39" s="264"/>
      <c r="S39" s="264"/>
      <c r="T39" s="264"/>
      <c r="U39" s="264"/>
      <c r="V39" s="264"/>
      <c r="X39" s="265" t="str">
        <f t="shared" si="2"/>
        <v/>
      </c>
    </row>
    <row r="40" spans="1:24" s="249" customFormat="1" ht="28.5" customHeight="1">
      <c r="A40" s="267" t="str">
        <f>IF(MID(N40,1,1)="R","RECUPERAR",VLOOKUP(N40,'auxiliar memoria'!$D$40:$E$47,2,FALSE))</f>
        <v>PINTURA</v>
      </c>
      <c r="B40" s="268" t="str">
        <f>IF(MID(N40,1,1)="R",VLOOKUP(O40,'auxiliar memoria'!$D$40:$E$47,2,FALSE),VLOOKUP(O40,'auxiliar memoria'!$G$122:$H$140,2,FALSE))</f>
        <v>Pintura acrílica na cor branco neve</v>
      </c>
      <c r="C40" s="257"/>
      <c r="D40" s="269" t="s">
        <v>382</v>
      </c>
      <c r="E40" s="260"/>
      <c r="F40" s="259"/>
      <c r="G40" s="260">
        <v>4</v>
      </c>
      <c r="H40" s="271">
        <v>3.1</v>
      </c>
      <c r="I40" s="260">
        <f>IF(MID(N40,1,1)="r",1.6,IF(VLOOKUP(B40,'auxiliar memoria'!$H$122:$J$141,3,FALSE)="TETO",H40,VLOOKUP(B40,'auxiliar memoria'!$H$122:$J$141,3,FALSE)))</f>
        <v>0</v>
      </c>
      <c r="J40" s="260">
        <f>H40-I40</f>
        <v>3.1</v>
      </c>
      <c r="K40" s="261"/>
      <c r="L40" s="261"/>
      <c r="M40" s="262"/>
      <c r="N40" s="263">
        <v>1</v>
      </c>
      <c r="O40" s="264">
        <v>7</v>
      </c>
      <c r="P40" s="248" t="s">
        <v>92</v>
      </c>
      <c r="Q40" s="264"/>
      <c r="R40" s="264"/>
      <c r="S40" s="264"/>
      <c r="T40" s="264"/>
      <c r="U40" s="264"/>
      <c r="V40" s="264"/>
      <c r="X40" s="265" t="str">
        <f t="shared" si="2"/>
        <v/>
      </c>
    </row>
    <row r="41" spans="1:24" s="249" customFormat="1" ht="28.5" customHeight="1">
      <c r="A41" s="267" t="str">
        <f>IF(MID(N41,1,1)="R","RECUPERAR",VLOOKUP(N41,'auxiliar memoria'!$D$40:$E$47,2,FALSE))</f>
        <v>PINTURA</v>
      </c>
      <c r="B41" s="268" t="str">
        <f>IF(MID(N41,1,1)="R",VLOOKUP(O41,'auxiliar memoria'!$D$40:$E$47,2,FALSE),VLOOKUP(O41,'auxiliar memoria'!$G$122:$H$140,2,FALSE))</f>
        <v>Pintura acrílica na cor branco neve</v>
      </c>
      <c r="C41" s="257"/>
      <c r="D41" s="269" t="s">
        <v>383</v>
      </c>
      <c r="E41" s="260"/>
      <c r="F41" s="259"/>
      <c r="G41" s="260">
        <v>24.68</v>
      </c>
      <c r="H41" s="271">
        <v>3.07</v>
      </c>
      <c r="I41" s="260">
        <f>IF(MID(N41,1,1)="r",1.6,IF(VLOOKUP(B41,'auxiliar memoria'!$H$122:$J$141,3,FALSE)="TETO",H41,VLOOKUP(B41,'auxiliar memoria'!$H$122:$J$141,3,FALSE)))</f>
        <v>0</v>
      </c>
      <c r="J41" s="260">
        <f>H41-I41</f>
        <v>3.07</v>
      </c>
      <c r="K41" s="261"/>
      <c r="L41" s="261"/>
      <c r="M41" s="262"/>
      <c r="N41" s="263">
        <v>1</v>
      </c>
      <c r="O41" s="264">
        <v>7</v>
      </c>
      <c r="P41" s="248" t="s">
        <v>92</v>
      </c>
      <c r="Q41" s="264"/>
      <c r="R41" s="264"/>
      <c r="S41" s="264"/>
      <c r="T41" s="264"/>
      <c r="U41" s="264"/>
      <c r="V41" s="264"/>
      <c r="X41" s="265" t="str">
        <f t="shared" si="2"/>
        <v/>
      </c>
    </row>
    <row r="42" spans="1:24" s="249" customFormat="1" ht="28.5" customHeight="1">
      <c r="A42" s="267" t="str">
        <f>IF(MID(N42,1,1)="R","RECUPERAR",VLOOKUP(N42,'auxiliar memoria'!$D$40:$E$47,2,FALSE))</f>
        <v>PINTURA</v>
      </c>
      <c r="B42" s="268" t="str">
        <f>IF(MID(N42,1,1)="R",VLOOKUP(O42,'auxiliar memoria'!$D$40:$E$47,2,FALSE),VLOOKUP(O42,'auxiliar memoria'!$G$122:$H$140,2,FALSE))</f>
        <v>Pintura acrílica na cor branco neve</v>
      </c>
      <c r="C42" s="257"/>
      <c r="D42" s="298" t="s">
        <v>367</v>
      </c>
      <c r="E42" s="260"/>
      <c r="F42" s="259"/>
      <c r="G42" s="260"/>
      <c r="H42" s="271"/>
      <c r="I42" s="260"/>
      <c r="J42" s="260"/>
      <c r="K42" s="261"/>
      <c r="L42" s="261"/>
      <c r="M42" s="262"/>
      <c r="N42" s="263">
        <v>1</v>
      </c>
      <c r="O42" s="264">
        <v>7</v>
      </c>
      <c r="P42" s="248" t="s">
        <v>92</v>
      </c>
      <c r="Q42" s="264"/>
      <c r="R42" s="264"/>
      <c r="S42" s="264"/>
      <c r="T42" s="264"/>
      <c r="U42" s="264"/>
      <c r="V42" s="264"/>
      <c r="X42" s="265" t="str">
        <f t="shared" si="2"/>
        <v/>
      </c>
    </row>
    <row r="43" spans="1:24" s="249" customFormat="1" ht="28.5" customHeight="1">
      <c r="A43" s="267" t="str">
        <f>IF(MID(N43,1,1)="R","RECUPERAR",VLOOKUP(N43,'auxiliar memoria'!$D$40:$E$47,2,FALSE))</f>
        <v>PINTURA</v>
      </c>
      <c r="B43" s="268" t="str">
        <f>IF(MID(N43,1,1)="R",VLOOKUP(O43,'auxiliar memoria'!$D$40:$E$47,2,FALSE),VLOOKUP(O43,'auxiliar memoria'!$G$122:$H$140,2,FALSE))</f>
        <v>Pintura acrílica na cor branco neve</v>
      </c>
      <c r="C43" s="257"/>
      <c r="D43" s="269" t="s">
        <v>387</v>
      </c>
      <c r="E43" s="260"/>
      <c r="F43" s="259"/>
      <c r="G43" s="260">
        <v>47.94</v>
      </c>
      <c r="H43" s="271">
        <v>2.79</v>
      </c>
      <c r="I43" s="260">
        <f>IF(MID(N43,1,1)="r",1.6,IF(VLOOKUP(B43,'auxiliar memoria'!$H$122:$J$141,3,FALSE)="TETO",H43,VLOOKUP(B43,'auxiliar memoria'!$H$122:$J$141,3,FALSE)))</f>
        <v>0</v>
      </c>
      <c r="J43" s="260">
        <f>H43-I43</f>
        <v>2.79</v>
      </c>
      <c r="K43" s="261"/>
      <c r="L43" s="261"/>
      <c r="M43" s="262"/>
      <c r="N43" s="263">
        <v>1</v>
      </c>
      <c r="O43" s="264">
        <v>7</v>
      </c>
      <c r="P43" s="248" t="s">
        <v>92</v>
      </c>
      <c r="Q43" s="264"/>
      <c r="R43" s="264"/>
      <c r="S43" s="264"/>
      <c r="T43" s="264"/>
      <c r="U43" s="264"/>
      <c r="V43" s="264"/>
      <c r="X43" s="265" t="str">
        <f t="shared" si="2"/>
        <v/>
      </c>
    </row>
    <row r="44" spans="1:24" s="249" customFormat="1" ht="28.5" customHeight="1">
      <c r="A44" s="267" t="str">
        <f>IF(MID(N44,1,1)="R","RECUPERAR",VLOOKUP(N44,'auxiliar memoria'!$D$40:$E$47,2,FALSE))</f>
        <v>PINTURA</v>
      </c>
      <c r="B44" s="268" t="str">
        <f>IF(MID(N44,1,1)="R",VLOOKUP(O44,'auxiliar memoria'!$D$40:$E$47,2,FALSE),VLOOKUP(O44,'auxiliar memoria'!$G$122:$H$140,2,FALSE))</f>
        <v>Pintura acrílica na cor branco neve</v>
      </c>
      <c r="C44" s="257"/>
      <c r="D44" s="269" t="s">
        <v>383</v>
      </c>
      <c r="E44" s="260"/>
      <c r="F44" s="259"/>
      <c r="G44" s="260">
        <f>51.99+3.49</f>
        <v>55.480000000000004</v>
      </c>
      <c r="H44" s="271">
        <v>2.5499999999999998</v>
      </c>
      <c r="I44" s="260">
        <f>IF(MID(N44,1,1)="r",1.6,IF(VLOOKUP(B44,'auxiliar memoria'!$H$122:$J$141,3,FALSE)="TETO",H44,VLOOKUP(B44,'auxiliar memoria'!$H$122:$J$141,3,FALSE)))</f>
        <v>0</v>
      </c>
      <c r="J44" s="260">
        <f>H44-I44</f>
        <v>2.5499999999999998</v>
      </c>
      <c r="K44" s="261"/>
      <c r="L44" s="261"/>
      <c r="M44" s="262"/>
      <c r="N44" s="263">
        <v>1</v>
      </c>
      <c r="O44" s="264">
        <v>7</v>
      </c>
      <c r="P44" s="248" t="s">
        <v>92</v>
      </c>
      <c r="Q44" s="264"/>
      <c r="R44" s="264"/>
      <c r="S44" s="264"/>
      <c r="T44" s="264"/>
      <c r="U44" s="264"/>
      <c r="V44" s="264"/>
      <c r="X44" s="265" t="str">
        <f t="shared" si="2"/>
        <v/>
      </c>
    </row>
    <row r="47" spans="1:24" ht="31.5">
      <c r="D47" s="315" t="s">
        <v>96</v>
      </c>
      <c r="E47" s="315" t="s">
        <v>97</v>
      </c>
      <c r="F47" s="315" t="s">
        <v>98</v>
      </c>
      <c r="G47" s="315" t="s">
        <v>99</v>
      </c>
      <c r="H47" s="315" t="s">
        <v>100</v>
      </c>
      <c r="I47" s="315" t="s">
        <v>101</v>
      </c>
      <c r="J47" s="315" t="s">
        <v>102</v>
      </c>
      <c r="K47" s="315" t="s">
        <v>103</v>
      </c>
      <c r="L47" s="315" t="s">
        <v>104</v>
      </c>
      <c r="M47" s="315" t="s">
        <v>105</v>
      </c>
    </row>
    <row r="48" spans="1:24" ht="26.25">
      <c r="A48" s="314" t="s">
        <v>388</v>
      </c>
      <c r="J48" s="284">
        <f>SUM(J49:J73)</f>
        <v>227.0112</v>
      </c>
    </row>
    <row r="49" spans="1:24" s="249" customFormat="1" ht="28.5" customHeight="1">
      <c r="A49" s="267" t="str">
        <f>IF(MID(N49,1,1)="R","RECUPERAR",VLOOKUP(N49,'auxiliar memoria'!$D$40:$E$47,2,FALSE))</f>
        <v>RECUPERAR</v>
      </c>
      <c r="B49" s="268" t="str">
        <f>IF(MID(N49,1,1)="R",VLOOKUP(O49,'auxiliar memoria'!$D$40:$E$47,2,FALSE),VLOOKUP(O49,'auxiliar memoria'!$G$122:$H$140,2,FALSE))</f>
        <v>CERÂMICA APARTIR DO PISO ATÉ 1,60M</v>
      </c>
      <c r="C49" s="257"/>
      <c r="D49" s="269" t="s">
        <v>392</v>
      </c>
      <c r="E49" s="258"/>
      <c r="F49" s="259"/>
      <c r="G49" s="260">
        <f>31.37-2.15</f>
        <v>29.220000000000002</v>
      </c>
      <c r="H49" s="260"/>
      <c r="I49" s="260">
        <v>1.6</v>
      </c>
      <c r="J49" s="260">
        <f>I49*G49*20%</f>
        <v>9.3504000000000023</v>
      </c>
      <c r="K49" s="261"/>
      <c r="L49" s="261"/>
      <c r="M49" s="262"/>
      <c r="N49" s="263" t="s">
        <v>368</v>
      </c>
      <c r="O49" s="264">
        <v>2</v>
      </c>
      <c r="P49" s="248"/>
      <c r="Q49" s="264" t="s">
        <v>317</v>
      </c>
      <c r="R49" s="264"/>
      <c r="S49" s="264"/>
      <c r="T49" s="264"/>
      <c r="U49" s="264"/>
      <c r="V49" s="264"/>
      <c r="X49" s="265"/>
    </row>
    <row r="50" spans="1:24" s="249" customFormat="1" ht="28.5" customHeight="1">
      <c r="A50" s="267" t="str">
        <f>IF(MID(N50,1,1)="R","RECUPERAR",VLOOKUP(N50,'auxiliar memoria'!$D$40:$E$47,2,FALSE))</f>
        <v>RECUPERAR</v>
      </c>
      <c r="B50" s="268" t="str">
        <f>IF(MID(N50,1,1)="R",VLOOKUP(O50,'auxiliar memoria'!$D$40:$E$47,2,FALSE),VLOOKUP(O50,'auxiliar memoria'!$G$122:$H$140,2,FALSE))</f>
        <v>CERÂMICA APARTIR DO PISO ATÉ 1,60M</v>
      </c>
      <c r="C50" s="257"/>
      <c r="D50" s="269" t="s">
        <v>391</v>
      </c>
      <c r="E50" s="258"/>
      <c r="F50" s="259"/>
      <c r="G50" s="260">
        <f>1.25+0.9</f>
        <v>2.15</v>
      </c>
      <c r="H50" s="260"/>
      <c r="I50" s="260">
        <v>1.6</v>
      </c>
      <c r="J50" s="260">
        <f>I50*G50</f>
        <v>3.44</v>
      </c>
      <c r="K50" s="261"/>
      <c r="L50" s="261"/>
      <c r="M50" s="262"/>
      <c r="N50" s="263" t="s">
        <v>368</v>
      </c>
      <c r="O50" s="264">
        <v>2</v>
      </c>
      <c r="P50" s="248"/>
      <c r="Q50" s="264" t="s">
        <v>317</v>
      </c>
      <c r="R50" s="264"/>
      <c r="S50" s="264"/>
      <c r="T50" s="264"/>
      <c r="U50" s="264"/>
      <c r="V50" s="264"/>
      <c r="X50" s="265"/>
    </row>
    <row r="51" spans="1:24" s="249" customFormat="1" ht="28.5" customHeight="1">
      <c r="A51" s="267" t="str">
        <f>IF(MID(N51,1,1)="R","RECUPERAR",VLOOKUP(N51,'auxiliar memoria'!$D$40:$E$47,2,FALSE))</f>
        <v>RECUPERAR</v>
      </c>
      <c r="B51" s="268" t="str">
        <f>IF(MID(N51,1,1)="R",VLOOKUP(O51,'auxiliar memoria'!$D$40:$E$47,2,FALSE),VLOOKUP(O51,'auxiliar memoria'!$G$122:$H$140,2,FALSE))</f>
        <v>CERÂMICA APARTIR DO PISO ATÉ 1,60M</v>
      </c>
      <c r="C51" s="257"/>
      <c r="D51" s="269" t="s">
        <v>394</v>
      </c>
      <c r="E51" s="258"/>
      <c r="F51" s="259"/>
      <c r="G51" s="260">
        <f>31.3-2.15</f>
        <v>29.150000000000002</v>
      </c>
      <c r="H51" s="260"/>
      <c r="I51" s="260">
        <v>1.6</v>
      </c>
      <c r="J51" s="260">
        <f t="shared" ref="J51:J71" si="3">I51*G51*20%</f>
        <v>9.3280000000000012</v>
      </c>
      <c r="K51" s="261"/>
      <c r="L51" s="261"/>
      <c r="M51" s="262"/>
      <c r="N51" s="263" t="s">
        <v>368</v>
      </c>
      <c r="O51" s="264">
        <v>2</v>
      </c>
      <c r="P51" s="266"/>
      <c r="Q51" s="264"/>
      <c r="R51" s="264"/>
      <c r="S51" s="264"/>
      <c r="T51" s="264"/>
      <c r="U51" s="264"/>
      <c r="V51" s="264"/>
      <c r="X51" s="265"/>
    </row>
    <row r="52" spans="1:24" s="249" customFormat="1" ht="28.5" customHeight="1">
      <c r="A52" s="267" t="str">
        <f>IF(MID(N52,1,1)="R","RECUPERAR",VLOOKUP(N52,'auxiliar memoria'!$D$40:$E$47,2,FALSE))</f>
        <v>RECUPERAR</v>
      </c>
      <c r="B52" s="268" t="str">
        <f>IF(MID(N52,1,1)="R",VLOOKUP(O52,'auxiliar memoria'!$D$40:$E$47,2,FALSE),VLOOKUP(O52,'auxiliar memoria'!$G$122:$H$140,2,FALSE))</f>
        <v>CERÂMICA APARTIR DO PISO ATÉ 1,60M</v>
      </c>
      <c r="C52" s="257"/>
      <c r="D52" s="269" t="s">
        <v>393</v>
      </c>
      <c r="E52" s="258"/>
      <c r="F52" s="259"/>
      <c r="G52" s="260">
        <f>1.25+0.9</f>
        <v>2.15</v>
      </c>
      <c r="H52" s="260"/>
      <c r="I52" s="260">
        <v>1.6</v>
      </c>
      <c r="J52" s="260">
        <f>I52*G52</f>
        <v>3.44</v>
      </c>
      <c r="K52" s="261"/>
      <c r="L52" s="261"/>
      <c r="M52" s="262"/>
      <c r="N52" s="263" t="s">
        <v>368</v>
      </c>
      <c r="O52" s="264">
        <v>2</v>
      </c>
      <c r="P52" s="266"/>
      <c r="Q52" s="264"/>
      <c r="R52" s="264"/>
      <c r="S52" s="264"/>
      <c r="T52" s="264"/>
      <c r="U52" s="264"/>
      <c r="V52" s="264"/>
      <c r="X52" s="265"/>
    </row>
    <row r="53" spans="1:24" s="249" customFormat="1" ht="28.5" customHeight="1">
      <c r="A53" s="267" t="str">
        <f>IF(MID(N53,1,1)="R","RECUPERAR",VLOOKUP(N53,'auxiliar memoria'!$D$40:$E$47,2,FALSE))</f>
        <v>RECUPERAR</v>
      </c>
      <c r="B53" s="268" t="str">
        <f>IF(MID(N53,1,1)="R",VLOOKUP(O53,'auxiliar memoria'!$D$40:$E$47,2,FALSE),VLOOKUP(O53,'auxiliar memoria'!$G$122:$H$140,2,FALSE))</f>
        <v>CERÂMICA APARTIR DO PISO ATÉ 1,60M</v>
      </c>
      <c r="C53" s="257"/>
      <c r="D53" s="269" t="s">
        <v>396</v>
      </c>
      <c r="E53" s="258"/>
      <c r="F53" s="259"/>
      <c r="G53" s="260">
        <f>31.46-2.15</f>
        <v>29.310000000000002</v>
      </c>
      <c r="H53" s="260"/>
      <c r="I53" s="260">
        <v>1.6</v>
      </c>
      <c r="J53" s="260">
        <f t="shared" si="3"/>
        <v>9.3792000000000026</v>
      </c>
      <c r="K53" s="261"/>
      <c r="L53" s="261"/>
      <c r="M53" s="262"/>
      <c r="N53" s="263" t="s">
        <v>368</v>
      </c>
      <c r="O53" s="264">
        <v>2</v>
      </c>
      <c r="P53" s="248" t="s">
        <v>92</v>
      </c>
      <c r="Q53" s="264"/>
      <c r="R53" s="264"/>
      <c r="S53" s="264"/>
      <c r="T53" s="264"/>
      <c r="U53" s="264"/>
      <c r="V53" s="264"/>
      <c r="X53" s="265" t="str">
        <f t="shared" ref="X53:X60" si="4">IF(C53="sinapi","ok",IF(C53="orse","ok",IF(P53="título","título",IF(P53="intertítulo","intertítulo",""))))</f>
        <v/>
      </c>
    </row>
    <row r="54" spans="1:24" s="249" customFormat="1" ht="28.5" customHeight="1">
      <c r="A54" s="267" t="str">
        <f>IF(MID(N54,1,1)="R","RECUPERAR",VLOOKUP(N54,'auxiliar memoria'!$D$40:$E$47,2,FALSE))</f>
        <v>RECUPERAR</v>
      </c>
      <c r="B54" s="268" t="str">
        <f>IF(MID(N54,1,1)="R",VLOOKUP(O54,'auxiliar memoria'!$D$40:$E$47,2,FALSE),VLOOKUP(O54,'auxiliar memoria'!$G$122:$H$140,2,FALSE))</f>
        <v>CERÂMICA APARTIR DO PISO ATÉ 1,60M</v>
      </c>
      <c r="C54" s="257"/>
      <c r="D54" s="269" t="s">
        <v>395</v>
      </c>
      <c r="E54" s="258"/>
      <c r="F54" s="259"/>
      <c r="G54" s="260">
        <f>1.25+0.9</f>
        <v>2.15</v>
      </c>
      <c r="H54" s="260"/>
      <c r="I54" s="260">
        <v>1.6</v>
      </c>
      <c r="J54" s="260">
        <f>I54*G54</f>
        <v>3.44</v>
      </c>
      <c r="K54" s="261"/>
      <c r="L54" s="261"/>
      <c r="M54" s="262"/>
      <c r="N54" s="263" t="s">
        <v>368</v>
      </c>
      <c r="O54" s="264">
        <v>2</v>
      </c>
      <c r="P54" s="248" t="s">
        <v>92</v>
      </c>
      <c r="Q54" s="264"/>
      <c r="R54" s="264"/>
      <c r="S54" s="264"/>
      <c r="T54" s="264"/>
      <c r="U54" s="264"/>
      <c r="V54" s="264"/>
      <c r="X54" s="265" t="str">
        <f t="shared" si="4"/>
        <v/>
      </c>
    </row>
    <row r="55" spans="1:24" s="249" customFormat="1" ht="23.25">
      <c r="A55" s="267" t="str">
        <f>IF(MID(N55,1,1)="R","RECUPERAR",VLOOKUP(N55,'auxiliar memoria'!$D$40:$E$47,2,FALSE))</f>
        <v>RECUPERAR</v>
      </c>
      <c r="B55" s="268" t="str">
        <f>IF(MID(N55,1,1)="R",VLOOKUP(O55,'auxiliar memoria'!$D$40:$E$47,2,FALSE),VLOOKUP(O55,'auxiliar memoria'!$G$122:$H$140,2,FALSE))</f>
        <v>CERÂMICA APARTIR DO PISO ATÉ 1,60M</v>
      </c>
      <c r="C55" s="257"/>
      <c r="D55" s="269" t="s">
        <v>397</v>
      </c>
      <c r="E55" s="258"/>
      <c r="F55" s="259"/>
      <c r="G55" s="260">
        <f>31.38-2.15</f>
        <v>29.23</v>
      </c>
      <c r="H55" s="260"/>
      <c r="I55" s="260">
        <v>1.6</v>
      </c>
      <c r="J55" s="260">
        <f t="shared" si="3"/>
        <v>9.3536000000000001</v>
      </c>
      <c r="K55" s="261"/>
      <c r="L55" s="261"/>
      <c r="M55" s="262"/>
      <c r="N55" s="263" t="s">
        <v>368</v>
      </c>
      <c r="O55" s="264">
        <v>2</v>
      </c>
      <c r="P55" s="248" t="s">
        <v>92</v>
      </c>
      <c r="Q55" s="264"/>
      <c r="R55" s="264"/>
      <c r="S55" s="264"/>
      <c r="T55" s="264"/>
      <c r="U55" s="264"/>
      <c r="V55" s="264"/>
      <c r="X55" s="265" t="str">
        <f t="shared" si="4"/>
        <v/>
      </c>
    </row>
    <row r="56" spans="1:24" s="249" customFormat="1" ht="23.25">
      <c r="A56" s="267" t="str">
        <f>IF(MID(N56,1,1)="R","RECUPERAR",VLOOKUP(N56,'auxiliar memoria'!$D$40:$E$47,2,FALSE))</f>
        <v>RECUPERAR</v>
      </c>
      <c r="B56" s="268" t="str">
        <f>IF(MID(N56,1,1)="R",VLOOKUP(O56,'auxiliar memoria'!$D$40:$E$47,2,FALSE),VLOOKUP(O56,'auxiliar memoria'!$G$122:$H$140,2,FALSE))</f>
        <v>CERÂMICA APARTIR DO PISO ATÉ 1,60M</v>
      </c>
      <c r="C56" s="257"/>
      <c r="D56" s="269" t="s">
        <v>398</v>
      </c>
      <c r="E56" s="258"/>
      <c r="F56" s="259"/>
      <c r="G56" s="260">
        <f>1.25+0.9</f>
        <v>2.15</v>
      </c>
      <c r="H56" s="260"/>
      <c r="I56" s="260">
        <v>1.6</v>
      </c>
      <c r="J56" s="260">
        <f>I56*G56</f>
        <v>3.44</v>
      </c>
      <c r="K56" s="261"/>
      <c r="L56" s="261"/>
      <c r="M56" s="262"/>
      <c r="N56" s="263" t="s">
        <v>368</v>
      </c>
      <c r="O56" s="264">
        <v>2</v>
      </c>
      <c r="P56" s="248" t="s">
        <v>92</v>
      </c>
      <c r="Q56" s="264"/>
      <c r="R56" s="264"/>
      <c r="S56" s="264"/>
      <c r="T56" s="264"/>
      <c r="U56" s="264"/>
      <c r="V56" s="264"/>
      <c r="X56" s="265" t="str">
        <f t="shared" si="4"/>
        <v/>
      </c>
    </row>
    <row r="57" spans="1:24" s="249" customFormat="1" ht="28.5" customHeight="1">
      <c r="A57" s="267" t="str">
        <f>IF(MID(N57,1,1)="R","RECUPERAR",VLOOKUP(N57,'auxiliar memoria'!$D$40:$E$47,2,FALSE))</f>
        <v>RECUPERAR</v>
      </c>
      <c r="B57" s="268" t="str">
        <f>IF(MID(N57,1,1)="R",VLOOKUP(O57,'auxiliar memoria'!$D$40:$E$47,2,FALSE),VLOOKUP(O57,'auxiliar memoria'!$G$122:$H$140,2,FALSE))</f>
        <v>CERÂMICA APARTIR DO PISO ATÉ 1,60M</v>
      </c>
      <c r="C57" s="257"/>
      <c r="D57" s="269" t="s">
        <v>399</v>
      </c>
      <c r="E57" s="258"/>
      <c r="F57" s="259"/>
      <c r="G57" s="260">
        <f>31.42-2.15</f>
        <v>29.270000000000003</v>
      </c>
      <c r="H57" s="260"/>
      <c r="I57" s="260">
        <v>1.6</v>
      </c>
      <c r="J57" s="260">
        <f t="shared" si="3"/>
        <v>9.3664000000000023</v>
      </c>
      <c r="K57" s="261"/>
      <c r="L57" s="261"/>
      <c r="M57" s="262"/>
      <c r="N57" s="263" t="s">
        <v>368</v>
      </c>
      <c r="O57" s="264">
        <v>2</v>
      </c>
      <c r="P57" s="248" t="s">
        <v>92</v>
      </c>
      <c r="Q57" s="264"/>
      <c r="R57" s="264"/>
      <c r="S57" s="264"/>
      <c r="T57" s="264"/>
      <c r="U57" s="264"/>
      <c r="V57" s="264"/>
      <c r="X57" s="265" t="str">
        <f t="shared" si="4"/>
        <v/>
      </c>
    </row>
    <row r="58" spans="1:24" s="249" customFormat="1" ht="28.5" customHeight="1">
      <c r="A58" s="267" t="str">
        <f>IF(MID(N58,1,1)="R","RECUPERAR",VLOOKUP(N58,'auxiliar memoria'!$D$40:$E$47,2,FALSE))</f>
        <v>RECUPERAR</v>
      </c>
      <c r="B58" s="268" t="str">
        <f>IF(MID(N58,1,1)="R",VLOOKUP(O58,'auxiliar memoria'!$D$40:$E$47,2,FALSE),VLOOKUP(O58,'auxiliar memoria'!$G$122:$H$140,2,FALSE))</f>
        <v>CERÂMICA APARTIR DO PISO ATÉ 1,60M</v>
      </c>
      <c r="C58" s="257"/>
      <c r="D58" s="269" t="s">
        <v>400</v>
      </c>
      <c r="E58" s="258"/>
      <c r="F58" s="259"/>
      <c r="G58" s="260">
        <f>1.25+0.9</f>
        <v>2.15</v>
      </c>
      <c r="H58" s="260"/>
      <c r="I58" s="260">
        <v>1.6</v>
      </c>
      <c r="J58" s="260">
        <f>I58*G58</f>
        <v>3.44</v>
      </c>
      <c r="K58" s="261"/>
      <c r="L58" s="261"/>
      <c r="M58" s="262"/>
      <c r="N58" s="263" t="s">
        <v>368</v>
      </c>
      <c r="O58" s="264">
        <v>2</v>
      </c>
      <c r="P58" s="248" t="s">
        <v>92</v>
      </c>
      <c r="Q58" s="264"/>
      <c r="R58" s="264"/>
      <c r="S58" s="264"/>
      <c r="T58" s="264"/>
      <c r="U58" s="264"/>
      <c r="V58" s="264"/>
      <c r="X58" s="265" t="str">
        <f t="shared" si="4"/>
        <v/>
      </c>
    </row>
    <row r="59" spans="1:24" s="249" customFormat="1" ht="23.25">
      <c r="A59" s="267" t="str">
        <f>IF(MID(N59,1,1)="R","RECUPERAR",VLOOKUP(N59,'auxiliar memoria'!$D$40:$E$47,2,FALSE))</f>
        <v>RECUPERAR</v>
      </c>
      <c r="B59" s="268" t="str">
        <f>IF(MID(N59,1,1)="R",VLOOKUP(O59,'auxiliar memoria'!$D$40:$E$47,2,FALSE),VLOOKUP(O59,'auxiliar memoria'!$G$122:$H$140,2,FALSE))</f>
        <v>CERÂMICA APARTIR DO PISO ATÉ 1,60M</v>
      </c>
      <c r="C59" s="257"/>
      <c r="D59" s="269" t="s">
        <v>401</v>
      </c>
      <c r="E59" s="258"/>
      <c r="F59" s="259"/>
      <c r="G59" s="260">
        <f>31.36-2.15</f>
        <v>29.21</v>
      </c>
      <c r="H59" s="260"/>
      <c r="I59" s="260">
        <v>1.6</v>
      </c>
      <c r="J59" s="260">
        <f t="shared" si="3"/>
        <v>9.3472000000000008</v>
      </c>
      <c r="K59" s="261"/>
      <c r="L59" s="261"/>
      <c r="M59" s="262"/>
      <c r="N59" s="263" t="s">
        <v>368</v>
      </c>
      <c r="O59" s="264">
        <v>2</v>
      </c>
      <c r="P59" s="248" t="s">
        <v>92</v>
      </c>
      <c r="Q59" s="264"/>
      <c r="R59" s="264"/>
      <c r="S59" s="264"/>
      <c r="T59" s="264"/>
      <c r="U59" s="264"/>
      <c r="V59" s="264"/>
      <c r="X59" s="265" t="str">
        <f t="shared" si="4"/>
        <v/>
      </c>
    </row>
    <row r="60" spans="1:24" s="249" customFormat="1" ht="23.25">
      <c r="A60" s="267" t="str">
        <f>IF(MID(N60,1,1)="R","RECUPERAR",VLOOKUP(N60,'auxiliar memoria'!$D$40:$E$47,2,FALSE))</f>
        <v>RECUPERAR</v>
      </c>
      <c r="B60" s="268" t="str">
        <f>IF(MID(N60,1,1)="R",VLOOKUP(O60,'auxiliar memoria'!$D$40:$E$47,2,FALSE),VLOOKUP(O60,'auxiliar memoria'!$G$122:$H$140,2,FALSE))</f>
        <v>CERÂMICA APARTIR DO PISO ATÉ 1,60M</v>
      </c>
      <c r="C60" s="257"/>
      <c r="D60" s="269" t="s">
        <v>402</v>
      </c>
      <c r="E60" s="258"/>
      <c r="F60" s="259"/>
      <c r="G60" s="260">
        <f>1.25+0.9</f>
        <v>2.15</v>
      </c>
      <c r="H60" s="260"/>
      <c r="I60" s="260">
        <v>1.6</v>
      </c>
      <c r="J60" s="260">
        <f>I60*G60</f>
        <v>3.44</v>
      </c>
      <c r="K60" s="261"/>
      <c r="L60" s="261"/>
      <c r="M60" s="262"/>
      <c r="N60" s="263" t="s">
        <v>368</v>
      </c>
      <c r="O60" s="264">
        <v>2</v>
      </c>
      <c r="P60" s="248" t="s">
        <v>92</v>
      </c>
      <c r="Q60" s="264"/>
      <c r="R60" s="264"/>
      <c r="S60" s="264"/>
      <c r="T60" s="264"/>
      <c r="U60" s="264"/>
      <c r="V60" s="264"/>
      <c r="X60" s="265" t="str">
        <f t="shared" si="4"/>
        <v/>
      </c>
    </row>
    <row r="61" spans="1:24" s="249" customFormat="1" ht="28.5" customHeight="1">
      <c r="A61" s="267" t="str">
        <f>IF(MID(N61,1,1)="R","RECUPERAR",VLOOKUP(N61,'auxiliar memoria'!$D$40:$E$47,2,FALSE))</f>
        <v>RECUPERAR</v>
      </c>
      <c r="B61" s="268" t="str">
        <f>IF(MID(N61,1,1)="R",VLOOKUP(O61,'auxiliar memoria'!$D$40:$E$47,2,FALSE),VLOOKUP(O61,'auxiliar memoria'!$G$122:$H$140,2,FALSE))</f>
        <v>CERÂMICA APARTIR DO PISO ATÉ 1,60M</v>
      </c>
      <c r="C61" s="257"/>
      <c r="D61" s="269" t="s">
        <v>403</v>
      </c>
      <c r="E61" s="270"/>
      <c r="F61" s="259"/>
      <c r="G61" s="260">
        <f>31.36-2.13</f>
        <v>29.23</v>
      </c>
      <c r="H61" s="260"/>
      <c r="I61" s="260">
        <v>1.6</v>
      </c>
      <c r="J61" s="260">
        <f t="shared" si="3"/>
        <v>9.3536000000000001</v>
      </c>
      <c r="K61" s="261"/>
      <c r="L61" s="261"/>
      <c r="M61" s="262"/>
      <c r="N61" s="263" t="s">
        <v>368</v>
      </c>
      <c r="O61" s="264">
        <v>2</v>
      </c>
      <c r="P61" s="248" t="s">
        <v>92</v>
      </c>
      <c r="Q61" s="264"/>
      <c r="R61" s="264"/>
      <c r="S61" s="264"/>
      <c r="T61" s="264"/>
      <c r="U61" s="264"/>
      <c r="V61" s="264"/>
      <c r="X61" s="265" t="str">
        <f t="shared" ref="X61:X71" si="5">IF(C61="sinapi","ok",IF(C61="orse","ok",IF(P61="título","título",IF(P61="intertítulo","intertítulo",""))))</f>
        <v/>
      </c>
    </row>
    <row r="62" spans="1:24" s="249" customFormat="1" ht="28.5" customHeight="1">
      <c r="A62" s="267" t="str">
        <f>IF(MID(N62,1,1)="R","RECUPERAR",VLOOKUP(N62,'auxiliar memoria'!$D$40:$E$47,2,FALSE))</f>
        <v>RECUPERAR</v>
      </c>
      <c r="B62" s="268" t="str">
        <f>IF(MID(N62,1,1)="R",VLOOKUP(O62,'auxiliar memoria'!$D$40:$E$47,2,FALSE),VLOOKUP(O62,'auxiliar memoria'!$G$122:$H$140,2,FALSE))</f>
        <v>CERÂMICA APARTIR DO PISO ATÉ 1,60M</v>
      </c>
      <c r="C62" s="257"/>
      <c r="D62" s="269" t="s">
        <v>404</v>
      </c>
      <c r="E62" s="270"/>
      <c r="F62" s="259"/>
      <c r="G62" s="260">
        <f>1.25+0.88</f>
        <v>2.13</v>
      </c>
      <c r="H62" s="260"/>
      <c r="I62" s="260">
        <v>1.6</v>
      </c>
      <c r="J62" s="260">
        <f>I62*G62</f>
        <v>3.4079999999999999</v>
      </c>
      <c r="K62" s="261"/>
      <c r="L62" s="261"/>
      <c r="M62" s="262"/>
      <c r="N62" s="263" t="s">
        <v>368</v>
      </c>
      <c r="O62" s="264">
        <v>2</v>
      </c>
      <c r="P62" s="248" t="s">
        <v>92</v>
      </c>
      <c r="Q62" s="264"/>
      <c r="R62" s="264"/>
      <c r="S62" s="264"/>
      <c r="T62" s="264"/>
      <c r="U62" s="264"/>
      <c r="V62" s="264"/>
      <c r="X62" s="265" t="str">
        <f>IF(C62="sinapi","ok",IF(C62="orse","ok",IF(P62="título","título",IF(P62="intertítulo","intertítulo",""))))</f>
        <v/>
      </c>
    </row>
    <row r="63" spans="1:24" s="249" customFormat="1" ht="28.5" customHeight="1">
      <c r="A63" s="267" t="str">
        <f>IF(MID(N63,1,1)="R","RECUPERAR",VLOOKUP(N63,'auxiliar memoria'!$D$40:$E$47,2,FALSE))</f>
        <v>RECUPERAR</v>
      </c>
      <c r="B63" s="268" t="str">
        <f>IF(MID(N63,1,1)="R",VLOOKUP(O63,'auxiliar memoria'!$D$40:$E$47,2,FALSE),VLOOKUP(O63,'auxiliar memoria'!$G$122:$H$140,2,FALSE))</f>
        <v>CERÂMICA APARTIR DO PISO ATÉ 1,60M</v>
      </c>
      <c r="C63" s="257"/>
      <c r="D63" s="269" t="s">
        <v>405</v>
      </c>
      <c r="E63" s="270"/>
      <c r="F63" s="259"/>
      <c r="G63" s="260">
        <f>31.39-2.13</f>
        <v>29.26</v>
      </c>
      <c r="H63" s="260"/>
      <c r="I63" s="260">
        <v>1.6</v>
      </c>
      <c r="J63" s="260">
        <f t="shared" si="3"/>
        <v>9.3632000000000009</v>
      </c>
      <c r="K63" s="261"/>
      <c r="L63" s="261"/>
      <c r="M63" s="262"/>
      <c r="N63" s="263" t="s">
        <v>368</v>
      </c>
      <c r="O63" s="264">
        <v>2</v>
      </c>
      <c r="P63" s="248" t="s">
        <v>92</v>
      </c>
      <c r="Q63" s="264"/>
      <c r="R63" s="264"/>
      <c r="S63" s="264"/>
      <c r="T63" s="264"/>
      <c r="U63" s="264"/>
      <c r="V63" s="264"/>
      <c r="X63" s="265" t="str">
        <f t="shared" si="5"/>
        <v/>
      </c>
    </row>
    <row r="64" spans="1:24" s="249" customFormat="1" ht="28.5" customHeight="1">
      <c r="A64" s="267" t="str">
        <f>IF(MID(N64,1,1)="R","RECUPERAR",VLOOKUP(N64,'auxiliar memoria'!$D$40:$E$47,2,FALSE))</f>
        <v>RECUPERAR</v>
      </c>
      <c r="B64" s="268" t="str">
        <f>IF(MID(N64,1,1)="R",VLOOKUP(O64,'auxiliar memoria'!$D$40:$E$47,2,FALSE),VLOOKUP(O64,'auxiliar memoria'!$G$122:$H$140,2,FALSE))</f>
        <v>CERÂMICA APARTIR DO PISO ATÉ 1,60M</v>
      </c>
      <c r="C64" s="257"/>
      <c r="D64" s="269" t="s">
        <v>406</v>
      </c>
      <c r="E64" s="270"/>
      <c r="F64" s="259"/>
      <c r="G64" s="260">
        <f>1.25+0.88</f>
        <v>2.13</v>
      </c>
      <c r="H64" s="260"/>
      <c r="I64" s="260">
        <v>1.6</v>
      </c>
      <c r="J64" s="260">
        <f>I64*G64</f>
        <v>3.4079999999999999</v>
      </c>
      <c r="K64" s="261"/>
      <c r="L64" s="261"/>
      <c r="M64" s="262"/>
      <c r="N64" s="263" t="s">
        <v>368</v>
      </c>
      <c r="O64" s="264">
        <v>2</v>
      </c>
      <c r="P64" s="248" t="s">
        <v>92</v>
      </c>
      <c r="Q64" s="264"/>
      <c r="R64" s="264"/>
      <c r="S64" s="264"/>
      <c r="T64" s="264"/>
      <c r="U64" s="264"/>
      <c r="V64" s="264"/>
      <c r="X64" s="265" t="str">
        <f>IF(C64="sinapi","ok",IF(C64="orse","ok",IF(P64="título","título",IF(P64="intertítulo","intertítulo",""))))</f>
        <v/>
      </c>
    </row>
    <row r="65" spans="1:24" s="249" customFormat="1" ht="28.5" customHeight="1">
      <c r="A65" s="267" t="str">
        <f>IF(MID(N65,1,1)="R","RECUPERAR",VLOOKUP(N65,'auxiliar memoria'!$D$40:$E$47,2,FALSE))</f>
        <v>RECUPERAR</v>
      </c>
      <c r="B65" s="268" t="str">
        <f>IF(MID(N65,1,1)="R",VLOOKUP(O65,'auxiliar memoria'!$D$40:$E$47,2,FALSE),VLOOKUP(O65,'auxiliar memoria'!$G$122:$H$140,2,FALSE))</f>
        <v>CERÂMICA APARTIR DO PISO ATÉ 1,60M</v>
      </c>
      <c r="C65" s="257"/>
      <c r="D65" s="269" t="s">
        <v>407</v>
      </c>
      <c r="E65" s="260"/>
      <c r="F65" s="259"/>
      <c r="G65" s="260">
        <f>31.52-2.13</f>
        <v>29.39</v>
      </c>
      <c r="H65" s="260"/>
      <c r="I65" s="260">
        <v>1.6</v>
      </c>
      <c r="J65" s="260">
        <f t="shared" si="3"/>
        <v>9.4047999999999998</v>
      </c>
      <c r="K65" s="261"/>
      <c r="L65" s="261"/>
      <c r="M65" s="262"/>
      <c r="N65" s="263" t="s">
        <v>368</v>
      </c>
      <c r="O65" s="264">
        <v>2</v>
      </c>
      <c r="P65" s="248" t="s">
        <v>92</v>
      </c>
      <c r="Q65" s="264"/>
      <c r="R65" s="264"/>
      <c r="S65" s="264"/>
      <c r="T65" s="264"/>
      <c r="U65" s="264"/>
      <c r="V65" s="264"/>
      <c r="X65" s="265" t="str">
        <f t="shared" si="5"/>
        <v/>
      </c>
    </row>
    <row r="66" spans="1:24" s="249" customFormat="1" ht="28.5" customHeight="1">
      <c r="A66" s="267" t="str">
        <f>IF(MID(N66,1,1)="R","RECUPERAR",VLOOKUP(N66,'auxiliar memoria'!$D$40:$E$47,2,FALSE))</f>
        <v>RECUPERAR</v>
      </c>
      <c r="B66" s="268" t="str">
        <f>IF(MID(N66,1,1)="R",VLOOKUP(O66,'auxiliar memoria'!$D$40:$E$47,2,FALSE),VLOOKUP(O66,'auxiliar memoria'!$G$122:$H$140,2,FALSE))</f>
        <v>CERÂMICA APARTIR DO PISO ATÉ 1,60M</v>
      </c>
      <c r="C66" s="257"/>
      <c r="D66" s="269" t="s">
        <v>408</v>
      </c>
      <c r="E66" s="260"/>
      <c r="F66" s="259"/>
      <c r="G66" s="260">
        <f>1.25+0.88</f>
        <v>2.13</v>
      </c>
      <c r="H66" s="260"/>
      <c r="I66" s="260">
        <v>1.6</v>
      </c>
      <c r="J66" s="260">
        <f>I66*G66</f>
        <v>3.4079999999999999</v>
      </c>
      <c r="K66" s="261"/>
      <c r="L66" s="261"/>
      <c r="M66" s="262"/>
      <c r="N66" s="263" t="s">
        <v>368</v>
      </c>
      <c r="O66" s="264">
        <v>2</v>
      </c>
      <c r="P66" s="248" t="s">
        <v>92</v>
      </c>
      <c r="Q66" s="264"/>
      <c r="R66" s="264"/>
      <c r="S66" s="264"/>
      <c r="T66" s="264"/>
      <c r="U66" s="264"/>
      <c r="V66" s="264"/>
      <c r="X66" s="265" t="str">
        <f>IF(C66="sinapi","ok",IF(C66="orse","ok",IF(P66="título","título",IF(P66="intertítulo","intertítulo",""))))</f>
        <v/>
      </c>
    </row>
    <row r="67" spans="1:24" s="249" customFormat="1" ht="26.25" customHeight="1">
      <c r="A67" s="267" t="str">
        <f>IF(MID(N67,1,1)="R","RECUPERAR",VLOOKUP(N67,'auxiliar memoria'!$D$40:$E$47,2,FALSE))</f>
        <v>RECUPERAR</v>
      </c>
      <c r="B67" s="268" t="str">
        <f>IF(MID(N67,1,1)="R",VLOOKUP(O67,'auxiliar memoria'!$D$40:$E$47,2,FALSE),VLOOKUP(O67,'auxiliar memoria'!$G$122:$H$140,2,FALSE))</f>
        <v>CERÂMICA APARTIR DO PISO ATÉ 1,60M</v>
      </c>
      <c r="C67" s="257"/>
      <c r="D67" s="269" t="s">
        <v>409</v>
      </c>
      <c r="E67" s="260"/>
      <c r="F67" s="259"/>
      <c r="G67" s="260">
        <f>31.38-2.13</f>
        <v>29.25</v>
      </c>
      <c r="H67" s="260"/>
      <c r="I67" s="260">
        <v>1.6</v>
      </c>
      <c r="J67" s="260">
        <f t="shared" si="3"/>
        <v>9.3600000000000012</v>
      </c>
      <c r="K67" s="261"/>
      <c r="L67" s="261"/>
      <c r="M67" s="262"/>
      <c r="N67" s="263" t="s">
        <v>368</v>
      </c>
      <c r="O67" s="264">
        <v>2</v>
      </c>
      <c r="P67" s="248" t="s">
        <v>92</v>
      </c>
      <c r="Q67" s="264"/>
      <c r="R67" s="264"/>
      <c r="S67" s="264"/>
      <c r="T67" s="264"/>
      <c r="U67" s="264"/>
      <c r="V67" s="264"/>
      <c r="X67" s="265" t="str">
        <f t="shared" si="5"/>
        <v/>
      </c>
    </row>
    <row r="68" spans="1:24" s="249" customFormat="1" ht="26.25" customHeight="1">
      <c r="A68" s="267" t="str">
        <f>IF(MID(N68,1,1)="R","RECUPERAR",VLOOKUP(N68,'auxiliar memoria'!$D$40:$E$47,2,FALSE))</f>
        <v>RECUPERAR</v>
      </c>
      <c r="B68" s="268" t="str">
        <f>IF(MID(N68,1,1)="R",VLOOKUP(O68,'auxiliar memoria'!$D$40:$E$47,2,FALSE),VLOOKUP(O68,'auxiliar memoria'!$G$122:$H$140,2,FALSE))</f>
        <v>CERÂMICA APARTIR DO PISO ATÉ 1,60M</v>
      </c>
      <c r="C68" s="257"/>
      <c r="D68" s="269" t="s">
        <v>410</v>
      </c>
      <c r="E68" s="260"/>
      <c r="F68" s="259"/>
      <c r="G68" s="260">
        <f>1.25+0.88</f>
        <v>2.13</v>
      </c>
      <c r="H68" s="260"/>
      <c r="I68" s="260">
        <v>1.6</v>
      </c>
      <c r="J68" s="260">
        <f>I68*G68</f>
        <v>3.4079999999999999</v>
      </c>
      <c r="K68" s="261"/>
      <c r="L68" s="261"/>
      <c r="M68" s="262"/>
      <c r="N68" s="263" t="s">
        <v>368</v>
      </c>
      <c r="O68" s="264">
        <v>2</v>
      </c>
      <c r="P68" s="248" t="s">
        <v>92</v>
      </c>
      <c r="Q68" s="264"/>
      <c r="R68" s="264"/>
      <c r="S68" s="264"/>
      <c r="T68" s="264"/>
      <c r="U68" s="264"/>
      <c r="V68" s="264"/>
      <c r="X68" s="265" t="str">
        <f>IF(C68="sinapi","ok",IF(C68="orse","ok",IF(P68="título","título",IF(P68="intertítulo","intertítulo",""))))</f>
        <v/>
      </c>
    </row>
    <row r="69" spans="1:24" s="249" customFormat="1" ht="28.5" customHeight="1">
      <c r="A69" s="267" t="str">
        <f>IF(MID(N69,1,1)="R","RECUPERAR",VLOOKUP(N69,'auxiliar memoria'!$D$40:$E$47,2,FALSE))</f>
        <v>RECUPERAR</v>
      </c>
      <c r="B69" s="268" t="str">
        <f>IF(MID(N69,1,1)="R",VLOOKUP(O69,'auxiliar memoria'!$D$40:$E$47,2,FALSE),VLOOKUP(O69,'auxiliar memoria'!$G$122:$H$140,2,FALSE))</f>
        <v>CERÂMICA APARTIR DO PISO ATÉ 1,60M</v>
      </c>
      <c r="C69" s="257"/>
      <c r="D69" s="269" t="s">
        <v>411</v>
      </c>
      <c r="E69" s="270"/>
      <c r="F69" s="259"/>
      <c r="G69" s="260">
        <f>31.38-2.13</f>
        <v>29.25</v>
      </c>
      <c r="H69" s="260"/>
      <c r="I69" s="260">
        <v>1.6</v>
      </c>
      <c r="J69" s="260">
        <f t="shared" si="3"/>
        <v>9.3600000000000012</v>
      </c>
      <c r="K69" s="261"/>
      <c r="L69" s="261"/>
      <c r="M69" s="262"/>
      <c r="N69" s="263" t="s">
        <v>368</v>
      </c>
      <c r="O69" s="264">
        <v>2</v>
      </c>
      <c r="P69" s="248" t="s">
        <v>92</v>
      </c>
      <c r="Q69" s="264"/>
      <c r="R69" s="264"/>
      <c r="S69" s="264"/>
      <c r="T69" s="264"/>
      <c r="U69" s="264"/>
      <c r="V69" s="264"/>
      <c r="X69" s="265" t="str">
        <f t="shared" si="5"/>
        <v/>
      </c>
    </row>
    <row r="70" spans="1:24" s="249" customFormat="1" ht="28.5" customHeight="1">
      <c r="A70" s="267" t="str">
        <f>IF(MID(N70,1,1)="R","RECUPERAR",VLOOKUP(N70,'auxiliar memoria'!$D$40:$E$47,2,FALSE))</f>
        <v>RECUPERAR</v>
      </c>
      <c r="B70" s="268" t="str">
        <f>IF(MID(N70,1,1)="R",VLOOKUP(O70,'auxiliar memoria'!$D$40:$E$47,2,FALSE),VLOOKUP(O70,'auxiliar memoria'!$G$122:$H$140,2,FALSE))</f>
        <v>CERÂMICA APARTIR DO PISO ATÉ 1,60M</v>
      </c>
      <c r="C70" s="257"/>
      <c r="D70" s="269" t="s">
        <v>412</v>
      </c>
      <c r="E70" s="270"/>
      <c r="F70" s="259"/>
      <c r="G70" s="260">
        <f>1.25+0.88</f>
        <v>2.13</v>
      </c>
      <c r="H70" s="260"/>
      <c r="I70" s="260">
        <v>1.6</v>
      </c>
      <c r="J70" s="260">
        <f>I70*G70</f>
        <v>3.4079999999999999</v>
      </c>
      <c r="K70" s="261"/>
      <c r="L70" s="261"/>
      <c r="M70" s="262"/>
      <c r="N70" s="263" t="s">
        <v>368</v>
      </c>
      <c r="O70" s="264">
        <v>2</v>
      </c>
      <c r="P70" s="248" t="s">
        <v>92</v>
      </c>
      <c r="Q70" s="264"/>
      <c r="R70" s="264"/>
      <c r="S70" s="264"/>
      <c r="T70" s="264"/>
      <c r="U70" s="264"/>
      <c r="V70" s="264"/>
      <c r="X70" s="265" t="str">
        <f>IF(C70="sinapi","ok",IF(C70="orse","ok",IF(P70="título","título",IF(P70="intertítulo","intertítulo",""))))</f>
        <v/>
      </c>
    </row>
    <row r="71" spans="1:24" s="249" customFormat="1" ht="28.5" customHeight="1">
      <c r="A71" s="267" t="str">
        <f>IF(MID(N71,1,1)="R","RECUPERAR",VLOOKUP(N71,'auxiliar memoria'!$D$40:$E$47,2,FALSE))</f>
        <v>RECUPERAR</v>
      </c>
      <c r="B71" s="268" t="str">
        <f>IF(MID(N71,1,1)="R",VLOOKUP(O71,'auxiliar memoria'!$D$40:$E$47,2,FALSE),VLOOKUP(O71,'auxiliar memoria'!$G$122:$H$140,2,FALSE))</f>
        <v>CERÂMICA APARTIR DO PISO ATÉ 1,60M</v>
      </c>
      <c r="C71" s="257"/>
      <c r="D71" s="269" t="s">
        <v>415</v>
      </c>
      <c r="E71" s="260"/>
      <c r="F71" s="259"/>
      <c r="G71" s="260">
        <f>128.55-1.83*12</f>
        <v>106.59</v>
      </c>
      <c r="H71" s="272"/>
      <c r="I71" s="260">
        <f>IF(MID(N71,1,1)="r",1.6,IF(VLOOKUP(B71,'auxiliar memoria'!$H$122:$J$141,3,FALSE)="TETO",H71,VLOOKUP(B71,'auxiliar memoria'!$H$122:$J$141,3,FALSE)))</f>
        <v>1.6</v>
      </c>
      <c r="J71" s="260">
        <f t="shared" si="3"/>
        <v>34.108800000000002</v>
      </c>
      <c r="K71" s="261"/>
      <c r="L71" s="261"/>
      <c r="M71" s="262"/>
      <c r="N71" s="263" t="s">
        <v>368</v>
      </c>
      <c r="O71" s="264">
        <v>2</v>
      </c>
      <c r="P71" s="248" t="s">
        <v>92</v>
      </c>
      <c r="Q71" s="264"/>
      <c r="R71" s="264"/>
      <c r="S71" s="264"/>
      <c r="T71" s="264"/>
      <c r="U71" s="264"/>
      <c r="V71" s="264"/>
      <c r="X71" s="265" t="str">
        <f t="shared" si="5"/>
        <v/>
      </c>
    </row>
    <row r="72" spans="1:24" s="249" customFormat="1" ht="28.5" customHeight="1">
      <c r="A72" s="267" t="str">
        <f>IF(MID(N72,1,1)="R","RECUPERAR",VLOOKUP(N72,'auxiliar memoria'!$D$40:$E$47,2,FALSE))</f>
        <v>RECUPERAR</v>
      </c>
      <c r="B72" s="268" t="str">
        <f>IF(MID(N72,1,1)="R",VLOOKUP(O72,'auxiliar memoria'!$D$40:$E$47,2,FALSE),VLOOKUP(O72,'auxiliar memoria'!$G$122:$H$140,2,FALSE))</f>
        <v>CERÂMICA APARTIR DO PISO ATÉ 1,60M</v>
      </c>
      <c r="C72" s="257"/>
      <c r="D72" s="269" t="s">
        <v>414</v>
      </c>
      <c r="E72" s="260"/>
      <c r="F72" s="259"/>
      <c r="G72" s="260">
        <f>(0.73+1.1)*12</f>
        <v>21.96</v>
      </c>
      <c r="H72" s="272"/>
      <c r="I72" s="260">
        <f>IF(MID(N72,1,1)="r",1.6,IF(VLOOKUP(B72,'auxiliar memoria'!$H$122:$J$141,3,FALSE)="TETO",H72,VLOOKUP(B72,'auxiliar memoria'!$H$122:$J$141,3,FALSE)))</f>
        <v>1.6</v>
      </c>
      <c r="J72" s="260">
        <f>I72*G72</f>
        <v>35.136000000000003</v>
      </c>
      <c r="K72" s="261"/>
      <c r="L72" s="261"/>
      <c r="M72" s="262"/>
      <c r="N72" s="263" t="s">
        <v>368</v>
      </c>
      <c r="O72" s="264">
        <v>2</v>
      </c>
      <c r="P72" s="248" t="s">
        <v>92</v>
      </c>
      <c r="Q72" s="264"/>
      <c r="R72" s="264"/>
      <c r="S72" s="264"/>
      <c r="T72" s="264"/>
      <c r="U72" s="264"/>
      <c r="V72" s="264"/>
      <c r="X72" s="265" t="str">
        <f>IF(C72="sinapi","ok",IF(C72="orse","ok",IF(P72="título","título",IF(P72="intertítulo","intertítulo",""))))</f>
        <v/>
      </c>
    </row>
    <row r="73" spans="1:24" s="249" customFormat="1" ht="28.5" customHeight="1">
      <c r="A73" s="267" t="str">
        <f>IF(MID(N73,1,1)="R","RECUPERAR",VLOOKUP(N73,'auxiliar memoria'!$D$40:$E$47,2,FALSE))</f>
        <v>RECUPERAR</v>
      </c>
      <c r="B73" s="268" t="str">
        <f>IF(MID(N73,1,1)="R",VLOOKUP(O73,'auxiliar memoria'!$D$40:$E$47,2,FALSE),VLOOKUP(O73,'auxiliar memoria'!$G$122:$H$140,2,FALSE))</f>
        <v>CERÂMICA APARTIR DO PISO ATÉ 1,60M</v>
      </c>
      <c r="C73" s="257"/>
      <c r="D73" s="269" t="s">
        <v>413</v>
      </c>
      <c r="E73" s="260"/>
      <c r="F73" s="259"/>
      <c r="G73" s="260">
        <f>2.15+2+1.2+2.15+2+1.2</f>
        <v>10.7</v>
      </c>
      <c r="H73" s="272"/>
      <c r="I73" s="260">
        <f>IF(MID(N73,1,1)="r",1.6,IF(VLOOKUP(B73,'auxiliar memoria'!$H$122:$J$141,3,FALSE)="TETO",H73,VLOOKUP(B73,'auxiliar memoria'!$H$122:$J$141,3,FALSE)))</f>
        <v>1.6</v>
      </c>
      <c r="J73" s="260">
        <f>I73*G73</f>
        <v>17.12</v>
      </c>
      <c r="K73" s="261"/>
      <c r="L73" s="261"/>
      <c r="M73" s="262"/>
      <c r="N73" s="263" t="s">
        <v>368</v>
      </c>
      <c r="O73" s="264">
        <v>2</v>
      </c>
      <c r="P73" s="248" t="s">
        <v>92</v>
      </c>
      <c r="Q73" s="264"/>
      <c r="R73" s="264"/>
      <c r="S73" s="264"/>
      <c r="T73" s="264"/>
      <c r="U73" s="264"/>
      <c r="V73" s="264"/>
      <c r="X73" s="265" t="str">
        <f>IF(C73="sinapi","ok",IF(C73="orse","ok",IF(P73="título","título",IF(P73="intertítulo","intertítulo",""))))</f>
        <v/>
      </c>
    </row>
    <row r="75" spans="1:24" s="4" customFormat="1">
      <c r="B75" s="231"/>
      <c r="N75" s="231"/>
    </row>
    <row r="76" spans="1:24" s="4" customFormat="1" ht="31.5">
      <c r="B76" s="231"/>
      <c r="D76" s="315" t="s">
        <v>96</v>
      </c>
      <c r="E76" s="315" t="s">
        <v>97</v>
      </c>
      <c r="F76" s="315" t="s">
        <v>98</v>
      </c>
      <c r="G76" s="315" t="s">
        <v>99</v>
      </c>
      <c r="H76" s="315" t="s">
        <v>100</v>
      </c>
      <c r="I76" s="315" t="s">
        <v>101</v>
      </c>
      <c r="J76" s="315" t="s">
        <v>102</v>
      </c>
      <c r="K76" s="315" t="s">
        <v>103</v>
      </c>
      <c r="L76" s="315" t="s">
        <v>104</v>
      </c>
      <c r="M76" s="315" t="s">
        <v>105</v>
      </c>
      <c r="N76" s="231"/>
    </row>
    <row r="77" spans="1:24" s="4" customFormat="1" ht="26.25">
      <c r="A77" s="314" t="s">
        <v>389</v>
      </c>
      <c r="B77" s="231"/>
      <c r="J77" s="284">
        <f>SUM(J78:J79)</f>
        <v>4.3520000000000003</v>
      </c>
      <c r="N77" s="231"/>
    </row>
    <row r="78" spans="1:24" s="249" customFormat="1" ht="28.5" customHeight="1">
      <c r="A78" s="267" t="str">
        <f>IF(MID(N78,1,1)="R","RECUPERAR",VLOOKUP(N78,'auxiliar memoria'!$D$40:$E$47,2,FALSE))</f>
        <v>RECUPERAR</v>
      </c>
      <c r="B78" s="268" t="str">
        <f>IF(MID(N78,1,1)="R",VLOOKUP(O78,'auxiliar memoria'!$D$40:$E$47,2,FALSE),VLOOKUP(O78,'auxiliar memoria'!$G$122:$H$140,2,FALSE))</f>
        <v>CERÂMICA APARTIR DO PISO ATÉ 1,60M</v>
      </c>
      <c r="C78" s="257"/>
      <c r="D78" s="269" t="s">
        <v>358</v>
      </c>
      <c r="E78" s="270"/>
      <c r="F78" s="259"/>
      <c r="G78" s="260">
        <v>6.73</v>
      </c>
      <c r="H78" s="260"/>
      <c r="I78" s="260">
        <f>IF(MID(N78,1,1)="r",1.6,IF(VLOOKUP(B78,'auxiliar memoria'!$H$122:$J$141,3,FALSE)="TETO",H78,VLOOKUP(B78,'auxiliar memoria'!$H$122:$J$141,3,FALSE)))</f>
        <v>1.6</v>
      </c>
      <c r="J78" s="260">
        <f>I78*G78*20%</f>
        <v>2.1536000000000004</v>
      </c>
      <c r="K78" s="261"/>
      <c r="L78" s="261"/>
      <c r="M78" s="262"/>
      <c r="N78" s="263" t="s">
        <v>368</v>
      </c>
      <c r="O78" s="264">
        <v>2</v>
      </c>
      <c r="P78" s="248" t="s">
        <v>92</v>
      </c>
      <c r="Q78" s="264"/>
      <c r="R78" s="264"/>
      <c r="S78" s="264"/>
      <c r="T78" s="264"/>
      <c r="U78" s="264"/>
      <c r="V78" s="264"/>
      <c r="X78" s="265" t="str">
        <f>IF(C78="sinapi","ok",IF(C78="orse","ok",IF(P78="título","título",IF(P78="intertítulo","intertítulo",""))))</f>
        <v/>
      </c>
    </row>
    <row r="79" spans="1:24" s="249" customFormat="1" ht="28.5" customHeight="1">
      <c r="A79" s="267" t="str">
        <f>IF(MID(N79,1,1)="R","RECUPERAR",VLOOKUP(N79,'auxiliar memoria'!$D$40:$E$47,2,FALSE))</f>
        <v>RECUPERAR</v>
      </c>
      <c r="B79" s="268" t="str">
        <f>IF(MID(N79,1,1)="R",VLOOKUP(O79,'auxiliar memoria'!$D$40:$E$47,2,FALSE),VLOOKUP(O79,'auxiliar memoria'!$G$122:$H$140,2,FALSE))</f>
        <v>CERÂMICA APARTIR DO PISO ATÉ 1,60M</v>
      </c>
      <c r="C79" s="257"/>
      <c r="D79" s="269" t="s">
        <v>359</v>
      </c>
      <c r="E79" s="270"/>
      <c r="F79" s="259"/>
      <c r="G79" s="260">
        <v>6.87</v>
      </c>
      <c r="H79" s="260"/>
      <c r="I79" s="260">
        <f>IF(MID(N79,1,1)="r",1.6,IF(VLOOKUP(B79,'auxiliar memoria'!$H$122:$J$141,3,FALSE)="TETO",H79,VLOOKUP(B79,'auxiliar memoria'!$H$122:$J$141,3,FALSE)))</f>
        <v>1.6</v>
      </c>
      <c r="J79" s="260">
        <f>I79*G79*20%</f>
        <v>2.1984000000000004</v>
      </c>
      <c r="K79" s="261"/>
      <c r="L79" s="261"/>
      <c r="M79" s="262"/>
      <c r="N79" s="263" t="s">
        <v>368</v>
      </c>
      <c r="O79" s="264">
        <v>2</v>
      </c>
      <c r="P79" s="248" t="s">
        <v>92</v>
      </c>
      <c r="Q79" s="264"/>
      <c r="R79" s="264"/>
      <c r="S79" s="264"/>
      <c r="T79" s="264"/>
      <c r="U79" s="264"/>
      <c r="V79" s="264"/>
      <c r="X79" s="265" t="str">
        <f>IF(C79="sinapi","ok",IF(C79="orse","ok",IF(P79="título","título",IF(P79="intertítulo","intertítulo",""))))</f>
        <v/>
      </c>
    </row>
    <row r="81" spans="1:24" s="4" customFormat="1">
      <c r="B81" s="231"/>
      <c r="N81" s="231"/>
    </row>
    <row r="82" spans="1:24" s="4" customFormat="1" ht="31.5">
      <c r="B82" s="231"/>
      <c r="D82" s="315" t="s">
        <v>96</v>
      </c>
      <c r="E82" s="315" t="s">
        <v>97</v>
      </c>
      <c r="F82" s="315" t="s">
        <v>98</v>
      </c>
      <c r="G82" s="315" t="s">
        <v>99</v>
      </c>
      <c r="H82" s="315" t="s">
        <v>100</v>
      </c>
      <c r="I82" s="315" t="s">
        <v>101</v>
      </c>
      <c r="J82" s="315" t="s">
        <v>102</v>
      </c>
      <c r="K82" s="315" t="s">
        <v>103</v>
      </c>
      <c r="L82" s="315" t="s">
        <v>104</v>
      </c>
      <c r="M82" s="315" t="s">
        <v>105</v>
      </c>
      <c r="N82" s="231"/>
    </row>
    <row r="83" spans="1:24" s="4" customFormat="1" ht="26.25">
      <c r="A83" s="314" t="s">
        <v>341</v>
      </c>
      <c r="B83" s="231"/>
      <c r="N83" s="231"/>
    </row>
    <row r="84" spans="1:24" s="4" customFormat="1" ht="26.25">
      <c r="B84" s="231"/>
      <c r="J84" s="284">
        <f>SUM(J85:J91)</f>
        <v>262.11599999999999</v>
      </c>
      <c r="N84" s="231"/>
    </row>
    <row r="85" spans="1:24" s="251" customFormat="1" ht="28.5" customHeight="1">
      <c r="A85" s="279" t="s">
        <v>187</v>
      </c>
      <c r="B85" s="280" t="s">
        <v>325</v>
      </c>
      <c r="C85" s="273"/>
      <c r="D85" s="281" t="s">
        <v>121</v>
      </c>
      <c r="E85" s="275"/>
      <c r="F85" s="274"/>
      <c r="G85" s="275">
        <v>31.22</v>
      </c>
      <c r="H85" s="275"/>
      <c r="I85" s="275">
        <v>1.8</v>
      </c>
      <c r="J85" s="275">
        <f>I85*G85</f>
        <v>56.195999999999998</v>
      </c>
      <c r="K85" s="276"/>
      <c r="L85" s="276"/>
      <c r="M85" s="277"/>
      <c r="N85" s="278">
        <v>1</v>
      </c>
      <c r="O85" s="189">
        <v>6</v>
      </c>
      <c r="P85" s="250" t="s">
        <v>92</v>
      </c>
      <c r="Q85" s="189"/>
      <c r="R85" s="189"/>
      <c r="S85" s="189"/>
      <c r="T85" s="189"/>
      <c r="U85" s="189"/>
      <c r="V85" s="189"/>
      <c r="X85" s="187" t="s">
        <v>92</v>
      </c>
    </row>
    <row r="86" spans="1:24" s="251" customFormat="1" ht="28.5" customHeight="1">
      <c r="A86" s="279" t="s">
        <v>187</v>
      </c>
      <c r="B86" s="280" t="s">
        <v>325</v>
      </c>
      <c r="C86" s="273"/>
      <c r="D86" s="281" t="s">
        <v>354</v>
      </c>
      <c r="E86" s="275"/>
      <c r="F86" s="274"/>
      <c r="G86" s="275">
        <v>18.22</v>
      </c>
      <c r="H86" s="275"/>
      <c r="I86" s="275">
        <v>1.8</v>
      </c>
      <c r="J86" s="275">
        <f t="shared" ref="J86:J91" si="6">I86*G86</f>
        <v>32.795999999999999</v>
      </c>
      <c r="K86" s="276"/>
      <c r="L86" s="276"/>
      <c r="M86" s="277"/>
      <c r="N86" s="278">
        <v>1</v>
      </c>
      <c r="O86" s="189">
        <v>6</v>
      </c>
      <c r="P86" s="250" t="s">
        <v>92</v>
      </c>
      <c r="Q86" s="189"/>
      <c r="R86" s="189"/>
      <c r="S86" s="189"/>
      <c r="T86" s="189"/>
      <c r="U86" s="189"/>
      <c r="V86" s="189"/>
      <c r="X86" s="187" t="s">
        <v>92</v>
      </c>
    </row>
    <row r="87" spans="1:24" s="251" customFormat="1" ht="28.5" customHeight="1">
      <c r="A87" s="279" t="s">
        <v>187</v>
      </c>
      <c r="B87" s="280" t="s">
        <v>325</v>
      </c>
      <c r="C87" s="273"/>
      <c r="D87" s="281" t="s">
        <v>355</v>
      </c>
      <c r="E87" s="283"/>
      <c r="F87" s="274"/>
      <c r="G87" s="275">
        <v>19.46</v>
      </c>
      <c r="H87" s="275"/>
      <c r="I87" s="275">
        <v>1.8</v>
      </c>
      <c r="J87" s="275">
        <f t="shared" si="6"/>
        <v>35.028000000000006</v>
      </c>
      <c r="K87" s="276"/>
      <c r="L87" s="276"/>
      <c r="M87" s="277"/>
      <c r="N87" s="278">
        <v>1</v>
      </c>
      <c r="O87" s="189">
        <v>6</v>
      </c>
      <c r="P87" s="250" t="s">
        <v>92</v>
      </c>
      <c r="Q87" s="189"/>
      <c r="R87" s="189"/>
      <c r="S87" s="189"/>
      <c r="T87" s="189"/>
      <c r="U87" s="189"/>
      <c r="V87" s="189"/>
      <c r="X87" s="187" t="s">
        <v>92</v>
      </c>
    </row>
    <row r="88" spans="1:24" s="251" customFormat="1" ht="28.5" customHeight="1">
      <c r="A88" s="279" t="s">
        <v>187</v>
      </c>
      <c r="B88" s="280" t="s">
        <v>325</v>
      </c>
      <c r="C88" s="273"/>
      <c r="D88" s="281" t="s">
        <v>356</v>
      </c>
      <c r="E88" s="275"/>
      <c r="F88" s="274"/>
      <c r="G88" s="275">
        <v>18.22</v>
      </c>
      <c r="H88" s="275"/>
      <c r="I88" s="275">
        <v>1.8</v>
      </c>
      <c r="J88" s="275">
        <f t="shared" si="6"/>
        <v>32.795999999999999</v>
      </c>
      <c r="K88" s="276"/>
      <c r="L88" s="276"/>
      <c r="M88" s="277"/>
      <c r="N88" s="278">
        <v>1</v>
      </c>
      <c r="O88" s="189">
        <v>6</v>
      </c>
      <c r="P88" s="250" t="s">
        <v>92</v>
      </c>
      <c r="Q88" s="189"/>
      <c r="R88" s="189"/>
      <c r="S88" s="189"/>
      <c r="T88" s="189"/>
      <c r="U88" s="189"/>
      <c r="V88" s="189"/>
      <c r="X88" s="187" t="s">
        <v>92</v>
      </c>
    </row>
    <row r="89" spans="1:24" s="251" customFormat="1" ht="28.5" customHeight="1">
      <c r="A89" s="279" t="s">
        <v>187</v>
      </c>
      <c r="B89" s="280" t="s">
        <v>325</v>
      </c>
      <c r="C89" s="273"/>
      <c r="D89" s="281" t="s">
        <v>357</v>
      </c>
      <c r="E89" s="283"/>
      <c r="F89" s="274"/>
      <c r="G89" s="275">
        <v>19.440000000000001</v>
      </c>
      <c r="H89" s="275"/>
      <c r="I89" s="275">
        <v>1.8</v>
      </c>
      <c r="J89" s="275">
        <f t="shared" si="6"/>
        <v>34.992000000000004</v>
      </c>
      <c r="K89" s="276"/>
      <c r="L89" s="276"/>
      <c r="M89" s="277"/>
      <c r="N89" s="278">
        <v>1</v>
      </c>
      <c r="O89" s="189">
        <v>6</v>
      </c>
      <c r="P89" s="250" t="s">
        <v>92</v>
      </c>
      <c r="Q89" s="189"/>
      <c r="R89" s="189"/>
      <c r="S89" s="189"/>
      <c r="T89" s="189"/>
      <c r="U89" s="189"/>
      <c r="V89" s="189"/>
      <c r="X89" s="187" t="s">
        <v>92</v>
      </c>
    </row>
    <row r="90" spans="1:24" s="251" customFormat="1" ht="28.5" customHeight="1">
      <c r="A90" s="279" t="s">
        <v>187</v>
      </c>
      <c r="B90" s="280" t="s">
        <v>322</v>
      </c>
      <c r="C90" s="273"/>
      <c r="D90" s="281" t="s">
        <v>360</v>
      </c>
      <c r="E90" s="275"/>
      <c r="F90" s="274"/>
      <c r="G90" s="275">
        <v>25.07</v>
      </c>
      <c r="H90" s="282"/>
      <c r="I90" s="275">
        <v>1.8</v>
      </c>
      <c r="J90" s="275">
        <f t="shared" si="6"/>
        <v>45.126000000000005</v>
      </c>
      <c r="K90" s="276"/>
      <c r="L90" s="276"/>
      <c r="M90" s="277"/>
      <c r="N90" s="278">
        <v>1</v>
      </c>
      <c r="O90" s="189">
        <v>1</v>
      </c>
      <c r="P90" s="250" t="s">
        <v>92</v>
      </c>
      <c r="Q90" s="189"/>
      <c r="R90" s="189"/>
      <c r="S90" s="189"/>
      <c r="T90" s="189"/>
      <c r="U90" s="189"/>
      <c r="V90" s="189"/>
      <c r="X90" s="187" t="s">
        <v>92</v>
      </c>
    </row>
    <row r="91" spans="1:24" s="251" customFormat="1" ht="28.5" customHeight="1">
      <c r="A91" s="279" t="s">
        <v>319</v>
      </c>
      <c r="B91" s="280" t="s">
        <v>322</v>
      </c>
      <c r="C91" s="273"/>
      <c r="D91" s="281" t="s">
        <v>362</v>
      </c>
      <c r="E91" s="283"/>
      <c r="F91" s="274"/>
      <c r="G91" s="275">
        <v>13.99</v>
      </c>
      <c r="H91" s="275"/>
      <c r="I91" s="275">
        <v>1.8</v>
      </c>
      <c r="J91" s="275">
        <f t="shared" si="6"/>
        <v>25.182000000000002</v>
      </c>
      <c r="K91" s="276"/>
      <c r="L91" s="276"/>
      <c r="M91" s="277"/>
      <c r="N91" s="278">
        <v>2</v>
      </c>
      <c r="O91" s="189">
        <v>1</v>
      </c>
      <c r="P91" s="250" t="s">
        <v>92</v>
      </c>
      <c r="Q91" s="189"/>
      <c r="R91" s="189"/>
      <c r="S91" s="189"/>
      <c r="T91" s="189"/>
      <c r="U91" s="189"/>
      <c r="V91" s="189"/>
      <c r="X91" s="187" t="s">
        <v>92</v>
      </c>
    </row>
    <row r="92" spans="1:24" s="4" customFormat="1">
      <c r="B92" s="231"/>
      <c r="N92" s="231"/>
    </row>
    <row r="93" spans="1:24" s="4" customFormat="1">
      <c r="B93" s="231"/>
      <c r="N93" s="231"/>
    </row>
    <row r="94" spans="1:24" s="4" customFormat="1" ht="31.5">
      <c r="B94" s="231"/>
      <c r="D94" s="315" t="s">
        <v>96</v>
      </c>
      <c r="E94" s="315" t="s">
        <v>97</v>
      </c>
      <c r="F94" s="315" t="s">
        <v>98</v>
      </c>
      <c r="G94" s="315" t="s">
        <v>99</v>
      </c>
      <c r="H94" s="315" t="s">
        <v>100</v>
      </c>
      <c r="I94" s="315" t="s">
        <v>101</v>
      </c>
      <c r="J94" s="315" t="s">
        <v>102</v>
      </c>
      <c r="K94" s="315" t="s">
        <v>103</v>
      </c>
      <c r="L94" s="315" t="s">
        <v>104</v>
      </c>
      <c r="M94" s="315" t="s">
        <v>105</v>
      </c>
      <c r="N94" s="231"/>
    </row>
    <row r="95" spans="1:24" s="4" customFormat="1" ht="26.25">
      <c r="A95" s="314" t="s">
        <v>342</v>
      </c>
      <c r="B95" s="231"/>
      <c r="J95" s="284">
        <f>SUM(J96:J99)</f>
        <v>328.64399999999995</v>
      </c>
      <c r="N95" s="231"/>
    </row>
    <row r="96" spans="1:24" s="293" customFormat="1" ht="28.5" customHeight="1">
      <c r="A96" s="316" t="s">
        <v>380</v>
      </c>
      <c r="B96" s="296" t="s">
        <v>327</v>
      </c>
      <c r="C96" s="285"/>
      <c r="D96" s="295" t="s">
        <v>361</v>
      </c>
      <c r="E96" s="286"/>
      <c r="F96" s="287"/>
      <c r="G96" s="288">
        <v>58.79999999999999</v>
      </c>
      <c r="H96" s="288"/>
      <c r="I96" s="288">
        <v>2.5499999999999998</v>
      </c>
      <c r="J96" s="288">
        <f>I96*G96</f>
        <v>149.93999999999997</v>
      </c>
      <c r="K96" s="289"/>
      <c r="L96" s="289"/>
      <c r="M96" s="290"/>
      <c r="N96" s="317">
        <v>3</v>
      </c>
      <c r="O96" s="291">
        <v>8</v>
      </c>
      <c r="P96" s="292" t="s">
        <v>92</v>
      </c>
      <c r="Q96" s="291"/>
      <c r="R96" s="291"/>
      <c r="S96" s="291"/>
      <c r="T96" s="291"/>
      <c r="U96" s="291"/>
      <c r="V96" s="291"/>
      <c r="X96" s="294" t="s">
        <v>92</v>
      </c>
    </row>
    <row r="97" spans="1:24" s="293" customFormat="1" ht="28.5" customHeight="1">
      <c r="A97" s="316" t="s">
        <v>380</v>
      </c>
      <c r="B97" s="296" t="s">
        <v>327</v>
      </c>
      <c r="C97" s="285"/>
      <c r="D97" s="295" t="s">
        <v>369</v>
      </c>
      <c r="E97" s="286"/>
      <c r="F97" s="287"/>
      <c r="G97" s="288">
        <v>5.6</v>
      </c>
      <c r="H97" s="288"/>
      <c r="I97" s="288">
        <v>2.5499999999999998</v>
      </c>
      <c r="J97" s="288">
        <f>I97*G97</f>
        <v>14.279999999999998</v>
      </c>
      <c r="K97" s="289"/>
      <c r="L97" s="289"/>
      <c r="M97" s="290"/>
      <c r="N97" s="317">
        <v>3</v>
      </c>
      <c r="O97" s="291">
        <v>8</v>
      </c>
      <c r="P97" s="292" t="s">
        <v>92</v>
      </c>
      <c r="Q97" s="291"/>
      <c r="R97" s="291"/>
      <c r="S97" s="291"/>
      <c r="T97" s="291"/>
      <c r="U97" s="291"/>
      <c r="V97" s="291"/>
      <c r="X97" s="294" t="s">
        <v>92</v>
      </c>
    </row>
    <row r="98" spans="1:24" s="293" customFormat="1" ht="28.5" customHeight="1">
      <c r="A98" s="316" t="s">
        <v>380</v>
      </c>
      <c r="B98" s="296" t="s">
        <v>327</v>
      </c>
      <c r="C98" s="285"/>
      <c r="D98" s="295" t="s">
        <v>353</v>
      </c>
      <c r="E98" s="286"/>
      <c r="F98" s="287"/>
      <c r="G98" s="288">
        <v>56.99</v>
      </c>
      <c r="H98" s="288"/>
      <c r="I98" s="288">
        <v>2.5499999999999998</v>
      </c>
      <c r="J98" s="288">
        <f>I98*G98</f>
        <v>145.3245</v>
      </c>
      <c r="K98" s="289"/>
      <c r="L98" s="289"/>
      <c r="M98" s="290"/>
      <c r="N98" s="317">
        <v>3</v>
      </c>
      <c r="O98" s="291">
        <v>8</v>
      </c>
      <c r="P98" s="292" t="s">
        <v>92</v>
      </c>
      <c r="Q98" s="291"/>
      <c r="R98" s="291"/>
      <c r="S98" s="291"/>
      <c r="T98" s="291"/>
      <c r="U98" s="291"/>
      <c r="V98" s="291"/>
      <c r="X98" s="294" t="s">
        <v>92</v>
      </c>
    </row>
    <row r="99" spans="1:24" s="293" customFormat="1" ht="28.5" customHeight="1">
      <c r="A99" s="316" t="s">
        <v>319</v>
      </c>
      <c r="B99" s="296" t="s">
        <v>327</v>
      </c>
      <c r="C99" s="285"/>
      <c r="D99" s="295" t="s">
        <v>364</v>
      </c>
      <c r="E99" s="297"/>
      <c r="F99" s="287"/>
      <c r="G99" s="288">
        <v>7.4899999999999993</v>
      </c>
      <c r="H99" s="288"/>
      <c r="I99" s="288">
        <v>2.5499999999999998</v>
      </c>
      <c r="J99" s="288">
        <f>I99*G99</f>
        <v>19.099499999999995</v>
      </c>
      <c r="K99" s="289"/>
      <c r="L99" s="289"/>
      <c r="M99" s="290"/>
      <c r="N99" s="317">
        <v>2</v>
      </c>
      <c r="O99" s="291">
        <v>8</v>
      </c>
      <c r="P99" s="292" t="s">
        <v>92</v>
      </c>
      <c r="Q99" s="291"/>
      <c r="R99" s="291"/>
      <c r="S99" s="291"/>
      <c r="T99" s="291"/>
      <c r="U99" s="291"/>
      <c r="V99" s="291"/>
      <c r="X99" s="294" t="s">
        <v>92</v>
      </c>
    </row>
    <row r="100" spans="1:24" s="4" customFormat="1">
      <c r="B100" s="231"/>
      <c r="N100" s="231"/>
    </row>
    <row r="101" spans="1:24" s="4" customFormat="1" ht="31.5">
      <c r="B101" s="231"/>
      <c r="D101" s="315" t="s">
        <v>96</v>
      </c>
      <c r="E101" s="315" t="s">
        <v>97</v>
      </c>
      <c r="F101" s="315" t="s">
        <v>98</v>
      </c>
      <c r="G101" s="315" t="s">
        <v>99</v>
      </c>
      <c r="H101" s="315" t="s">
        <v>100</v>
      </c>
      <c r="I101" s="315" t="s">
        <v>101</v>
      </c>
      <c r="J101" s="315" t="s">
        <v>102</v>
      </c>
      <c r="K101" s="315" t="s">
        <v>103</v>
      </c>
      <c r="L101" s="315" t="s">
        <v>104</v>
      </c>
      <c r="M101" s="315" t="s">
        <v>105</v>
      </c>
      <c r="N101" s="231"/>
    </row>
    <row r="102" spans="1:24" s="4" customFormat="1" ht="26.25">
      <c r="A102" s="314" t="s">
        <v>390</v>
      </c>
      <c r="B102" s="231"/>
      <c r="J102" s="284">
        <f>SUM(J103:J106)</f>
        <v>44.038499999999999</v>
      </c>
      <c r="N102" s="231"/>
    </row>
    <row r="103" spans="1:24" s="330" customFormat="1" ht="28.5" customHeight="1">
      <c r="A103" s="318" t="s">
        <v>380</v>
      </c>
      <c r="B103" s="319" t="s">
        <v>324</v>
      </c>
      <c r="C103" s="320"/>
      <c r="D103" s="321" t="s">
        <v>370</v>
      </c>
      <c r="E103" s="322"/>
      <c r="F103" s="323"/>
      <c r="G103" s="324">
        <v>5.6</v>
      </c>
      <c r="H103" s="324"/>
      <c r="I103" s="324">
        <v>2.5499999999999998</v>
      </c>
      <c r="J103" s="324">
        <f>I103*G103</f>
        <v>14.279999999999998</v>
      </c>
      <c r="K103" s="325"/>
      <c r="L103" s="325"/>
      <c r="M103" s="326"/>
      <c r="N103" s="327">
        <v>3</v>
      </c>
      <c r="O103" s="328">
        <v>5</v>
      </c>
      <c r="P103" s="329" t="s">
        <v>92</v>
      </c>
      <c r="Q103" s="328"/>
      <c r="R103" s="328"/>
      <c r="S103" s="328"/>
      <c r="T103" s="328"/>
      <c r="U103" s="328"/>
      <c r="V103" s="328"/>
      <c r="X103" s="331" t="s">
        <v>92</v>
      </c>
    </row>
    <row r="104" spans="1:24" s="330" customFormat="1" ht="28.5" customHeight="1">
      <c r="A104" s="318" t="s">
        <v>319</v>
      </c>
      <c r="B104" s="319" t="s">
        <v>323</v>
      </c>
      <c r="C104" s="320"/>
      <c r="D104" s="321" t="s">
        <v>363</v>
      </c>
      <c r="E104" s="332"/>
      <c r="F104" s="323"/>
      <c r="G104" s="324">
        <v>7.1100000000000012</v>
      </c>
      <c r="H104" s="324"/>
      <c r="I104" s="324">
        <v>2.5499999999999998</v>
      </c>
      <c r="J104" s="324">
        <f>I104*G104</f>
        <v>18.130500000000001</v>
      </c>
      <c r="K104" s="325"/>
      <c r="L104" s="325"/>
      <c r="M104" s="326"/>
      <c r="N104" s="327">
        <v>2</v>
      </c>
      <c r="O104" s="328">
        <v>4</v>
      </c>
      <c r="P104" s="329" t="s">
        <v>92</v>
      </c>
      <c r="Q104" s="328"/>
      <c r="R104" s="328"/>
      <c r="S104" s="328"/>
      <c r="T104" s="328"/>
      <c r="U104" s="328"/>
      <c r="V104" s="328"/>
      <c r="X104" s="331" t="s">
        <v>92</v>
      </c>
    </row>
    <row r="105" spans="1:24" s="330" customFormat="1" ht="28.5" customHeight="1">
      <c r="A105" s="318" t="s">
        <v>319</v>
      </c>
      <c r="B105" s="319" t="s">
        <v>323</v>
      </c>
      <c r="C105" s="320"/>
      <c r="D105" s="321" t="s">
        <v>371</v>
      </c>
      <c r="E105" s="332"/>
      <c r="F105" s="323"/>
      <c r="G105" s="324">
        <v>2.1</v>
      </c>
      <c r="H105" s="324"/>
      <c r="I105" s="324">
        <v>2.5499999999999998</v>
      </c>
      <c r="J105" s="324">
        <f>I105*G105</f>
        <v>5.3549999999999995</v>
      </c>
      <c r="K105" s="325"/>
      <c r="L105" s="325"/>
      <c r="M105" s="326"/>
      <c r="N105" s="327">
        <v>2</v>
      </c>
      <c r="O105" s="328">
        <v>4</v>
      </c>
      <c r="P105" s="329" t="s">
        <v>92</v>
      </c>
      <c r="Q105" s="328"/>
      <c r="R105" s="328"/>
      <c r="S105" s="328"/>
      <c r="T105" s="328"/>
      <c r="U105" s="328"/>
      <c r="V105" s="328"/>
      <c r="X105" s="331" t="s">
        <v>92</v>
      </c>
    </row>
    <row r="106" spans="1:24" s="330" customFormat="1" ht="28.5" customHeight="1">
      <c r="A106" s="318" t="s">
        <v>319</v>
      </c>
      <c r="B106" s="319" t="s">
        <v>324</v>
      </c>
      <c r="C106" s="320"/>
      <c r="D106" s="321" t="s">
        <v>372</v>
      </c>
      <c r="E106" s="332"/>
      <c r="F106" s="323"/>
      <c r="G106" s="324">
        <v>2.46</v>
      </c>
      <c r="H106" s="324"/>
      <c r="I106" s="324">
        <v>2.5499999999999998</v>
      </c>
      <c r="J106" s="324">
        <f>I106*G106</f>
        <v>6.2729999999999997</v>
      </c>
      <c r="K106" s="325"/>
      <c r="L106" s="325"/>
      <c r="M106" s="326"/>
      <c r="N106" s="327">
        <v>2</v>
      </c>
      <c r="O106" s="328">
        <v>5</v>
      </c>
      <c r="P106" s="329" t="s">
        <v>92</v>
      </c>
      <c r="Q106" s="328"/>
      <c r="R106" s="328"/>
      <c r="S106" s="328"/>
      <c r="T106" s="328"/>
      <c r="U106" s="328"/>
      <c r="V106" s="328"/>
      <c r="X106" s="331" t="s">
        <v>92</v>
      </c>
    </row>
    <row r="107" spans="1:24" s="4" customFormat="1">
      <c r="B107" s="231"/>
      <c r="N107" s="231"/>
    </row>
    <row r="108" spans="1:24" s="4" customFormat="1">
      <c r="B108" s="231"/>
      <c r="N108" s="231"/>
    </row>
    <row r="109" spans="1:24" s="4" customFormat="1" ht="31.5">
      <c r="B109" s="231"/>
      <c r="D109" s="315" t="s">
        <v>96</v>
      </c>
      <c r="E109" s="315" t="s">
        <v>97</v>
      </c>
      <c r="F109" s="315" t="s">
        <v>98</v>
      </c>
      <c r="G109" s="315" t="s">
        <v>99</v>
      </c>
      <c r="H109" s="315" t="s">
        <v>100</v>
      </c>
      <c r="I109" s="315" t="s">
        <v>101</v>
      </c>
      <c r="J109" s="315" t="s">
        <v>102</v>
      </c>
      <c r="K109" s="315" t="s">
        <v>103</v>
      </c>
      <c r="L109" s="315" t="s">
        <v>104</v>
      </c>
      <c r="M109" s="315" t="s">
        <v>105</v>
      </c>
      <c r="N109" s="231"/>
    </row>
    <row r="110" spans="1:24" ht="26.25">
      <c r="A110" s="313" t="s">
        <v>340</v>
      </c>
      <c r="J110" s="284">
        <f>SUM(J111:J141)</f>
        <v>1240.4654999999998</v>
      </c>
    </row>
    <row r="111" spans="1:24" s="249" customFormat="1" ht="28.5" customHeight="1">
      <c r="A111" s="267" t="str">
        <f>IF(MID(N111,1,1)="R","RECUPERAR",VLOOKUP(N111,'auxiliar memoria'!$D$40:$E$47,2,FALSE))</f>
        <v>RECUPERAR</v>
      </c>
      <c r="B111" s="268" t="str">
        <f>IF(MID(N111,1,1)="R",VLOOKUP(O111,'auxiliar memoria'!$D$40:$E$47,2,FALSE),VLOOKUP(O111,'auxiliar memoria'!$G$122:$H$140,2,FALSE))</f>
        <v>CERÂMICA APARTIR DO PISO ATÉ 1,60M</v>
      </c>
      <c r="C111" s="257"/>
      <c r="D111" s="269" t="s">
        <v>109</v>
      </c>
      <c r="E111" s="258"/>
      <c r="F111" s="259"/>
      <c r="G111" s="260">
        <v>31.37</v>
      </c>
      <c r="H111" s="260"/>
      <c r="I111" s="260">
        <v>1.0699999999999998</v>
      </c>
      <c r="J111" s="260">
        <f>I111*G111</f>
        <v>33.565899999999999</v>
      </c>
      <c r="K111" s="261"/>
      <c r="L111" s="261"/>
      <c r="M111" s="262"/>
      <c r="N111" s="263" t="s">
        <v>368</v>
      </c>
      <c r="O111" s="264">
        <v>2</v>
      </c>
      <c r="P111" s="248"/>
      <c r="Q111" s="264" t="s">
        <v>317</v>
      </c>
      <c r="R111" s="264"/>
      <c r="S111" s="264"/>
      <c r="T111" s="264"/>
      <c r="U111" s="264"/>
      <c r="V111" s="264"/>
      <c r="X111" s="265"/>
    </row>
    <row r="112" spans="1:24" s="249" customFormat="1" ht="28.5" customHeight="1">
      <c r="A112" s="267" t="str">
        <f>IF(MID(N112,1,1)="R","RECUPERAR",VLOOKUP(N112,'auxiliar memoria'!$D$40:$E$47,2,FALSE))</f>
        <v>RECUPERAR</v>
      </c>
      <c r="B112" s="268" t="str">
        <f>IF(MID(N112,1,1)="R",VLOOKUP(O112,'auxiliar memoria'!$D$40:$E$47,2,FALSE),VLOOKUP(O112,'auxiliar memoria'!$G$122:$H$140,2,FALSE))</f>
        <v>CERÂMICA APARTIR DO PISO ATÉ 1,60M</v>
      </c>
      <c r="C112" s="257"/>
      <c r="D112" s="269" t="s">
        <v>110</v>
      </c>
      <c r="E112" s="258"/>
      <c r="F112" s="259"/>
      <c r="G112" s="260">
        <v>31.3</v>
      </c>
      <c r="H112" s="260"/>
      <c r="I112" s="260">
        <v>1.0699999999999998</v>
      </c>
      <c r="J112" s="260">
        <f t="shared" ref="J112:J132" si="7">I112*G112</f>
        <v>33.490999999999993</v>
      </c>
      <c r="K112" s="261"/>
      <c r="L112" s="261"/>
      <c r="M112" s="262"/>
      <c r="N112" s="263" t="s">
        <v>368</v>
      </c>
      <c r="O112" s="264">
        <v>2</v>
      </c>
      <c r="P112" s="266"/>
      <c r="Q112" s="264"/>
      <c r="R112" s="264"/>
      <c r="S112" s="264"/>
      <c r="T112" s="264"/>
      <c r="U112" s="264"/>
      <c r="V112" s="264"/>
      <c r="X112" s="265"/>
    </row>
    <row r="113" spans="1:24" s="249" customFormat="1" ht="28.5" customHeight="1">
      <c r="A113" s="267" t="str">
        <f>IF(MID(N113,1,1)="R","RECUPERAR",VLOOKUP(N113,'auxiliar memoria'!$D$40:$E$47,2,FALSE))</f>
        <v>RECUPERAR</v>
      </c>
      <c r="B113" s="268" t="str">
        <f>IF(MID(N113,1,1)="R",VLOOKUP(O113,'auxiliar memoria'!$D$40:$E$47,2,FALSE),VLOOKUP(O113,'auxiliar memoria'!$G$122:$H$140,2,FALSE))</f>
        <v>CERÂMICA APARTIR DO PISO ATÉ 1,60M</v>
      </c>
      <c r="C113" s="257"/>
      <c r="D113" s="269" t="s">
        <v>111</v>
      </c>
      <c r="E113" s="258"/>
      <c r="F113" s="259"/>
      <c r="G113" s="260">
        <v>31.46</v>
      </c>
      <c r="H113" s="260"/>
      <c r="I113" s="260">
        <v>1.0699999999999998</v>
      </c>
      <c r="J113" s="260">
        <f t="shared" si="7"/>
        <v>33.662199999999999</v>
      </c>
      <c r="K113" s="261"/>
      <c r="L113" s="261"/>
      <c r="M113" s="262"/>
      <c r="N113" s="263" t="s">
        <v>368</v>
      </c>
      <c r="O113" s="264">
        <v>2</v>
      </c>
      <c r="P113" s="248" t="s">
        <v>92</v>
      </c>
      <c r="Q113" s="264"/>
      <c r="R113" s="264"/>
      <c r="S113" s="264"/>
      <c r="T113" s="264"/>
      <c r="U113" s="264"/>
      <c r="V113" s="264"/>
      <c r="X113" s="265" t="str">
        <f>IF(C113="sinapi","ok",IF(C113="orse","ok",IF(P113="título","título",IF(P113="intertítulo","intertítulo",""))))</f>
        <v/>
      </c>
    </row>
    <row r="114" spans="1:24" s="249" customFormat="1" ht="23.25">
      <c r="A114" s="267" t="str">
        <f>IF(MID(N114,1,1)="R","RECUPERAR",VLOOKUP(N114,'auxiliar memoria'!$D$40:$E$47,2,FALSE))</f>
        <v>RECUPERAR</v>
      </c>
      <c r="B114" s="268" t="str">
        <f>IF(MID(N114,1,1)="R",VLOOKUP(O114,'auxiliar memoria'!$D$40:$E$47,2,FALSE),VLOOKUP(O114,'auxiliar memoria'!$G$122:$H$140,2,FALSE))</f>
        <v>CERÂMICA APARTIR DO PISO ATÉ 1,60M</v>
      </c>
      <c r="C114" s="257"/>
      <c r="D114" s="269" t="s">
        <v>112</v>
      </c>
      <c r="E114" s="258"/>
      <c r="F114" s="259"/>
      <c r="G114" s="260">
        <v>31.38</v>
      </c>
      <c r="H114" s="260"/>
      <c r="I114" s="260">
        <v>1.0699999999999998</v>
      </c>
      <c r="J114" s="260">
        <f t="shared" si="7"/>
        <v>33.576599999999992</v>
      </c>
      <c r="K114" s="261"/>
      <c r="L114" s="261"/>
      <c r="M114" s="262"/>
      <c r="N114" s="263" t="s">
        <v>368</v>
      </c>
      <c r="O114" s="264">
        <v>2</v>
      </c>
      <c r="P114" s="248" t="s">
        <v>92</v>
      </c>
      <c r="Q114" s="264"/>
      <c r="R114" s="264"/>
      <c r="S114" s="264"/>
      <c r="T114" s="264"/>
      <c r="U114" s="264"/>
      <c r="V114" s="264"/>
      <c r="X114" s="265" t="str">
        <f>IF(C114="sinapi","ok",IF(C114="orse","ok",IF(P114="título","título",IF(P114="intertítulo","intertítulo",""))))</f>
        <v/>
      </c>
    </row>
    <row r="115" spans="1:24" s="249" customFormat="1" ht="28.5" customHeight="1">
      <c r="A115" s="267" t="str">
        <f>IF(MID(N115,1,1)="R","RECUPERAR",VLOOKUP(N115,'auxiliar memoria'!$D$40:$E$47,2,FALSE))</f>
        <v>RECUPERAR</v>
      </c>
      <c r="B115" s="268" t="str">
        <f>IF(MID(N115,1,1)="R",VLOOKUP(O115,'auxiliar memoria'!$D$40:$E$47,2,FALSE),VLOOKUP(O115,'auxiliar memoria'!$G$122:$H$140,2,FALSE))</f>
        <v>CERÂMICA APARTIR DO PISO ATÉ 1,60M</v>
      </c>
      <c r="C115" s="257"/>
      <c r="D115" s="269" t="s">
        <v>113</v>
      </c>
      <c r="E115" s="258"/>
      <c r="F115" s="259"/>
      <c r="G115" s="260">
        <v>31.42</v>
      </c>
      <c r="H115" s="260"/>
      <c r="I115" s="260">
        <v>1.0699999999999998</v>
      </c>
      <c r="J115" s="260">
        <f t="shared" si="7"/>
        <v>33.619399999999999</v>
      </c>
      <c r="K115" s="261"/>
      <c r="L115" s="261"/>
      <c r="M115" s="262"/>
      <c r="N115" s="263" t="s">
        <v>368</v>
      </c>
      <c r="O115" s="264">
        <v>2</v>
      </c>
      <c r="P115" s="248" t="s">
        <v>92</v>
      </c>
      <c r="Q115" s="264"/>
      <c r="R115" s="264"/>
      <c r="S115" s="264"/>
      <c r="T115" s="264"/>
      <c r="U115" s="264"/>
      <c r="V115" s="264"/>
      <c r="X115" s="265" t="str">
        <f>IF(C115="sinapi","ok",IF(C115="orse","ok",IF(P115="título","título",IF(P115="intertítulo","intertítulo",""))))</f>
        <v/>
      </c>
    </row>
    <row r="116" spans="1:24" s="249" customFormat="1" ht="28.5" customHeight="1">
      <c r="A116" s="267" t="str">
        <f>IF(MID(N116,1,1)="R","RECUPERAR",VLOOKUP(N116,'auxiliar memoria'!$D$40:$E$47,2,FALSE))</f>
        <v>RECUPERAR</v>
      </c>
      <c r="B116" s="268" t="str">
        <f>IF(MID(N116,1,1)="R",VLOOKUP(O116,'auxiliar memoria'!$D$40:$E$47,2,FALSE),VLOOKUP(O116,'auxiliar memoria'!$G$122:$H$140,2,FALSE))</f>
        <v>CERÂMICA APARTIR DO PISO ATÉ 1,60M</v>
      </c>
      <c r="C116" s="257"/>
      <c r="D116" s="269" t="s">
        <v>114</v>
      </c>
      <c r="E116" s="258"/>
      <c r="F116" s="259"/>
      <c r="G116" s="260">
        <v>31.36</v>
      </c>
      <c r="H116" s="260"/>
      <c r="I116" s="260">
        <v>1.0699999999999998</v>
      </c>
      <c r="J116" s="260">
        <f t="shared" si="7"/>
        <v>33.555199999999992</v>
      </c>
      <c r="K116" s="261"/>
      <c r="L116" s="261"/>
      <c r="M116" s="262"/>
      <c r="N116" s="263" t="s">
        <v>368</v>
      </c>
      <c r="O116" s="264">
        <v>2</v>
      </c>
      <c r="P116" s="248" t="s">
        <v>92</v>
      </c>
      <c r="Q116" s="264"/>
      <c r="R116" s="264"/>
      <c r="S116" s="264"/>
      <c r="T116" s="264"/>
      <c r="U116" s="264"/>
      <c r="V116" s="264"/>
      <c r="X116" s="265" t="str">
        <f>IF(C116="sinapi","ok",IF(C116="orse","ok",IF(P116="título","título",IF(P116="intertítulo","intertítulo",""))))</f>
        <v/>
      </c>
    </row>
    <row r="117" spans="1:24" s="249" customFormat="1" ht="28.5" customHeight="1">
      <c r="A117" s="267" t="str">
        <f>IF(MID(N117,1,1)="R","RECUPERAR",VLOOKUP(N117,'auxiliar memoria'!$D$40:$E$47,2,FALSE))</f>
        <v>RECUPERAR</v>
      </c>
      <c r="B117" s="268" t="str">
        <f>IF(MID(N117,1,1)="R",VLOOKUP(O117,'auxiliar memoria'!$D$40:$E$47,2,FALSE),VLOOKUP(O117,'auxiliar memoria'!$G$122:$H$140,2,FALSE))</f>
        <v>CERÂMICA APARTIR DO PISO ATÉ 1,60M</v>
      </c>
      <c r="C117" s="257"/>
      <c r="D117" s="269" t="s">
        <v>115</v>
      </c>
      <c r="E117" s="270"/>
      <c r="F117" s="259"/>
      <c r="G117" s="260">
        <v>31.36</v>
      </c>
      <c r="H117" s="260"/>
      <c r="I117" s="260">
        <v>1.0699999999999998</v>
      </c>
      <c r="J117" s="260">
        <f t="shared" si="7"/>
        <v>33.555199999999992</v>
      </c>
      <c r="K117" s="261"/>
      <c r="L117" s="261"/>
      <c r="M117" s="262"/>
      <c r="N117" s="263" t="s">
        <v>368</v>
      </c>
      <c r="O117" s="264">
        <v>2</v>
      </c>
      <c r="P117" s="248" t="s">
        <v>92</v>
      </c>
      <c r="Q117" s="264"/>
      <c r="R117" s="264"/>
      <c r="S117" s="264"/>
      <c r="T117" s="264"/>
      <c r="U117" s="264"/>
      <c r="V117" s="264"/>
      <c r="X117" s="265" t="str">
        <f t="shared" ref="X117:X132" si="8">IF(C117="sinapi","ok",IF(C117="orse","ok",IF(P117="título","título",IF(P117="intertítulo","intertítulo",""))))</f>
        <v/>
      </c>
    </row>
    <row r="118" spans="1:24" s="249" customFormat="1" ht="28.5" customHeight="1">
      <c r="A118" s="267" t="str">
        <f>IF(MID(N118,1,1)="R","RECUPERAR",VLOOKUP(N118,'auxiliar memoria'!$D$40:$E$47,2,FALSE))</f>
        <v>RECUPERAR</v>
      </c>
      <c r="B118" s="268" t="str">
        <f>IF(MID(N118,1,1)="R",VLOOKUP(O118,'auxiliar memoria'!$D$40:$E$47,2,FALSE),VLOOKUP(O118,'auxiliar memoria'!$G$122:$H$140,2,FALSE))</f>
        <v>CERÂMICA APARTIR DO PISO ATÉ 1,60M</v>
      </c>
      <c r="C118" s="257"/>
      <c r="D118" s="269" t="s">
        <v>116</v>
      </c>
      <c r="E118" s="270"/>
      <c r="F118" s="259"/>
      <c r="G118" s="260">
        <v>31.39</v>
      </c>
      <c r="H118" s="260"/>
      <c r="I118" s="260">
        <v>1.0699999999999998</v>
      </c>
      <c r="J118" s="260">
        <f t="shared" si="7"/>
        <v>33.587299999999999</v>
      </c>
      <c r="K118" s="261"/>
      <c r="L118" s="261"/>
      <c r="M118" s="262"/>
      <c r="N118" s="263" t="s">
        <v>368</v>
      </c>
      <c r="O118" s="264">
        <v>2</v>
      </c>
      <c r="P118" s="248" t="s">
        <v>92</v>
      </c>
      <c r="Q118" s="264"/>
      <c r="R118" s="264"/>
      <c r="S118" s="264"/>
      <c r="T118" s="264"/>
      <c r="U118" s="264"/>
      <c r="V118" s="264"/>
      <c r="X118" s="265" t="str">
        <f t="shared" si="8"/>
        <v/>
      </c>
    </row>
    <row r="119" spans="1:24" s="249" customFormat="1" ht="28.5" customHeight="1">
      <c r="A119" s="267" t="str">
        <f>IF(MID(N119,1,1)="R","RECUPERAR",VLOOKUP(N119,'auxiliar memoria'!$D$40:$E$47,2,FALSE))</f>
        <v>RECUPERAR</v>
      </c>
      <c r="B119" s="268" t="str">
        <f>IF(MID(N119,1,1)="R",VLOOKUP(O119,'auxiliar memoria'!$D$40:$E$47,2,FALSE),VLOOKUP(O119,'auxiliar memoria'!$G$122:$H$140,2,FALSE))</f>
        <v>CERÂMICA APARTIR DO PISO ATÉ 1,60M</v>
      </c>
      <c r="C119" s="257"/>
      <c r="D119" s="269" t="s">
        <v>176</v>
      </c>
      <c r="E119" s="260"/>
      <c r="F119" s="259"/>
      <c r="G119" s="260">
        <v>31.52</v>
      </c>
      <c r="H119" s="260"/>
      <c r="I119" s="260">
        <v>1.0699999999999998</v>
      </c>
      <c r="J119" s="260">
        <f t="shared" si="7"/>
        <v>33.726399999999991</v>
      </c>
      <c r="K119" s="261"/>
      <c r="L119" s="261"/>
      <c r="M119" s="262"/>
      <c r="N119" s="263" t="s">
        <v>368</v>
      </c>
      <c r="O119" s="264">
        <v>2</v>
      </c>
      <c r="P119" s="248" t="s">
        <v>92</v>
      </c>
      <c r="Q119" s="264"/>
      <c r="R119" s="264"/>
      <c r="S119" s="264"/>
      <c r="T119" s="264"/>
      <c r="U119" s="264"/>
      <c r="V119" s="264"/>
      <c r="X119" s="265" t="str">
        <f t="shared" si="8"/>
        <v/>
      </c>
    </row>
    <row r="120" spans="1:24" s="249" customFormat="1" ht="28.5" customHeight="1">
      <c r="A120" s="267" t="str">
        <f>IF(MID(N120,1,1)="R","RECUPERAR",VLOOKUP(N120,'auxiliar memoria'!$D$40:$E$47,2,FALSE))</f>
        <v>RECUPERAR</v>
      </c>
      <c r="B120" s="268" t="str">
        <f>IF(MID(N120,1,1)="R",VLOOKUP(O120,'auxiliar memoria'!$D$40:$E$47,2,FALSE),VLOOKUP(O120,'auxiliar memoria'!$G$122:$H$140,2,FALSE))</f>
        <v>CERÂMICA APARTIR DO PISO ATÉ 1,60M</v>
      </c>
      <c r="C120" s="257"/>
      <c r="D120" s="269" t="s">
        <v>175</v>
      </c>
      <c r="E120" s="260"/>
      <c r="F120" s="259"/>
      <c r="G120" s="260">
        <v>31.38</v>
      </c>
      <c r="H120" s="260"/>
      <c r="I120" s="260">
        <v>1.0699999999999998</v>
      </c>
      <c r="J120" s="260">
        <f t="shared" si="7"/>
        <v>33.576599999999992</v>
      </c>
      <c r="K120" s="261"/>
      <c r="L120" s="261"/>
      <c r="M120" s="262"/>
      <c r="N120" s="263" t="s">
        <v>368</v>
      </c>
      <c r="O120" s="264">
        <v>2</v>
      </c>
      <c r="P120" s="248" t="s">
        <v>92</v>
      </c>
      <c r="Q120" s="264"/>
      <c r="R120" s="264"/>
      <c r="S120" s="264"/>
      <c r="T120" s="264"/>
      <c r="U120" s="264"/>
      <c r="V120" s="264"/>
      <c r="X120" s="265" t="str">
        <f t="shared" si="8"/>
        <v/>
      </c>
    </row>
    <row r="121" spans="1:24" s="249" customFormat="1" ht="28.5" customHeight="1">
      <c r="A121" s="267" t="str">
        <f>IF(MID(N121,1,1)="R","RECUPERAR",VLOOKUP(N121,'auxiliar memoria'!$D$40:$E$47,2,FALSE))</f>
        <v>RECUPERAR</v>
      </c>
      <c r="B121" s="268" t="str">
        <f>IF(MID(N121,1,1)="R",VLOOKUP(O121,'auxiliar memoria'!$D$40:$E$47,2,FALSE),VLOOKUP(O121,'auxiliar memoria'!$G$122:$H$140,2,FALSE))</f>
        <v>CERÂMICA APARTIR DO PISO ATÉ 1,60M</v>
      </c>
      <c r="C121" s="257"/>
      <c r="D121" s="269" t="s">
        <v>174</v>
      </c>
      <c r="E121" s="270"/>
      <c r="F121" s="259"/>
      <c r="G121" s="260">
        <v>31.38</v>
      </c>
      <c r="H121" s="260"/>
      <c r="I121" s="260">
        <v>1.0699999999999998</v>
      </c>
      <c r="J121" s="260">
        <f t="shared" si="7"/>
        <v>33.576599999999992</v>
      </c>
      <c r="K121" s="261"/>
      <c r="L121" s="261"/>
      <c r="M121" s="262"/>
      <c r="N121" s="263" t="s">
        <v>368</v>
      </c>
      <c r="O121" s="264">
        <v>2</v>
      </c>
      <c r="P121" s="248" t="s">
        <v>92</v>
      </c>
      <c r="Q121" s="264"/>
      <c r="R121" s="264"/>
      <c r="S121" s="264"/>
      <c r="T121" s="264"/>
      <c r="U121" s="264"/>
      <c r="V121" s="264"/>
      <c r="X121" s="265" t="str">
        <f t="shared" si="8"/>
        <v/>
      </c>
    </row>
    <row r="122" spans="1:24" s="249" customFormat="1" ht="28.5" customHeight="1">
      <c r="A122" s="267" t="str">
        <f>IF(MID(N122,1,1)="R","RECUPERAR",VLOOKUP(N122,'auxiliar memoria'!$D$40:$E$47,2,FALSE))</f>
        <v>PINTURA</v>
      </c>
      <c r="B122" s="268" t="str">
        <f>IF(MID(N122,1,1)="R",VLOOKUP(O122,'auxiliar memoria'!$D$40:$E$47,2,FALSE),VLOOKUP(O122,'auxiliar memoria'!$G$122:$H$140,2,FALSE))</f>
        <v>Pastilha Cerâmica na composição 06.</v>
      </c>
      <c r="C122" s="257"/>
      <c r="D122" s="269" t="s">
        <v>121</v>
      </c>
      <c r="E122" s="260"/>
      <c r="F122" s="259"/>
      <c r="G122" s="260">
        <v>31.22</v>
      </c>
      <c r="H122" s="260"/>
      <c r="I122" s="260">
        <v>0.74999999999999978</v>
      </c>
      <c r="J122" s="260">
        <f t="shared" si="7"/>
        <v>23.414999999999992</v>
      </c>
      <c r="K122" s="261"/>
      <c r="L122" s="261"/>
      <c r="M122" s="262"/>
      <c r="N122" s="263">
        <v>1</v>
      </c>
      <c r="O122" s="264">
        <v>6</v>
      </c>
      <c r="P122" s="248" t="s">
        <v>92</v>
      </c>
      <c r="Q122" s="264"/>
      <c r="R122" s="264"/>
      <c r="S122" s="264"/>
      <c r="T122" s="264"/>
      <c r="U122" s="264"/>
      <c r="V122" s="264"/>
      <c r="X122" s="265" t="str">
        <f t="shared" si="8"/>
        <v/>
      </c>
    </row>
    <row r="123" spans="1:24" s="249" customFormat="1" ht="28.5" customHeight="1">
      <c r="A123" s="267" t="str">
        <f>IF(MID(N123,1,1)="R","RECUPERAR",VLOOKUP(N123,'auxiliar memoria'!$D$40:$E$47,2,FALSE))</f>
        <v>PINTURA</v>
      </c>
      <c r="B123" s="268" t="str">
        <f>IF(MID(N123,1,1)="R",VLOOKUP(O123,'auxiliar memoria'!$D$40:$E$47,2,FALSE),VLOOKUP(O123,'auxiliar memoria'!$G$122:$H$140,2,FALSE))</f>
        <v>Pastilha Cerâmica na composição 06.</v>
      </c>
      <c r="C123" s="257"/>
      <c r="D123" s="269" t="s">
        <v>354</v>
      </c>
      <c r="E123" s="260"/>
      <c r="F123" s="259"/>
      <c r="G123" s="260">
        <v>18.22</v>
      </c>
      <c r="H123" s="260"/>
      <c r="I123" s="260">
        <v>0.74999999999999978</v>
      </c>
      <c r="J123" s="260">
        <f t="shared" si="7"/>
        <v>13.664999999999996</v>
      </c>
      <c r="K123" s="261"/>
      <c r="L123" s="261"/>
      <c r="M123" s="262"/>
      <c r="N123" s="263">
        <v>1</v>
      </c>
      <c r="O123" s="264">
        <v>6</v>
      </c>
      <c r="P123" s="248" t="s">
        <v>92</v>
      </c>
      <c r="Q123" s="264"/>
      <c r="R123" s="264"/>
      <c r="S123" s="264"/>
      <c r="T123" s="264"/>
      <c r="U123" s="264"/>
      <c r="V123" s="264"/>
      <c r="X123" s="265" t="str">
        <f t="shared" si="8"/>
        <v/>
      </c>
    </row>
    <row r="124" spans="1:24" s="249" customFormat="1" ht="28.5" customHeight="1">
      <c r="A124" s="267" t="str">
        <f>IF(MID(N124,1,1)="R","RECUPERAR",VLOOKUP(N124,'auxiliar memoria'!$D$40:$E$47,2,FALSE))</f>
        <v>PINTURA</v>
      </c>
      <c r="B124" s="268" t="str">
        <f>IF(MID(N124,1,1)="R",VLOOKUP(O124,'auxiliar memoria'!$D$40:$E$47,2,FALSE),VLOOKUP(O124,'auxiliar memoria'!$G$122:$H$140,2,FALSE))</f>
        <v>Pastilha Cerâmica na composição 06.</v>
      </c>
      <c r="C124" s="257"/>
      <c r="D124" s="269" t="s">
        <v>355</v>
      </c>
      <c r="E124" s="270"/>
      <c r="F124" s="259"/>
      <c r="G124" s="260">
        <v>19.46</v>
      </c>
      <c r="H124" s="260"/>
      <c r="I124" s="260">
        <v>0.74999999999999978</v>
      </c>
      <c r="J124" s="260">
        <f t="shared" si="7"/>
        <v>14.594999999999997</v>
      </c>
      <c r="K124" s="261"/>
      <c r="L124" s="261"/>
      <c r="M124" s="262"/>
      <c r="N124" s="263">
        <v>1</v>
      </c>
      <c r="O124" s="264">
        <v>6</v>
      </c>
      <c r="P124" s="248" t="s">
        <v>92</v>
      </c>
      <c r="Q124" s="264"/>
      <c r="R124" s="264"/>
      <c r="S124" s="264"/>
      <c r="T124" s="264"/>
      <c r="U124" s="264"/>
      <c r="V124" s="264"/>
      <c r="X124" s="265" t="str">
        <f t="shared" si="8"/>
        <v/>
      </c>
    </row>
    <row r="125" spans="1:24" s="249" customFormat="1" ht="28.5" customHeight="1">
      <c r="A125" s="267" t="str">
        <f>IF(MID(N125,1,1)="R","RECUPERAR",VLOOKUP(N125,'auxiliar memoria'!$D$40:$E$47,2,FALSE))</f>
        <v>PINTURA</v>
      </c>
      <c r="B125" s="268" t="str">
        <f>IF(MID(N125,1,1)="R",VLOOKUP(O125,'auxiliar memoria'!$D$40:$E$47,2,FALSE),VLOOKUP(O125,'auxiliar memoria'!$G$122:$H$140,2,FALSE))</f>
        <v>Pastilha Cerâmica na composição 06.</v>
      </c>
      <c r="C125" s="257"/>
      <c r="D125" s="269" t="s">
        <v>356</v>
      </c>
      <c r="E125" s="260"/>
      <c r="F125" s="259"/>
      <c r="G125" s="260">
        <v>18.22</v>
      </c>
      <c r="H125" s="260"/>
      <c r="I125" s="260">
        <v>0.74999999999999978</v>
      </c>
      <c r="J125" s="260">
        <f t="shared" si="7"/>
        <v>13.664999999999996</v>
      </c>
      <c r="K125" s="261"/>
      <c r="L125" s="261"/>
      <c r="M125" s="262"/>
      <c r="N125" s="263">
        <v>1</v>
      </c>
      <c r="O125" s="264">
        <v>6</v>
      </c>
      <c r="P125" s="248" t="s">
        <v>92</v>
      </c>
      <c r="Q125" s="264"/>
      <c r="R125" s="264"/>
      <c r="S125" s="264"/>
      <c r="T125" s="264"/>
      <c r="U125" s="264"/>
      <c r="V125" s="264"/>
      <c r="X125" s="265" t="str">
        <f t="shared" si="8"/>
        <v/>
      </c>
    </row>
    <row r="126" spans="1:24" s="249" customFormat="1" ht="28.5" customHeight="1">
      <c r="A126" s="267" t="str">
        <f>IF(MID(N126,1,1)="R","RECUPERAR",VLOOKUP(N126,'auxiliar memoria'!$D$40:$E$47,2,FALSE))</f>
        <v>PINTURA</v>
      </c>
      <c r="B126" s="268" t="str">
        <f>IF(MID(N126,1,1)="R",VLOOKUP(O126,'auxiliar memoria'!$D$40:$E$47,2,FALSE),VLOOKUP(O126,'auxiliar memoria'!$G$122:$H$140,2,FALSE))</f>
        <v>Pastilha Cerâmica na composição 06.</v>
      </c>
      <c r="C126" s="257"/>
      <c r="D126" s="269" t="s">
        <v>357</v>
      </c>
      <c r="E126" s="270"/>
      <c r="F126" s="259"/>
      <c r="G126" s="260">
        <v>19.440000000000001</v>
      </c>
      <c r="H126" s="260"/>
      <c r="I126" s="260">
        <v>0.74999999999999978</v>
      </c>
      <c r="J126" s="260">
        <f t="shared" si="7"/>
        <v>14.579999999999997</v>
      </c>
      <c r="K126" s="261"/>
      <c r="L126" s="261"/>
      <c r="M126" s="262"/>
      <c r="N126" s="263">
        <v>1</v>
      </c>
      <c r="O126" s="264">
        <v>6</v>
      </c>
      <c r="P126" s="248" t="s">
        <v>92</v>
      </c>
      <c r="Q126" s="264"/>
      <c r="R126" s="264"/>
      <c r="S126" s="264"/>
      <c r="T126" s="264"/>
      <c r="U126" s="264"/>
      <c r="V126" s="264"/>
      <c r="X126" s="265" t="str">
        <f t="shared" si="8"/>
        <v/>
      </c>
    </row>
    <row r="127" spans="1:24" s="249" customFormat="1" ht="28.5" customHeight="1">
      <c r="A127" s="267" t="str">
        <f>IF(MID(N127,1,1)="R","RECUPERAR",VLOOKUP(N127,'auxiliar memoria'!$D$40:$E$47,2,FALSE))</f>
        <v>RECUPERAR</v>
      </c>
      <c r="B127" s="268" t="str">
        <f>IF(MID(N127,1,1)="R",VLOOKUP(O127,'auxiliar memoria'!$D$40:$E$47,2,FALSE),VLOOKUP(O127,'auxiliar memoria'!$G$122:$H$140,2,FALSE))</f>
        <v>CERÂMICA APARTIR DO PISO ATÉ 1,60M</v>
      </c>
      <c r="C127" s="257"/>
      <c r="D127" s="269" t="s">
        <v>358</v>
      </c>
      <c r="E127" s="270"/>
      <c r="F127" s="259"/>
      <c r="G127" s="260">
        <v>6.73</v>
      </c>
      <c r="H127" s="260"/>
      <c r="I127" s="260">
        <v>0.94999999999999973</v>
      </c>
      <c r="J127" s="260">
        <f t="shared" si="7"/>
        <v>6.3934999999999986</v>
      </c>
      <c r="K127" s="261"/>
      <c r="L127" s="261"/>
      <c r="M127" s="262"/>
      <c r="N127" s="263" t="s">
        <v>368</v>
      </c>
      <c r="O127" s="264">
        <v>2</v>
      </c>
      <c r="P127" s="248" t="s">
        <v>92</v>
      </c>
      <c r="Q127" s="264"/>
      <c r="R127" s="264"/>
      <c r="S127" s="264"/>
      <c r="T127" s="264"/>
      <c r="U127" s="264"/>
      <c r="V127" s="264"/>
      <c r="X127" s="265" t="str">
        <f t="shared" si="8"/>
        <v/>
      </c>
    </row>
    <row r="128" spans="1:24" s="249" customFormat="1" ht="28.5" customHeight="1">
      <c r="A128" s="267" t="str">
        <f>IF(MID(N128,1,1)="R","RECUPERAR",VLOOKUP(N128,'auxiliar memoria'!$D$40:$E$47,2,FALSE))</f>
        <v>RECUPERAR</v>
      </c>
      <c r="B128" s="268" t="str">
        <f>IF(MID(N128,1,1)="R",VLOOKUP(O128,'auxiliar memoria'!$D$40:$E$47,2,FALSE),VLOOKUP(O128,'auxiliar memoria'!$G$122:$H$140,2,FALSE))</f>
        <v>CERÂMICA APARTIR DO PISO ATÉ 1,60M</v>
      </c>
      <c r="C128" s="257"/>
      <c r="D128" s="269" t="s">
        <v>359</v>
      </c>
      <c r="E128" s="270"/>
      <c r="F128" s="259"/>
      <c r="G128" s="260">
        <v>6.87</v>
      </c>
      <c r="H128" s="260"/>
      <c r="I128" s="260">
        <v>0.94999999999999973</v>
      </c>
      <c r="J128" s="260">
        <f t="shared" si="7"/>
        <v>6.5264999999999986</v>
      </c>
      <c r="K128" s="261"/>
      <c r="L128" s="261"/>
      <c r="M128" s="262"/>
      <c r="N128" s="263" t="s">
        <v>368</v>
      </c>
      <c r="O128" s="264">
        <v>2</v>
      </c>
      <c r="P128" s="248" t="s">
        <v>92</v>
      </c>
      <c r="Q128" s="264"/>
      <c r="R128" s="264"/>
      <c r="S128" s="264"/>
      <c r="T128" s="264"/>
      <c r="U128" s="264"/>
      <c r="V128" s="264"/>
      <c r="X128" s="265" t="str">
        <f t="shared" si="8"/>
        <v/>
      </c>
    </row>
    <row r="129" spans="1:24" s="249" customFormat="1" ht="28.5" customHeight="1">
      <c r="A129" s="267" t="str">
        <f>IF(MID(N129,1,1)="R","RECUPERAR",VLOOKUP(N129,'auxiliar memoria'!$D$40:$E$47,2,FALSE))</f>
        <v>PINTURA</v>
      </c>
      <c r="B129" s="268" t="str">
        <f>IF(MID(N129,1,1)="R",VLOOKUP(O129,'auxiliar memoria'!$D$40:$E$47,2,FALSE),VLOOKUP(O129,'auxiliar memoria'!$G$122:$H$140,2,FALSE))</f>
        <v>Pastilha Cerâmica na composição 01 até 1,80m</v>
      </c>
      <c r="C129" s="257"/>
      <c r="D129" s="269" t="s">
        <v>360</v>
      </c>
      <c r="E129" s="260"/>
      <c r="F129" s="259"/>
      <c r="G129" s="260">
        <v>25.07</v>
      </c>
      <c r="H129" s="271"/>
      <c r="I129" s="260">
        <v>0.74999999999999978</v>
      </c>
      <c r="J129" s="260">
        <f t="shared" si="7"/>
        <v>18.802499999999995</v>
      </c>
      <c r="K129" s="261"/>
      <c r="L129" s="261"/>
      <c r="M129" s="262"/>
      <c r="N129" s="263">
        <v>1</v>
      </c>
      <c r="O129" s="264">
        <v>1</v>
      </c>
      <c r="P129" s="248" t="s">
        <v>92</v>
      </c>
      <c r="Q129" s="264"/>
      <c r="R129" s="264"/>
      <c r="S129" s="264"/>
      <c r="T129" s="264"/>
      <c r="U129" s="264"/>
      <c r="V129" s="264"/>
      <c r="X129" s="265" t="str">
        <f t="shared" si="8"/>
        <v/>
      </c>
    </row>
    <row r="130" spans="1:24" s="249" customFormat="1" ht="28.5" customHeight="1">
      <c r="A130" s="267" t="str">
        <f>IF(MID(N130,1,1)="R","RECUPERAR",VLOOKUP(N130,'auxiliar memoria'!$D$40:$E$47,2,FALSE))</f>
        <v>RECUPERAR</v>
      </c>
      <c r="B130" s="268" t="str">
        <f>IF(MID(N130,1,1)="R",VLOOKUP(O130,'auxiliar memoria'!$D$40:$E$47,2,FALSE),VLOOKUP(O130,'auxiliar memoria'!$G$122:$H$140,2,FALSE))</f>
        <v>CERÂMICA APARTIR DO PISO ATÉ 1,60M</v>
      </c>
      <c r="C130" s="257"/>
      <c r="D130" s="269" t="s">
        <v>365</v>
      </c>
      <c r="E130" s="260"/>
      <c r="F130" s="259"/>
      <c r="G130" s="260">
        <v>128.55000000000001</v>
      </c>
      <c r="H130" s="272"/>
      <c r="I130" s="260">
        <v>2.0499999999999998</v>
      </c>
      <c r="J130" s="260">
        <f t="shared" si="7"/>
        <v>263.52749999999997</v>
      </c>
      <c r="K130" s="261"/>
      <c r="L130" s="261"/>
      <c r="M130" s="262"/>
      <c r="N130" s="263" t="s">
        <v>368</v>
      </c>
      <c r="O130" s="264">
        <v>2</v>
      </c>
      <c r="P130" s="248" t="s">
        <v>92</v>
      </c>
      <c r="Q130" s="264"/>
      <c r="R130" s="264"/>
      <c r="S130" s="264"/>
      <c r="T130" s="264"/>
      <c r="U130" s="264"/>
      <c r="V130" s="264"/>
      <c r="X130" s="265" t="str">
        <f t="shared" si="8"/>
        <v/>
      </c>
    </row>
    <row r="131" spans="1:24" s="249" customFormat="1" ht="28.5" customHeight="1">
      <c r="A131" s="267" t="str">
        <f>IF(MID(N131,1,1)="R","RECUPERAR",VLOOKUP(N131,'auxiliar memoria'!$D$40:$E$47,2,FALSE))</f>
        <v>CERÂMICA APARTIR DO PISO ATÉ 1,60M</v>
      </c>
      <c r="B131" s="268" t="str">
        <f>IF(MID(N131,1,1)="R",VLOOKUP(O131,'auxiliar memoria'!$D$40:$E$47,2,FALSE),VLOOKUP(O131,'auxiliar memoria'!$G$122:$H$140,2,FALSE))</f>
        <v>Pintura acrílica na cor branco neve</v>
      </c>
      <c r="C131" s="257"/>
      <c r="D131" s="269" t="s">
        <v>179</v>
      </c>
      <c r="E131" s="258"/>
      <c r="F131" s="259"/>
      <c r="G131" s="260">
        <v>17.7</v>
      </c>
      <c r="H131" s="260"/>
      <c r="I131" s="260">
        <v>2.5499999999999998</v>
      </c>
      <c r="J131" s="260">
        <f t="shared" si="7"/>
        <v>45.134999999999998</v>
      </c>
      <c r="K131" s="261"/>
      <c r="L131" s="261"/>
      <c r="M131" s="262"/>
      <c r="N131" s="263">
        <v>2</v>
      </c>
      <c r="O131" s="264">
        <v>7</v>
      </c>
      <c r="P131" s="248" t="s">
        <v>92</v>
      </c>
      <c r="Q131" s="264"/>
      <c r="R131" s="264"/>
      <c r="S131" s="264"/>
      <c r="T131" s="264"/>
      <c r="U131" s="264"/>
      <c r="V131" s="264"/>
      <c r="X131" s="265" t="str">
        <f t="shared" si="8"/>
        <v/>
      </c>
    </row>
    <row r="132" spans="1:24" s="249" customFormat="1" ht="28.5" customHeight="1">
      <c r="A132" s="267" t="str">
        <f>IF(MID(N132,1,1)="R","RECUPERAR",VLOOKUP(N132,'auxiliar memoria'!$D$40:$E$47,2,FALSE))</f>
        <v>CERÂMICA APARTIR DO PISO ATÉ 1,60M</v>
      </c>
      <c r="B132" s="268" t="str">
        <f>IF(MID(N132,1,1)="R",VLOOKUP(O132,'auxiliar memoria'!$D$40:$E$47,2,FALSE),VLOOKUP(O132,'auxiliar memoria'!$G$122:$H$140,2,FALSE))</f>
        <v>Pastilha Cerâmica na composição 01 até 1,80m</v>
      </c>
      <c r="C132" s="257"/>
      <c r="D132" s="269" t="s">
        <v>362</v>
      </c>
      <c r="E132" s="270"/>
      <c r="F132" s="259"/>
      <c r="G132" s="260">
        <v>13.99</v>
      </c>
      <c r="H132" s="260"/>
      <c r="I132" s="260">
        <v>0.74999999999999978</v>
      </c>
      <c r="J132" s="260">
        <f t="shared" si="7"/>
        <v>10.492499999999998</v>
      </c>
      <c r="K132" s="261"/>
      <c r="L132" s="261"/>
      <c r="M132" s="262"/>
      <c r="N132" s="263">
        <v>2</v>
      </c>
      <c r="O132" s="264">
        <v>1</v>
      </c>
      <c r="P132" s="248" t="s">
        <v>92</v>
      </c>
      <c r="Q132" s="264"/>
      <c r="R132" s="264"/>
      <c r="S132" s="264"/>
      <c r="T132" s="264"/>
      <c r="U132" s="264"/>
      <c r="V132" s="264"/>
      <c r="X132" s="265" t="str">
        <f t="shared" si="8"/>
        <v/>
      </c>
    </row>
    <row r="133" spans="1:24" s="249" customFormat="1" ht="28.5" customHeight="1">
      <c r="A133" s="267" t="str">
        <f>IF(MID(N133,1,1)="R","RECUPERAR",VLOOKUP(N133,'auxiliar memoria'!$D$40:$E$47,2,FALSE))</f>
        <v>PINTURA</v>
      </c>
      <c r="B133" s="268" t="str">
        <f>IF(MID(N133,1,1)="R",VLOOKUP(O133,'auxiliar memoria'!$D$40:$E$47,2,FALSE),VLOOKUP(O133,'auxiliar memoria'!$G$122:$H$140,2,FALSE))</f>
        <v>Pintura acrílica na cor branco neve</v>
      </c>
      <c r="C133" s="257"/>
      <c r="D133" s="298" t="s">
        <v>366</v>
      </c>
      <c r="E133" s="260"/>
      <c r="F133" s="259"/>
      <c r="G133" s="260"/>
      <c r="H133" s="271"/>
      <c r="I133" s="260"/>
      <c r="J133" s="260"/>
      <c r="K133" s="261"/>
      <c r="L133" s="261"/>
      <c r="M133" s="262"/>
      <c r="N133" s="263">
        <v>1</v>
      </c>
      <c r="O133" s="264">
        <v>7</v>
      </c>
      <c r="P133" s="248" t="s">
        <v>92</v>
      </c>
      <c r="Q133" s="264"/>
      <c r="R133" s="264"/>
      <c r="S133" s="264"/>
      <c r="T133" s="264"/>
      <c r="U133" s="264"/>
      <c r="V133" s="264"/>
      <c r="X133" s="265" t="str">
        <f t="shared" ref="X133:X141" si="9">IF(C133="sinapi","ok",IF(C133="orse","ok",IF(P133="título","título",IF(P133="intertítulo","intertítulo",""))))</f>
        <v/>
      </c>
    </row>
    <row r="134" spans="1:24" s="249" customFormat="1" ht="28.5" customHeight="1">
      <c r="A134" s="267" t="str">
        <f>IF(MID(N134,1,1)="R","RECUPERAR",VLOOKUP(N134,'auxiliar memoria'!$D$40:$E$47,2,FALSE))</f>
        <v>PINTURA</v>
      </c>
      <c r="B134" s="268" t="str">
        <f>IF(MID(N134,1,1)="R",VLOOKUP(O134,'auxiliar memoria'!$D$40:$E$47,2,FALSE),VLOOKUP(O134,'auxiliar memoria'!$G$122:$H$140,2,FALSE))</f>
        <v>Pintura acrílica na cor branco neve</v>
      </c>
      <c r="C134" s="257"/>
      <c r="D134" s="269" t="s">
        <v>385</v>
      </c>
      <c r="E134" s="260"/>
      <c r="F134" s="259"/>
      <c r="G134" s="260">
        <v>6</v>
      </c>
      <c r="H134" s="271"/>
      <c r="I134" s="260">
        <v>3.43</v>
      </c>
      <c r="J134" s="260">
        <f>I134*G134</f>
        <v>20.580000000000002</v>
      </c>
      <c r="K134" s="261"/>
      <c r="L134" s="261"/>
      <c r="M134" s="262"/>
      <c r="N134" s="263">
        <v>1</v>
      </c>
      <c r="O134" s="264">
        <v>7</v>
      </c>
      <c r="P134" s="248" t="s">
        <v>92</v>
      </c>
      <c r="Q134" s="264"/>
      <c r="R134" s="264"/>
      <c r="S134" s="264"/>
      <c r="T134" s="264"/>
      <c r="U134" s="264"/>
      <c r="V134" s="264"/>
      <c r="X134" s="265" t="str">
        <f t="shared" si="9"/>
        <v/>
      </c>
    </row>
    <row r="135" spans="1:24" s="249" customFormat="1" ht="28.5" customHeight="1">
      <c r="A135" s="267" t="str">
        <f>IF(MID(N135,1,1)="R","RECUPERAR",VLOOKUP(N135,'auxiliar memoria'!$D$40:$E$47,2,FALSE))</f>
        <v>PINTURA</v>
      </c>
      <c r="B135" s="268" t="str">
        <f>IF(MID(N135,1,1)="R",VLOOKUP(O135,'auxiliar memoria'!$D$40:$E$47,2,FALSE),VLOOKUP(O135,'auxiliar memoria'!$G$122:$H$140,2,FALSE))</f>
        <v>Pintura acrílica na cor branco neve</v>
      </c>
      <c r="C135" s="257"/>
      <c r="D135" s="269" t="s">
        <v>384</v>
      </c>
      <c r="E135" s="260"/>
      <c r="F135" s="259"/>
      <c r="G135" s="260">
        <v>10.16</v>
      </c>
      <c r="H135" s="271"/>
      <c r="I135" s="260">
        <v>3.43</v>
      </c>
      <c r="J135" s="260">
        <f>I135*G135</f>
        <v>34.848800000000004</v>
      </c>
      <c r="K135" s="261"/>
      <c r="L135" s="261"/>
      <c r="M135" s="262"/>
      <c r="N135" s="263">
        <v>1</v>
      </c>
      <c r="O135" s="264">
        <v>7</v>
      </c>
      <c r="P135" s="248" t="s">
        <v>92</v>
      </c>
      <c r="Q135" s="264"/>
      <c r="R135" s="264"/>
      <c r="S135" s="264"/>
      <c r="T135" s="264"/>
      <c r="U135" s="264"/>
      <c r="V135" s="264"/>
      <c r="X135" s="265" t="str">
        <f t="shared" si="9"/>
        <v/>
      </c>
    </row>
    <row r="136" spans="1:24" s="249" customFormat="1" ht="28.5" customHeight="1">
      <c r="A136" s="267" t="str">
        <f>IF(MID(N136,1,1)="R","RECUPERAR",VLOOKUP(N136,'auxiliar memoria'!$D$40:$E$47,2,FALSE))</f>
        <v>PINTURA</v>
      </c>
      <c r="B136" s="268" t="str">
        <f>IF(MID(N136,1,1)="R",VLOOKUP(O136,'auxiliar memoria'!$D$40:$E$47,2,FALSE),VLOOKUP(O136,'auxiliar memoria'!$G$122:$H$140,2,FALSE))</f>
        <v>Pintura acrílica na cor branco neve</v>
      </c>
      <c r="C136" s="257"/>
      <c r="D136" s="269" t="s">
        <v>386</v>
      </c>
      <c r="E136" s="260"/>
      <c r="F136" s="259"/>
      <c r="G136" s="260">
        <v>4.82</v>
      </c>
      <c r="H136" s="271"/>
      <c r="I136" s="260">
        <v>4.43</v>
      </c>
      <c r="J136" s="260">
        <f>I136*G136</f>
        <v>21.352599999999999</v>
      </c>
      <c r="K136" s="261"/>
      <c r="L136" s="261"/>
      <c r="M136" s="262"/>
      <c r="N136" s="263">
        <v>1</v>
      </c>
      <c r="O136" s="264">
        <v>7</v>
      </c>
      <c r="P136" s="248" t="s">
        <v>92</v>
      </c>
      <c r="Q136" s="264"/>
      <c r="R136" s="264"/>
      <c r="S136" s="264"/>
      <c r="T136" s="264"/>
      <c r="U136" s="264"/>
      <c r="V136" s="264"/>
      <c r="X136" s="265" t="str">
        <f t="shared" si="9"/>
        <v/>
      </c>
    </row>
    <row r="137" spans="1:24" s="249" customFormat="1" ht="28.5" customHeight="1">
      <c r="A137" s="267" t="str">
        <f>IF(MID(N137,1,1)="R","RECUPERAR",VLOOKUP(N137,'auxiliar memoria'!$D$40:$E$47,2,FALSE))</f>
        <v>PINTURA</v>
      </c>
      <c r="B137" s="268" t="str">
        <f>IF(MID(N137,1,1)="R",VLOOKUP(O137,'auxiliar memoria'!$D$40:$E$47,2,FALSE),VLOOKUP(O137,'auxiliar memoria'!$G$122:$H$140,2,FALSE))</f>
        <v>Pintura acrílica na cor branco neve</v>
      </c>
      <c r="C137" s="257"/>
      <c r="D137" s="269" t="s">
        <v>382</v>
      </c>
      <c r="E137" s="260"/>
      <c r="F137" s="259"/>
      <c r="G137" s="260">
        <v>4</v>
      </c>
      <c r="H137" s="271"/>
      <c r="I137" s="260">
        <v>3.1</v>
      </c>
      <c r="J137" s="260">
        <f>I137*G137</f>
        <v>12.4</v>
      </c>
      <c r="K137" s="261"/>
      <c r="L137" s="261"/>
      <c r="M137" s="262"/>
      <c r="N137" s="263">
        <v>1</v>
      </c>
      <c r="O137" s="264">
        <v>7</v>
      </c>
      <c r="P137" s="248" t="s">
        <v>92</v>
      </c>
      <c r="Q137" s="264"/>
      <c r="R137" s="264"/>
      <c r="S137" s="264"/>
      <c r="T137" s="264"/>
      <c r="U137" s="264"/>
      <c r="V137" s="264"/>
      <c r="X137" s="265" t="str">
        <f t="shared" si="9"/>
        <v/>
      </c>
    </row>
    <row r="138" spans="1:24" s="249" customFormat="1" ht="28.5" customHeight="1">
      <c r="A138" s="267" t="str">
        <f>IF(MID(N138,1,1)="R","RECUPERAR",VLOOKUP(N138,'auxiliar memoria'!$D$40:$E$47,2,FALSE))</f>
        <v>PINTURA</v>
      </c>
      <c r="B138" s="268" t="str">
        <f>IF(MID(N138,1,1)="R",VLOOKUP(O138,'auxiliar memoria'!$D$40:$E$47,2,FALSE),VLOOKUP(O138,'auxiliar memoria'!$G$122:$H$140,2,FALSE))</f>
        <v>Pintura acrílica na cor branco neve</v>
      </c>
      <c r="C138" s="257"/>
      <c r="D138" s="269" t="s">
        <v>383</v>
      </c>
      <c r="E138" s="260"/>
      <c r="F138" s="259"/>
      <c r="G138" s="260">
        <v>24.68</v>
      </c>
      <c r="H138" s="271"/>
      <c r="I138" s="260">
        <v>3.07</v>
      </c>
      <c r="J138" s="260">
        <f>I138*G138</f>
        <v>75.767600000000002</v>
      </c>
      <c r="K138" s="261"/>
      <c r="L138" s="261"/>
      <c r="M138" s="262"/>
      <c r="N138" s="263">
        <v>1</v>
      </c>
      <c r="O138" s="264">
        <v>7</v>
      </c>
      <c r="P138" s="248" t="s">
        <v>92</v>
      </c>
      <c r="Q138" s="264"/>
      <c r="R138" s="264"/>
      <c r="S138" s="264"/>
      <c r="T138" s="264"/>
      <c r="U138" s="264"/>
      <c r="V138" s="264"/>
      <c r="X138" s="265" t="str">
        <f t="shared" si="9"/>
        <v/>
      </c>
    </row>
    <row r="139" spans="1:24" s="249" customFormat="1" ht="28.5" customHeight="1">
      <c r="A139" s="267" t="str">
        <f>IF(MID(N139,1,1)="R","RECUPERAR",VLOOKUP(N139,'auxiliar memoria'!$D$40:$E$47,2,FALSE))</f>
        <v>PINTURA</v>
      </c>
      <c r="B139" s="268" t="str">
        <f>IF(MID(N139,1,1)="R",VLOOKUP(O139,'auxiliar memoria'!$D$40:$E$47,2,FALSE),VLOOKUP(O139,'auxiliar memoria'!$G$122:$H$140,2,FALSE))</f>
        <v>Pintura acrílica na cor branco neve</v>
      </c>
      <c r="C139" s="257"/>
      <c r="D139" s="298" t="s">
        <v>367</v>
      </c>
      <c r="E139" s="260"/>
      <c r="F139" s="259"/>
      <c r="G139" s="260"/>
      <c r="H139" s="271"/>
      <c r="I139" s="260"/>
      <c r="J139" s="260"/>
      <c r="K139" s="261"/>
      <c r="L139" s="261"/>
      <c r="M139" s="262"/>
      <c r="N139" s="263">
        <v>1</v>
      </c>
      <c r="O139" s="264">
        <v>7</v>
      </c>
      <c r="P139" s="248" t="s">
        <v>92</v>
      </c>
      <c r="Q139" s="264"/>
      <c r="R139" s="264"/>
      <c r="S139" s="264"/>
      <c r="T139" s="264"/>
      <c r="U139" s="264"/>
      <c r="V139" s="264"/>
      <c r="X139" s="265" t="str">
        <f t="shared" si="9"/>
        <v/>
      </c>
    </row>
    <row r="140" spans="1:24" s="249" customFormat="1" ht="28.5" customHeight="1">
      <c r="A140" s="267" t="str">
        <f>IF(MID(N140,1,1)="R","RECUPERAR",VLOOKUP(N140,'auxiliar memoria'!$D$40:$E$47,2,FALSE))</f>
        <v>PINTURA</v>
      </c>
      <c r="B140" s="268" t="str">
        <f>IF(MID(N140,1,1)="R",VLOOKUP(O140,'auxiliar memoria'!$D$40:$E$47,2,FALSE),VLOOKUP(O140,'auxiliar memoria'!$G$122:$H$140,2,FALSE))</f>
        <v>Pintura acrílica na cor branco neve</v>
      </c>
      <c r="C140" s="257"/>
      <c r="D140" s="269" t="s">
        <v>387</v>
      </c>
      <c r="E140" s="260"/>
      <c r="F140" s="259"/>
      <c r="G140" s="260">
        <v>47.94</v>
      </c>
      <c r="H140" s="271"/>
      <c r="I140" s="260">
        <v>2.79</v>
      </c>
      <c r="J140" s="260">
        <f>I140*G140</f>
        <v>133.7526</v>
      </c>
      <c r="K140" s="261"/>
      <c r="L140" s="261"/>
      <c r="M140" s="262"/>
      <c r="N140" s="263">
        <v>1</v>
      </c>
      <c r="O140" s="264">
        <v>7</v>
      </c>
      <c r="P140" s="248" t="s">
        <v>92</v>
      </c>
      <c r="Q140" s="264"/>
      <c r="R140" s="264"/>
      <c r="S140" s="264"/>
      <c r="T140" s="264"/>
      <c r="U140" s="264"/>
      <c r="V140" s="264"/>
      <c r="X140" s="265" t="str">
        <f t="shared" si="9"/>
        <v/>
      </c>
    </row>
    <row r="141" spans="1:24" s="249" customFormat="1" ht="28.5" customHeight="1">
      <c r="A141" s="267" t="str">
        <f>IF(MID(N141,1,1)="R","RECUPERAR",VLOOKUP(N141,'auxiliar memoria'!$D$40:$E$47,2,FALSE))</f>
        <v>PINTURA</v>
      </c>
      <c r="B141" s="268" t="str">
        <f>IF(MID(N141,1,1)="R",VLOOKUP(O141,'auxiliar memoria'!$D$40:$E$47,2,FALSE),VLOOKUP(O141,'auxiliar memoria'!$G$122:$H$140,2,FALSE))</f>
        <v>Pintura acrílica na cor branco neve</v>
      </c>
      <c r="C141" s="257"/>
      <c r="D141" s="269" t="s">
        <v>383</v>
      </c>
      <c r="E141" s="260"/>
      <c r="F141" s="259"/>
      <c r="G141" s="260">
        <f>51.99+3.49</f>
        <v>55.480000000000004</v>
      </c>
      <c r="H141" s="271"/>
      <c r="I141" s="260">
        <v>2.5499999999999998</v>
      </c>
      <c r="J141" s="260">
        <f>I141*G141</f>
        <v>141.47399999999999</v>
      </c>
      <c r="K141" s="261"/>
      <c r="L141" s="261"/>
      <c r="M141" s="262"/>
      <c r="N141" s="263">
        <v>1</v>
      </c>
      <c r="O141" s="264">
        <v>7</v>
      </c>
      <c r="P141" s="248" t="s">
        <v>92</v>
      </c>
      <c r="Q141" s="264"/>
      <c r="R141" s="264"/>
      <c r="S141" s="264"/>
      <c r="T141" s="264"/>
      <c r="U141" s="264"/>
      <c r="V141" s="264"/>
      <c r="X141" s="265" t="str">
        <f t="shared" si="9"/>
        <v/>
      </c>
    </row>
    <row r="143" spans="1:24" s="4" customFormat="1" ht="31.5">
      <c r="B143" s="231"/>
      <c r="D143" s="315" t="s">
        <v>96</v>
      </c>
      <c r="E143" s="315" t="s">
        <v>97</v>
      </c>
      <c r="F143" s="315" t="s">
        <v>98</v>
      </c>
      <c r="G143" s="315" t="s">
        <v>99</v>
      </c>
      <c r="H143" s="315" t="s">
        <v>100</v>
      </c>
      <c r="I143" s="315" t="s">
        <v>101</v>
      </c>
      <c r="J143" s="315" t="s">
        <v>102</v>
      </c>
      <c r="K143" s="315" t="s">
        <v>103</v>
      </c>
      <c r="L143" s="315" t="s">
        <v>104</v>
      </c>
      <c r="M143" s="315" t="s">
        <v>105</v>
      </c>
      <c r="N143" s="231"/>
    </row>
    <row r="144" spans="1:24" s="4" customFormat="1" ht="26.25">
      <c r="A144" s="313" t="s">
        <v>59</v>
      </c>
      <c r="B144" s="231"/>
      <c r="J144" s="284">
        <f>SUM(J145:J157)</f>
        <v>89.936000000000007</v>
      </c>
      <c r="N144" s="231"/>
    </row>
    <row r="145" spans="1:24" s="249" customFormat="1" ht="28.5" customHeight="1">
      <c r="A145" s="267"/>
      <c r="B145" s="268"/>
      <c r="C145" s="257"/>
      <c r="D145" s="269" t="s">
        <v>391</v>
      </c>
      <c r="E145" s="258"/>
      <c r="F145" s="259"/>
      <c r="G145" s="260">
        <f t="shared" ref="G145:G150" si="10">1.25+0.9</f>
        <v>2.15</v>
      </c>
      <c r="H145" s="260"/>
      <c r="I145" s="260">
        <v>1.6</v>
      </c>
      <c r="J145" s="260">
        <f>I145*G145</f>
        <v>3.44</v>
      </c>
      <c r="K145" s="261"/>
      <c r="L145" s="261"/>
      <c r="M145" s="262"/>
      <c r="N145" s="263" t="s">
        <v>368</v>
      </c>
      <c r="O145" s="264">
        <v>2</v>
      </c>
      <c r="P145" s="248"/>
      <c r="Q145" s="264" t="s">
        <v>317</v>
      </c>
      <c r="R145" s="264"/>
      <c r="S145" s="264"/>
      <c r="T145" s="264"/>
      <c r="U145" s="264"/>
      <c r="V145" s="264"/>
      <c r="X145" s="265"/>
    </row>
    <row r="146" spans="1:24" s="249" customFormat="1" ht="28.5" customHeight="1">
      <c r="A146" s="267"/>
      <c r="B146" s="268"/>
      <c r="C146" s="257"/>
      <c r="D146" s="269" t="s">
        <v>393</v>
      </c>
      <c r="E146" s="258"/>
      <c r="F146" s="259"/>
      <c r="G146" s="260">
        <f t="shared" si="10"/>
        <v>2.15</v>
      </c>
      <c r="H146" s="260"/>
      <c r="I146" s="260">
        <v>1.6</v>
      </c>
      <c r="J146" s="260">
        <f t="shared" ref="J146:J157" si="11">I146*G146</f>
        <v>3.44</v>
      </c>
      <c r="K146" s="261"/>
      <c r="L146" s="261"/>
      <c r="M146" s="262"/>
      <c r="N146" s="263" t="s">
        <v>368</v>
      </c>
      <c r="O146" s="264">
        <v>2</v>
      </c>
      <c r="P146" s="266"/>
      <c r="Q146" s="264"/>
      <c r="R146" s="264"/>
      <c r="S146" s="264"/>
      <c r="T146" s="264"/>
      <c r="U146" s="264"/>
      <c r="V146" s="264"/>
      <c r="X146" s="265"/>
    </row>
    <row r="147" spans="1:24" s="249" customFormat="1" ht="28.5" customHeight="1">
      <c r="A147" s="267"/>
      <c r="B147" s="268"/>
      <c r="C147" s="257"/>
      <c r="D147" s="269" t="s">
        <v>395</v>
      </c>
      <c r="E147" s="258"/>
      <c r="F147" s="259"/>
      <c r="G147" s="260">
        <f t="shared" si="10"/>
        <v>2.15</v>
      </c>
      <c r="H147" s="260"/>
      <c r="I147" s="260">
        <v>1.6</v>
      </c>
      <c r="J147" s="260">
        <f t="shared" si="11"/>
        <v>3.44</v>
      </c>
      <c r="K147" s="261"/>
      <c r="L147" s="261"/>
      <c r="M147" s="262"/>
      <c r="N147" s="263" t="s">
        <v>368</v>
      </c>
      <c r="O147" s="264">
        <v>2</v>
      </c>
      <c r="P147" s="248" t="s">
        <v>92</v>
      </c>
      <c r="Q147" s="264"/>
      <c r="R147" s="264"/>
      <c r="S147" s="264"/>
      <c r="T147" s="264"/>
      <c r="U147" s="264"/>
      <c r="V147" s="264"/>
      <c r="X147" s="265" t="str">
        <f>IF(C147="sinapi","ok",IF(C147="orse","ok",IF(P147="título","título",IF(P147="intertítulo","intertítulo",""))))</f>
        <v/>
      </c>
    </row>
    <row r="148" spans="1:24" s="249" customFormat="1" ht="23.25">
      <c r="A148" s="267"/>
      <c r="B148" s="268"/>
      <c r="C148" s="257"/>
      <c r="D148" s="269" t="s">
        <v>398</v>
      </c>
      <c r="E148" s="258"/>
      <c r="F148" s="259"/>
      <c r="G148" s="260">
        <f t="shared" si="10"/>
        <v>2.15</v>
      </c>
      <c r="H148" s="260"/>
      <c r="I148" s="260">
        <v>1.6</v>
      </c>
      <c r="J148" s="260">
        <f t="shared" si="11"/>
        <v>3.44</v>
      </c>
      <c r="K148" s="261"/>
      <c r="L148" s="261"/>
      <c r="M148" s="262"/>
      <c r="N148" s="263" t="s">
        <v>368</v>
      </c>
      <c r="O148" s="264">
        <v>2</v>
      </c>
      <c r="P148" s="248" t="s">
        <v>92</v>
      </c>
      <c r="Q148" s="264"/>
      <c r="R148" s="264"/>
      <c r="S148" s="264"/>
      <c r="T148" s="264"/>
      <c r="U148" s="264"/>
      <c r="V148" s="264"/>
      <c r="X148" s="265" t="str">
        <f>IF(C148="sinapi","ok",IF(C148="orse","ok",IF(P148="título","título",IF(P148="intertítulo","intertítulo",""))))</f>
        <v/>
      </c>
    </row>
    <row r="149" spans="1:24" s="249" customFormat="1" ht="28.5" customHeight="1">
      <c r="A149" s="267"/>
      <c r="B149" s="268"/>
      <c r="C149" s="257"/>
      <c r="D149" s="269" t="s">
        <v>400</v>
      </c>
      <c r="E149" s="258"/>
      <c r="F149" s="259"/>
      <c r="G149" s="260">
        <f t="shared" si="10"/>
        <v>2.15</v>
      </c>
      <c r="H149" s="260"/>
      <c r="I149" s="260">
        <v>1.6</v>
      </c>
      <c r="J149" s="260">
        <f t="shared" si="11"/>
        <v>3.44</v>
      </c>
      <c r="K149" s="261"/>
      <c r="L149" s="261"/>
      <c r="M149" s="262"/>
      <c r="N149" s="263" t="s">
        <v>368</v>
      </c>
      <c r="O149" s="264">
        <v>2</v>
      </c>
      <c r="P149" s="248" t="s">
        <v>92</v>
      </c>
      <c r="Q149" s="264"/>
      <c r="R149" s="264"/>
      <c r="S149" s="264"/>
      <c r="T149" s="264"/>
      <c r="U149" s="264"/>
      <c r="V149" s="264"/>
      <c r="X149" s="265" t="str">
        <f>IF(C149="sinapi","ok",IF(C149="orse","ok",IF(P149="título","título",IF(P149="intertítulo","intertítulo",""))))</f>
        <v/>
      </c>
    </row>
    <row r="150" spans="1:24" s="249" customFormat="1" ht="23.25">
      <c r="A150" s="267"/>
      <c r="B150" s="268"/>
      <c r="C150" s="257"/>
      <c r="D150" s="269" t="s">
        <v>402</v>
      </c>
      <c r="E150" s="258"/>
      <c r="F150" s="259"/>
      <c r="G150" s="260">
        <f t="shared" si="10"/>
        <v>2.15</v>
      </c>
      <c r="H150" s="260"/>
      <c r="I150" s="260">
        <v>1.6</v>
      </c>
      <c r="J150" s="260">
        <f t="shared" si="11"/>
        <v>3.44</v>
      </c>
      <c r="K150" s="261"/>
      <c r="L150" s="261"/>
      <c r="M150" s="262"/>
      <c r="N150" s="263" t="s">
        <v>368</v>
      </c>
      <c r="O150" s="264">
        <v>2</v>
      </c>
      <c r="P150" s="248" t="s">
        <v>92</v>
      </c>
      <c r="Q150" s="264"/>
      <c r="R150" s="264"/>
      <c r="S150" s="264"/>
      <c r="T150" s="264"/>
      <c r="U150" s="264"/>
      <c r="V150" s="264"/>
      <c r="X150" s="265" t="str">
        <f>IF(C150="sinapi","ok",IF(C150="orse","ok",IF(P150="título","título",IF(P150="intertítulo","intertítulo",""))))</f>
        <v/>
      </c>
    </row>
    <row r="151" spans="1:24" s="249" customFormat="1" ht="28.5" customHeight="1">
      <c r="A151" s="267"/>
      <c r="B151" s="268"/>
      <c r="C151" s="257"/>
      <c r="D151" s="269" t="s">
        <v>404</v>
      </c>
      <c r="E151" s="270"/>
      <c r="F151" s="259"/>
      <c r="G151" s="260">
        <f>1.25+0.88</f>
        <v>2.13</v>
      </c>
      <c r="H151" s="260"/>
      <c r="I151" s="260">
        <v>1.6</v>
      </c>
      <c r="J151" s="260">
        <f t="shared" si="11"/>
        <v>3.4079999999999999</v>
      </c>
      <c r="K151" s="261"/>
      <c r="L151" s="261"/>
      <c r="M151" s="262"/>
      <c r="N151" s="263" t="s">
        <v>368</v>
      </c>
      <c r="O151" s="264">
        <v>2</v>
      </c>
      <c r="P151" s="248" t="s">
        <v>92</v>
      </c>
      <c r="Q151" s="264"/>
      <c r="R151" s="264"/>
      <c r="S151" s="264"/>
      <c r="T151" s="264"/>
      <c r="U151" s="264"/>
      <c r="V151" s="264"/>
      <c r="X151" s="265" t="str">
        <f t="shared" ref="X151:X157" si="12">IF(C151="sinapi","ok",IF(C151="orse","ok",IF(P151="título","título",IF(P151="intertítulo","intertítulo",""))))</f>
        <v/>
      </c>
    </row>
    <row r="152" spans="1:24" s="249" customFormat="1" ht="28.5" customHeight="1">
      <c r="A152" s="267"/>
      <c r="B152" s="268"/>
      <c r="C152" s="257"/>
      <c r="D152" s="269" t="s">
        <v>406</v>
      </c>
      <c r="E152" s="270"/>
      <c r="F152" s="259"/>
      <c r="G152" s="260">
        <f>1.25+0.88</f>
        <v>2.13</v>
      </c>
      <c r="H152" s="260"/>
      <c r="I152" s="260">
        <v>1.6</v>
      </c>
      <c r="J152" s="260">
        <f t="shared" si="11"/>
        <v>3.4079999999999999</v>
      </c>
      <c r="K152" s="261"/>
      <c r="L152" s="261"/>
      <c r="M152" s="262"/>
      <c r="N152" s="263" t="s">
        <v>368</v>
      </c>
      <c r="O152" s="264">
        <v>2</v>
      </c>
      <c r="P152" s="248" t="s">
        <v>92</v>
      </c>
      <c r="Q152" s="264"/>
      <c r="R152" s="264"/>
      <c r="S152" s="264"/>
      <c r="T152" s="264"/>
      <c r="U152" s="264"/>
      <c r="V152" s="264"/>
      <c r="X152" s="265" t="str">
        <f t="shared" si="12"/>
        <v/>
      </c>
    </row>
    <row r="153" spans="1:24" s="249" customFormat="1" ht="28.5" customHeight="1">
      <c r="A153" s="267"/>
      <c r="B153" s="268"/>
      <c r="C153" s="257"/>
      <c r="D153" s="269" t="s">
        <v>408</v>
      </c>
      <c r="E153" s="260"/>
      <c r="F153" s="259"/>
      <c r="G153" s="260">
        <f>1.25+0.88</f>
        <v>2.13</v>
      </c>
      <c r="H153" s="260"/>
      <c r="I153" s="260">
        <v>1.6</v>
      </c>
      <c r="J153" s="260">
        <f t="shared" si="11"/>
        <v>3.4079999999999999</v>
      </c>
      <c r="K153" s="261"/>
      <c r="L153" s="261"/>
      <c r="M153" s="262"/>
      <c r="N153" s="263" t="s">
        <v>368</v>
      </c>
      <c r="O153" s="264">
        <v>2</v>
      </c>
      <c r="P153" s="248" t="s">
        <v>92</v>
      </c>
      <c r="Q153" s="264"/>
      <c r="R153" s="264"/>
      <c r="S153" s="264"/>
      <c r="T153" s="264"/>
      <c r="U153" s="264"/>
      <c r="V153" s="264"/>
      <c r="X153" s="265" t="str">
        <f t="shared" si="12"/>
        <v/>
      </c>
    </row>
    <row r="154" spans="1:24" s="249" customFormat="1" ht="26.25" customHeight="1">
      <c r="A154" s="267"/>
      <c r="B154" s="268"/>
      <c r="C154" s="257"/>
      <c r="D154" s="269" t="s">
        <v>410</v>
      </c>
      <c r="E154" s="260"/>
      <c r="F154" s="259"/>
      <c r="G154" s="260">
        <f>1.25+0.88</f>
        <v>2.13</v>
      </c>
      <c r="H154" s="260"/>
      <c r="I154" s="260">
        <v>1.6</v>
      </c>
      <c r="J154" s="260">
        <f t="shared" si="11"/>
        <v>3.4079999999999999</v>
      </c>
      <c r="K154" s="261"/>
      <c r="L154" s="261"/>
      <c r="M154" s="262"/>
      <c r="N154" s="263" t="s">
        <v>368</v>
      </c>
      <c r="O154" s="264">
        <v>2</v>
      </c>
      <c r="P154" s="248" t="s">
        <v>92</v>
      </c>
      <c r="Q154" s="264"/>
      <c r="R154" s="264"/>
      <c r="S154" s="264"/>
      <c r="T154" s="264"/>
      <c r="U154" s="264"/>
      <c r="V154" s="264"/>
      <c r="X154" s="265" t="str">
        <f t="shared" si="12"/>
        <v/>
      </c>
    </row>
    <row r="155" spans="1:24" s="249" customFormat="1" ht="28.5" customHeight="1">
      <c r="A155" s="267"/>
      <c r="B155" s="268"/>
      <c r="C155" s="257"/>
      <c r="D155" s="269" t="s">
        <v>412</v>
      </c>
      <c r="E155" s="270"/>
      <c r="F155" s="259"/>
      <c r="G155" s="260">
        <f>1.25+0.88</f>
        <v>2.13</v>
      </c>
      <c r="H155" s="260"/>
      <c r="I155" s="260">
        <v>1.6</v>
      </c>
      <c r="J155" s="260">
        <f t="shared" si="11"/>
        <v>3.4079999999999999</v>
      </c>
      <c r="K155" s="261"/>
      <c r="L155" s="261"/>
      <c r="M155" s="262"/>
      <c r="N155" s="263" t="s">
        <v>368</v>
      </c>
      <c r="O155" s="264">
        <v>2</v>
      </c>
      <c r="P155" s="248" t="s">
        <v>92</v>
      </c>
      <c r="Q155" s="264"/>
      <c r="R155" s="264"/>
      <c r="S155" s="264"/>
      <c r="T155" s="264"/>
      <c r="U155" s="264"/>
      <c r="V155" s="264"/>
      <c r="X155" s="265" t="str">
        <f t="shared" si="12"/>
        <v/>
      </c>
    </row>
    <row r="156" spans="1:24" s="249" customFormat="1" ht="28.5" customHeight="1">
      <c r="A156" s="267"/>
      <c r="B156" s="268"/>
      <c r="C156" s="257"/>
      <c r="D156" s="269" t="s">
        <v>414</v>
      </c>
      <c r="E156" s="260"/>
      <c r="F156" s="259"/>
      <c r="G156" s="260">
        <f>(0.73+1.1)*12</f>
        <v>21.96</v>
      </c>
      <c r="H156" s="272"/>
      <c r="I156" s="260">
        <f>IF(MID(N156,1,1)="r",1.6,IF(VLOOKUP(B156,'auxiliar memoria'!$H$122:$J$141,3,FALSE)="TETO",H156,VLOOKUP(B156,'auxiliar memoria'!$H$122:$J$141,3,FALSE)))</f>
        <v>1.6</v>
      </c>
      <c r="J156" s="260">
        <f t="shared" si="11"/>
        <v>35.136000000000003</v>
      </c>
      <c r="K156" s="261"/>
      <c r="L156" s="261"/>
      <c r="M156" s="262"/>
      <c r="N156" s="263" t="s">
        <v>368</v>
      </c>
      <c r="O156" s="264">
        <v>2</v>
      </c>
      <c r="P156" s="248" t="s">
        <v>92</v>
      </c>
      <c r="Q156" s="264"/>
      <c r="R156" s="264"/>
      <c r="S156" s="264"/>
      <c r="T156" s="264"/>
      <c r="U156" s="264"/>
      <c r="V156" s="264"/>
      <c r="X156" s="265" t="str">
        <f t="shared" si="12"/>
        <v/>
      </c>
    </row>
    <row r="157" spans="1:24" s="249" customFormat="1" ht="28.5" customHeight="1">
      <c r="A157" s="267"/>
      <c r="B157" s="268"/>
      <c r="C157" s="257"/>
      <c r="D157" s="269" t="s">
        <v>413</v>
      </c>
      <c r="E157" s="260"/>
      <c r="F157" s="259"/>
      <c r="G157" s="260">
        <f>2.15+2+1.2+2.15+2+1.2</f>
        <v>10.7</v>
      </c>
      <c r="H157" s="272"/>
      <c r="I157" s="260">
        <f>IF(MID(N157,1,1)="r",1.6,IF(VLOOKUP(B157,'auxiliar memoria'!$H$122:$J$141,3,FALSE)="TETO",H157,VLOOKUP(B157,'auxiliar memoria'!$H$122:$J$141,3,FALSE)))</f>
        <v>1.6</v>
      </c>
      <c r="J157" s="260">
        <f t="shared" si="11"/>
        <v>17.12</v>
      </c>
      <c r="K157" s="261"/>
      <c r="L157" s="261"/>
      <c r="M157" s="262"/>
      <c r="N157" s="263" t="s">
        <v>368</v>
      </c>
      <c r="O157" s="264">
        <v>2</v>
      </c>
      <c r="P157" s="248" t="s">
        <v>92</v>
      </c>
      <c r="Q157" s="264"/>
      <c r="R157" s="264"/>
      <c r="S157" s="264"/>
      <c r="T157" s="264"/>
      <c r="U157" s="264"/>
      <c r="V157" s="264"/>
      <c r="X157" s="265" t="str">
        <f t="shared" si="12"/>
        <v/>
      </c>
    </row>
    <row r="159" spans="1:24" s="4" customFormat="1" ht="26.25">
      <c r="A159" s="313" t="s">
        <v>60</v>
      </c>
      <c r="B159" s="231"/>
      <c r="J159" s="284">
        <f>SUM(J160:J172)</f>
        <v>75.566499999999991</v>
      </c>
      <c r="N159" s="231"/>
    </row>
    <row r="160" spans="1:24" s="249" customFormat="1" ht="28.5" customHeight="1">
      <c r="A160" s="267"/>
      <c r="B160" s="268"/>
      <c r="C160" s="257"/>
      <c r="D160" s="269" t="s">
        <v>391</v>
      </c>
      <c r="E160" s="258"/>
      <c r="F160" s="259"/>
      <c r="G160" s="260">
        <f t="shared" ref="G160:G165" si="13">1.25+0.9</f>
        <v>2.15</v>
      </c>
      <c r="H160" s="260"/>
      <c r="I160" s="260">
        <v>1.0699999999999998</v>
      </c>
      <c r="J160" s="260">
        <f>I160*G160</f>
        <v>2.3004999999999995</v>
      </c>
      <c r="K160" s="261"/>
      <c r="L160" s="261"/>
      <c r="M160" s="262"/>
      <c r="N160" s="263" t="s">
        <v>368</v>
      </c>
      <c r="O160" s="264">
        <v>2</v>
      </c>
      <c r="P160" s="248"/>
      <c r="Q160" s="264" t="s">
        <v>317</v>
      </c>
      <c r="R160" s="264"/>
      <c r="S160" s="264"/>
      <c r="T160" s="264"/>
      <c r="U160" s="264"/>
      <c r="V160" s="264"/>
      <c r="X160" s="265"/>
    </row>
    <row r="161" spans="1:24" s="249" customFormat="1" ht="28.5" customHeight="1">
      <c r="A161" s="267"/>
      <c r="B161" s="268"/>
      <c r="C161" s="257"/>
      <c r="D161" s="269" t="s">
        <v>393</v>
      </c>
      <c r="E161" s="258"/>
      <c r="F161" s="259"/>
      <c r="G161" s="260">
        <f t="shared" si="13"/>
        <v>2.15</v>
      </c>
      <c r="H161" s="260"/>
      <c r="I161" s="260">
        <v>1.0699999999999998</v>
      </c>
      <c r="J161" s="260">
        <f t="shared" ref="J161:J172" si="14">I161*G161</f>
        <v>2.3004999999999995</v>
      </c>
      <c r="K161" s="261"/>
      <c r="L161" s="261"/>
      <c r="M161" s="262"/>
      <c r="N161" s="263" t="s">
        <v>368</v>
      </c>
      <c r="O161" s="264">
        <v>2</v>
      </c>
      <c r="P161" s="266"/>
      <c r="Q161" s="264"/>
      <c r="R161" s="264"/>
      <c r="S161" s="264"/>
      <c r="T161" s="264"/>
      <c r="U161" s="264"/>
      <c r="V161" s="264"/>
      <c r="X161" s="265"/>
    </row>
    <row r="162" spans="1:24" s="249" customFormat="1" ht="28.5" customHeight="1">
      <c r="A162" s="267"/>
      <c r="B162" s="268"/>
      <c r="C162" s="257"/>
      <c r="D162" s="269" t="s">
        <v>395</v>
      </c>
      <c r="E162" s="258"/>
      <c r="F162" s="259"/>
      <c r="G162" s="260">
        <f t="shared" si="13"/>
        <v>2.15</v>
      </c>
      <c r="H162" s="260"/>
      <c r="I162" s="260">
        <v>1.0699999999999998</v>
      </c>
      <c r="J162" s="260">
        <f t="shared" si="14"/>
        <v>2.3004999999999995</v>
      </c>
      <c r="K162" s="261"/>
      <c r="L162" s="261"/>
      <c r="M162" s="262"/>
      <c r="N162" s="263" t="s">
        <v>368</v>
      </c>
      <c r="O162" s="264">
        <v>2</v>
      </c>
      <c r="P162" s="248" t="s">
        <v>92</v>
      </c>
      <c r="Q162" s="264"/>
      <c r="R162" s="264"/>
      <c r="S162" s="264"/>
      <c r="T162" s="264"/>
      <c r="U162" s="264"/>
      <c r="V162" s="264"/>
      <c r="X162" s="265" t="str">
        <f>IF(C162="sinapi","ok",IF(C162="orse","ok",IF(P162="título","título",IF(P162="intertítulo","intertítulo",""))))</f>
        <v/>
      </c>
    </row>
    <row r="163" spans="1:24" s="249" customFormat="1" ht="23.25">
      <c r="A163" s="267"/>
      <c r="B163" s="268"/>
      <c r="C163" s="257"/>
      <c r="D163" s="269" t="s">
        <v>398</v>
      </c>
      <c r="E163" s="258"/>
      <c r="F163" s="259"/>
      <c r="G163" s="260">
        <f t="shared" si="13"/>
        <v>2.15</v>
      </c>
      <c r="H163" s="260"/>
      <c r="I163" s="260">
        <v>1.0699999999999998</v>
      </c>
      <c r="J163" s="260">
        <f t="shared" si="14"/>
        <v>2.3004999999999995</v>
      </c>
      <c r="K163" s="261"/>
      <c r="L163" s="261"/>
      <c r="M163" s="262"/>
      <c r="N163" s="263" t="s">
        <v>368</v>
      </c>
      <c r="O163" s="264">
        <v>2</v>
      </c>
      <c r="P163" s="248" t="s">
        <v>92</v>
      </c>
      <c r="Q163" s="264"/>
      <c r="R163" s="264"/>
      <c r="S163" s="264"/>
      <c r="T163" s="264"/>
      <c r="U163" s="264"/>
      <c r="V163" s="264"/>
      <c r="X163" s="265" t="str">
        <f>IF(C163="sinapi","ok",IF(C163="orse","ok",IF(P163="título","título",IF(P163="intertítulo","intertítulo",""))))</f>
        <v/>
      </c>
    </row>
    <row r="164" spans="1:24" s="249" customFormat="1" ht="28.5" customHeight="1">
      <c r="A164" s="267"/>
      <c r="B164" s="268"/>
      <c r="C164" s="257"/>
      <c r="D164" s="269" t="s">
        <v>400</v>
      </c>
      <c r="E164" s="258"/>
      <c r="F164" s="259"/>
      <c r="G164" s="260">
        <f t="shared" si="13"/>
        <v>2.15</v>
      </c>
      <c r="H164" s="260"/>
      <c r="I164" s="260">
        <v>1.0699999999999998</v>
      </c>
      <c r="J164" s="260">
        <f t="shared" si="14"/>
        <v>2.3004999999999995</v>
      </c>
      <c r="K164" s="261"/>
      <c r="L164" s="261"/>
      <c r="M164" s="262"/>
      <c r="N164" s="263" t="s">
        <v>368</v>
      </c>
      <c r="O164" s="264">
        <v>2</v>
      </c>
      <c r="P164" s="248" t="s">
        <v>92</v>
      </c>
      <c r="Q164" s="264"/>
      <c r="R164" s="264"/>
      <c r="S164" s="264"/>
      <c r="T164" s="264"/>
      <c r="U164" s="264"/>
      <c r="V164" s="264"/>
      <c r="X164" s="265" t="str">
        <f>IF(C164="sinapi","ok",IF(C164="orse","ok",IF(P164="título","título",IF(P164="intertítulo","intertítulo",""))))</f>
        <v/>
      </c>
    </row>
    <row r="165" spans="1:24" s="249" customFormat="1" ht="23.25">
      <c r="A165" s="267"/>
      <c r="B165" s="268"/>
      <c r="C165" s="257"/>
      <c r="D165" s="269" t="s">
        <v>402</v>
      </c>
      <c r="E165" s="258"/>
      <c r="F165" s="259"/>
      <c r="G165" s="260">
        <f t="shared" si="13"/>
        <v>2.15</v>
      </c>
      <c r="H165" s="260"/>
      <c r="I165" s="260">
        <v>1.0699999999999998</v>
      </c>
      <c r="J165" s="260">
        <f t="shared" si="14"/>
        <v>2.3004999999999995</v>
      </c>
      <c r="K165" s="261"/>
      <c r="L165" s="261"/>
      <c r="M165" s="262"/>
      <c r="N165" s="263" t="s">
        <v>368</v>
      </c>
      <c r="O165" s="264">
        <v>2</v>
      </c>
      <c r="P165" s="248" t="s">
        <v>92</v>
      </c>
      <c r="Q165" s="264"/>
      <c r="R165" s="264"/>
      <c r="S165" s="264"/>
      <c r="T165" s="264"/>
      <c r="U165" s="264"/>
      <c r="V165" s="264"/>
      <c r="X165" s="265" t="str">
        <f>IF(C165="sinapi","ok",IF(C165="orse","ok",IF(P165="título","título",IF(P165="intertítulo","intertítulo",""))))</f>
        <v/>
      </c>
    </row>
    <row r="166" spans="1:24" s="249" customFormat="1" ht="28.5" customHeight="1">
      <c r="A166" s="267"/>
      <c r="B166" s="268"/>
      <c r="C166" s="257"/>
      <c r="D166" s="269" t="s">
        <v>404</v>
      </c>
      <c r="E166" s="270"/>
      <c r="F166" s="259"/>
      <c r="G166" s="260">
        <f>1.25+0.88</f>
        <v>2.13</v>
      </c>
      <c r="H166" s="260"/>
      <c r="I166" s="260">
        <v>1.0699999999999998</v>
      </c>
      <c r="J166" s="260">
        <f t="shared" si="14"/>
        <v>2.2790999999999997</v>
      </c>
      <c r="K166" s="261"/>
      <c r="L166" s="261"/>
      <c r="M166" s="262"/>
      <c r="N166" s="263" t="s">
        <v>368</v>
      </c>
      <c r="O166" s="264">
        <v>2</v>
      </c>
      <c r="P166" s="248" t="s">
        <v>92</v>
      </c>
      <c r="Q166" s="264"/>
      <c r="R166" s="264"/>
      <c r="S166" s="264"/>
      <c r="T166" s="264"/>
      <c r="U166" s="264"/>
      <c r="V166" s="264"/>
      <c r="X166" s="265" t="str">
        <f t="shared" ref="X166:X172" si="15">IF(C166="sinapi","ok",IF(C166="orse","ok",IF(P166="título","título",IF(P166="intertítulo","intertítulo",""))))</f>
        <v/>
      </c>
    </row>
    <row r="167" spans="1:24" s="249" customFormat="1" ht="28.5" customHeight="1">
      <c r="A167" s="267"/>
      <c r="B167" s="268"/>
      <c r="C167" s="257"/>
      <c r="D167" s="269" t="s">
        <v>406</v>
      </c>
      <c r="E167" s="270"/>
      <c r="F167" s="259"/>
      <c r="G167" s="260">
        <f>1.25+0.88</f>
        <v>2.13</v>
      </c>
      <c r="H167" s="260"/>
      <c r="I167" s="260">
        <v>1.0699999999999998</v>
      </c>
      <c r="J167" s="260">
        <f t="shared" si="14"/>
        <v>2.2790999999999997</v>
      </c>
      <c r="K167" s="261"/>
      <c r="L167" s="261"/>
      <c r="M167" s="262"/>
      <c r="N167" s="263" t="s">
        <v>368</v>
      </c>
      <c r="O167" s="264">
        <v>2</v>
      </c>
      <c r="P167" s="248" t="s">
        <v>92</v>
      </c>
      <c r="Q167" s="264"/>
      <c r="R167" s="264"/>
      <c r="S167" s="264"/>
      <c r="T167" s="264"/>
      <c r="U167" s="264"/>
      <c r="V167" s="264"/>
      <c r="X167" s="265" t="str">
        <f t="shared" si="15"/>
        <v/>
      </c>
    </row>
    <row r="168" spans="1:24" s="249" customFormat="1" ht="28.5" customHeight="1">
      <c r="A168" s="267"/>
      <c r="B168" s="268"/>
      <c r="C168" s="257"/>
      <c r="D168" s="269" t="s">
        <v>408</v>
      </c>
      <c r="E168" s="260"/>
      <c r="F168" s="259"/>
      <c r="G168" s="260">
        <f>1.25+0.88</f>
        <v>2.13</v>
      </c>
      <c r="H168" s="260"/>
      <c r="I168" s="260">
        <v>1.0699999999999998</v>
      </c>
      <c r="J168" s="260">
        <f t="shared" si="14"/>
        <v>2.2790999999999997</v>
      </c>
      <c r="K168" s="261"/>
      <c r="L168" s="261"/>
      <c r="M168" s="262"/>
      <c r="N168" s="263" t="s">
        <v>368</v>
      </c>
      <c r="O168" s="264">
        <v>2</v>
      </c>
      <c r="P168" s="248" t="s">
        <v>92</v>
      </c>
      <c r="Q168" s="264"/>
      <c r="R168" s="264"/>
      <c r="S168" s="264"/>
      <c r="T168" s="264"/>
      <c r="U168" s="264"/>
      <c r="V168" s="264"/>
      <c r="X168" s="265" t="str">
        <f t="shared" si="15"/>
        <v/>
      </c>
    </row>
    <row r="169" spans="1:24" s="249" customFormat="1" ht="26.25" customHeight="1">
      <c r="A169" s="267"/>
      <c r="B169" s="268"/>
      <c r="C169" s="257"/>
      <c r="D169" s="269" t="s">
        <v>410</v>
      </c>
      <c r="E169" s="260"/>
      <c r="F169" s="259"/>
      <c r="G169" s="260">
        <f>1.25+0.88</f>
        <v>2.13</v>
      </c>
      <c r="H169" s="260"/>
      <c r="I169" s="260">
        <v>1.0699999999999998</v>
      </c>
      <c r="J169" s="260">
        <f t="shared" si="14"/>
        <v>2.2790999999999997</v>
      </c>
      <c r="K169" s="261"/>
      <c r="L169" s="261"/>
      <c r="M169" s="262"/>
      <c r="N169" s="263" t="s">
        <v>368</v>
      </c>
      <c r="O169" s="264">
        <v>2</v>
      </c>
      <c r="P169" s="248" t="s">
        <v>92</v>
      </c>
      <c r="Q169" s="264"/>
      <c r="R169" s="264"/>
      <c r="S169" s="264"/>
      <c r="T169" s="264"/>
      <c r="U169" s="264"/>
      <c r="V169" s="264"/>
      <c r="X169" s="265" t="str">
        <f t="shared" si="15"/>
        <v/>
      </c>
    </row>
    <row r="170" spans="1:24" s="249" customFormat="1" ht="28.5" customHeight="1">
      <c r="A170" s="267"/>
      <c r="B170" s="268"/>
      <c r="C170" s="257"/>
      <c r="D170" s="269" t="s">
        <v>412</v>
      </c>
      <c r="E170" s="270"/>
      <c r="F170" s="259"/>
      <c r="G170" s="260">
        <f>1.25+0.88</f>
        <v>2.13</v>
      </c>
      <c r="H170" s="260"/>
      <c r="I170" s="260">
        <v>1.0699999999999998</v>
      </c>
      <c r="J170" s="260">
        <f t="shared" si="14"/>
        <v>2.2790999999999997</v>
      </c>
      <c r="K170" s="261"/>
      <c r="L170" s="261"/>
      <c r="M170" s="262"/>
      <c r="N170" s="263" t="s">
        <v>368</v>
      </c>
      <c r="O170" s="264">
        <v>2</v>
      </c>
      <c r="P170" s="248" t="s">
        <v>92</v>
      </c>
      <c r="Q170" s="264"/>
      <c r="R170" s="264"/>
      <c r="S170" s="264"/>
      <c r="T170" s="264"/>
      <c r="U170" s="264"/>
      <c r="V170" s="264"/>
      <c r="X170" s="265" t="str">
        <f t="shared" si="15"/>
        <v/>
      </c>
    </row>
    <row r="171" spans="1:24" s="249" customFormat="1" ht="28.5" customHeight="1">
      <c r="A171" s="267"/>
      <c r="B171" s="268"/>
      <c r="C171" s="257"/>
      <c r="D171" s="269" t="s">
        <v>414</v>
      </c>
      <c r="E171" s="260"/>
      <c r="F171" s="259"/>
      <c r="G171" s="260">
        <f>(0.73+1.1)*12</f>
        <v>21.96</v>
      </c>
      <c r="H171" s="272"/>
      <c r="I171" s="260">
        <v>2.0499999999999998</v>
      </c>
      <c r="J171" s="260">
        <f t="shared" si="14"/>
        <v>45.018000000000001</v>
      </c>
      <c r="K171" s="261"/>
      <c r="L171" s="261"/>
      <c r="M171" s="262"/>
      <c r="N171" s="263" t="s">
        <v>368</v>
      </c>
      <c r="O171" s="264">
        <v>2</v>
      </c>
      <c r="P171" s="248" t="s">
        <v>92</v>
      </c>
      <c r="Q171" s="264"/>
      <c r="R171" s="264"/>
      <c r="S171" s="264"/>
      <c r="T171" s="264"/>
      <c r="U171" s="264"/>
      <c r="V171" s="264"/>
      <c r="X171" s="265" t="str">
        <f t="shared" si="15"/>
        <v/>
      </c>
    </row>
    <row r="172" spans="1:24" s="249" customFormat="1" ht="28.5" customHeight="1">
      <c r="A172" s="267"/>
      <c r="B172" s="268"/>
      <c r="C172" s="257"/>
      <c r="D172" s="269" t="s">
        <v>413</v>
      </c>
      <c r="E172" s="260"/>
      <c r="F172" s="259"/>
      <c r="G172" s="260">
        <f>2.15+2+1.2+2.15+2+1.2</f>
        <v>10.7</v>
      </c>
      <c r="H172" s="272"/>
      <c r="I172" s="260">
        <v>0.5</v>
      </c>
      <c r="J172" s="260">
        <f t="shared" si="14"/>
        <v>5.35</v>
      </c>
      <c r="K172" s="261"/>
      <c r="L172" s="261"/>
      <c r="M172" s="262"/>
      <c r="N172" s="263" t="s">
        <v>368</v>
      </c>
      <c r="O172" s="264">
        <v>2</v>
      </c>
      <c r="P172" s="248" t="s">
        <v>92</v>
      </c>
      <c r="Q172" s="264"/>
      <c r="R172" s="264"/>
      <c r="S172" s="264"/>
      <c r="T172" s="264"/>
      <c r="U172" s="264"/>
      <c r="V172" s="264"/>
      <c r="X172" s="265" t="str">
        <f t="shared" si="15"/>
        <v/>
      </c>
    </row>
    <row r="174" spans="1:24" s="4" customFormat="1" ht="26.25">
      <c r="A174" s="313" t="s">
        <v>58</v>
      </c>
      <c r="B174" s="231"/>
      <c r="J174" s="284">
        <f>SUM(J175:J187)</f>
        <v>165.5025</v>
      </c>
      <c r="N174" s="231"/>
    </row>
    <row r="175" spans="1:24" s="249" customFormat="1" ht="28.5" customHeight="1">
      <c r="A175" s="267"/>
      <c r="B175" s="268"/>
      <c r="C175" s="257"/>
      <c r="D175" s="269" t="s">
        <v>391</v>
      </c>
      <c r="E175" s="258"/>
      <c r="F175" s="259"/>
      <c r="G175" s="260">
        <f t="shared" ref="G175:G180" si="16">1.25+0.9</f>
        <v>2.15</v>
      </c>
      <c r="H175" s="260"/>
      <c r="I175" s="260">
        <v>2.67</v>
      </c>
      <c r="J175" s="260">
        <f>I175*G175</f>
        <v>5.7404999999999999</v>
      </c>
      <c r="K175" s="261"/>
      <c r="L175" s="261"/>
      <c r="M175" s="262"/>
      <c r="N175" s="263" t="s">
        <v>368</v>
      </c>
      <c r="O175" s="264">
        <v>2</v>
      </c>
      <c r="P175" s="248"/>
      <c r="Q175" s="264" t="s">
        <v>317</v>
      </c>
      <c r="R175" s="264"/>
      <c r="S175" s="264"/>
      <c r="T175" s="264"/>
      <c r="U175" s="264"/>
      <c r="V175" s="264"/>
      <c r="X175" s="265"/>
    </row>
    <row r="176" spans="1:24" s="249" customFormat="1" ht="28.5" customHeight="1">
      <c r="A176" s="267"/>
      <c r="B176" s="268"/>
      <c r="C176" s="257"/>
      <c r="D176" s="269" t="s">
        <v>393</v>
      </c>
      <c r="E176" s="258"/>
      <c r="F176" s="259"/>
      <c r="G176" s="260">
        <f t="shared" si="16"/>
        <v>2.15</v>
      </c>
      <c r="H176" s="260"/>
      <c r="I176" s="260">
        <v>2.67</v>
      </c>
      <c r="J176" s="260">
        <f t="shared" ref="J176:J187" si="17">I176*G176</f>
        <v>5.7404999999999999</v>
      </c>
      <c r="K176" s="261"/>
      <c r="L176" s="261"/>
      <c r="M176" s="262"/>
      <c r="N176" s="263" t="s">
        <v>368</v>
      </c>
      <c r="O176" s="264">
        <v>2</v>
      </c>
      <c r="P176" s="266"/>
      <c r="Q176" s="264"/>
      <c r="R176" s="264"/>
      <c r="S176" s="264"/>
      <c r="T176" s="264"/>
      <c r="U176" s="264"/>
      <c r="V176" s="264"/>
      <c r="X176" s="265"/>
    </row>
    <row r="177" spans="1:24" s="249" customFormat="1" ht="28.5" customHeight="1">
      <c r="A177" s="267"/>
      <c r="B177" s="268"/>
      <c r="C177" s="257"/>
      <c r="D177" s="269" t="s">
        <v>395</v>
      </c>
      <c r="E177" s="258"/>
      <c r="F177" s="259"/>
      <c r="G177" s="260">
        <f t="shared" si="16"/>
        <v>2.15</v>
      </c>
      <c r="H177" s="260"/>
      <c r="I177" s="260">
        <v>2.67</v>
      </c>
      <c r="J177" s="260">
        <f t="shared" si="17"/>
        <v>5.7404999999999999</v>
      </c>
      <c r="K177" s="261"/>
      <c r="L177" s="261"/>
      <c r="M177" s="262"/>
      <c r="N177" s="263" t="s">
        <v>368</v>
      </c>
      <c r="O177" s="264">
        <v>2</v>
      </c>
      <c r="P177" s="248" t="s">
        <v>92</v>
      </c>
      <c r="Q177" s="264"/>
      <c r="R177" s="264"/>
      <c r="S177" s="264"/>
      <c r="T177" s="264"/>
      <c r="U177" s="264"/>
      <c r="V177" s="264"/>
      <c r="X177" s="265" t="str">
        <f>IF(C177="sinapi","ok",IF(C177="orse","ok",IF(P177="título","título",IF(P177="intertítulo","intertítulo",""))))</f>
        <v/>
      </c>
    </row>
    <row r="178" spans="1:24" s="249" customFormat="1" ht="23.25">
      <c r="A178" s="267"/>
      <c r="B178" s="268"/>
      <c r="C178" s="257"/>
      <c r="D178" s="269" t="s">
        <v>398</v>
      </c>
      <c r="E178" s="258"/>
      <c r="F178" s="259"/>
      <c r="G178" s="260">
        <f t="shared" si="16"/>
        <v>2.15</v>
      </c>
      <c r="H178" s="260"/>
      <c r="I178" s="260">
        <v>2.67</v>
      </c>
      <c r="J178" s="260">
        <f t="shared" si="17"/>
        <v>5.7404999999999999</v>
      </c>
      <c r="K178" s="261"/>
      <c r="L178" s="261"/>
      <c r="M178" s="262"/>
      <c r="N178" s="263" t="s">
        <v>368</v>
      </c>
      <c r="O178" s="264">
        <v>2</v>
      </c>
      <c r="P178" s="248" t="s">
        <v>92</v>
      </c>
      <c r="Q178" s="264"/>
      <c r="R178" s="264"/>
      <c r="S178" s="264"/>
      <c r="T178" s="264"/>
      <c r="U178" s="264"/>
      <c r="V178" s="264"/>
      <c r="X178" s="265" t="str">
        <f>IF(C178="sinapi","ok",IF(C178="orse","ok",IF(P178="título","título",IF(P178="intertítulo","intertítulo",""))))</f>
        <v/>
      </c>
    </row>
    <row r="179" spans="1:24" s="249" customFormat="1" ht="28.5" customHeight="1">
      <c r="A179" s="267"/>
      <c r="B179" s="268"/>
      <c r="C179" s="257"/>
      <c r="D179" s="269" t="s">
        <v>400</v>
      </c>
      <c r="E179" s="258"/>
      <c r="F179" s="259"/>
      <c r="G179" s="260">
        <f t="shared" si="16"/>
        <v>2.15</v>
      </c>
      <c r="H179" s="260"/>
      <c r="I179" s="260">
        <v>2.67</v>
      </c>
      <c r="J179" s="260">
        <f t="shared" si="17"/>
        <v>5.7404999999999999</v>
      </c>
      <c r="K179" s="261"/>
      <c r="L179" s="261"/>
      <c r="M179" s="262"/>
      <c r="N179" s="263" t="s">
        <v>368</v>
      </c>
      <c r="O179" s="264">
        <v>2</v>
      </c>
      <c r="P179" s="248" t="s">
        <v>92</v>
      </c>
      <c r="Q179" s="264"/>
      <c r="R179" s="264"/>
      <c r="S179" s="264"/>
      <c r="T179" s="264"/>
      <c r="U179" s="264"/>
      <c r="V179" s="264"/>
      <c r="X179" s="265" t="str">
        <f>IF(C179="sinapi","ok",IF(C179="orse","ok",IF(P179="título","título",IF(P179="intertítulo","intertítulo",""))))</f>
        <v/>
      </c>
    </row>
    <row r="180" spans="1:24" s="249" customFormat="1" ht="23.25">
      <c r="A180" s="267"/>
      <c r="B180" s="268"/>
      <c r="C180" s="257"/>
      <c r="D180" s="269" t="s">
        <v>402</v>
      </c>
      <c r="E180" s="258"/>
      <c r="F180" s="259"/>
      <c r="G180" s="260">
        <f t="shared" si="16"/>
        <v>2.15</v>
      </c>
      <c r="H180" s="260"/>
      <c r="I180" s="260">
        <v>2.67</v>
      </c>
      <c r="J180" s="260">
        <f t="shared" si="17"/>
        <v>5.7404999999999999</v>
      </c>
      <c r="K180" s="261"/>
      <c r="L180" s="261"/>
      <c r="M180" s="262"/>
      <c r="N180" s="263" t="s">
        <v>368</v>
      </c>
      <c r="O180" s="264">
        <v>2</v>
      </c>
      <c r="P180" s="248" t="s">
        <v>92</v>
      </c>
      <c r="Q180" s="264"/>
      <c r="R180" s="264"/>
      <c r="S180" s="264"/>
      <c r="T180" s="264"/>
      <c r="U180" s="264"/>
      <c r="V180" s="264"/>
      <c r="X180" s="265" t="str">
        <f>IF(C180="sinapi","ok",IF(C180="orse","ok",IF(P180="título","título",IF(P180="intertítulo","intertítulo",""))))</f>
        <v/>
      </c>
    </row>
    <row r="181" spans="1:24" s="249" customFormat="1" ht="28.5" customHeight="1">
      <c r="A181" s="267"/>
      <c r="B181" s="268"/>
      <c r="C181" s="257"/>
      <c r="D181" s="269" t="s">
        <v>404</v>
      </c>
      <c r="E181" s="270"/>
      <c r="F181" s="259"/>
      <c r="G181" s="260">
        <f>1.25+0.88</f>
        <v>2.13</v>
      </c>
      <c r="H181" s="260"/>
      <c r="I181" s="260">
        <v>2.67</v>
      </c>
      <c r="J181" s="260">
        <f t="shared" si="17"/>
        <v>5.6870999999999992</v>
      </c>
      <c r="K181" s="261"/>
      <c r="L181" s="261"/>
      <c r="M181" s="262"/>
      <c r="N181" s="263" t="s">
        <v>368</v>
      </c>
      <c r="O181" s="264">
        <v>2</v>
      </c>
      <c r="P181" s="248" t="s">
        <v>92</v>
      </c>
      <c r="Q181" s="264"/>
      <c r="R181" s="264"/>
      <c r="S181" s="264"/>
      <c r="T181" s="264"/>
      <c r="U181" s="264"/>
      <c r="V181" s="264"/>
      <c r="X181" s="265" t="str">
        <f t="shared" ref="X181:X187" si="18">IF(C181="sinapi","ok",IF(C181="orse","ok",IF(P181="título","título",IF(P181="intertítulo","intertítulo",""))))</f>
        <v/>
      </c>
    </row>
    <row r="182" spans="1:24" s="249" customFormat="1" ht="28.5" customHeight="1">
      <c r="A182" s="267"/>
      <c r="B182" s="268"/>
      <c r="C182" s="257"/>
      <c r="D182" s="269" t="s">
        <v>406</v>
      </c>
      <c r="E182" s="270"/>
      <c r="F182" s="259"/>
      <c r="G182" s="260">
        <f>1.25+0.88</f>
        <v>2.13</v>
      </c>
      <c r="H182" s="260"/>
      <c r="I182" s="260">
        <v>2.67</v>
      </c>
      <c r="J182" s="260">
        <f t="shared" si="17"/>
        <v>5.6870999999999992</v>
      </c>
      <c r="K182" s="261"/>
      <c r="L182" s="261"/>
      <c r="M182" s="262"/>
      <c r="N182" s="263" t="s">
        <v>368</v>
      </c>
      <c r="O182" s="264">
        <v>2</v>
      </c>
      <c r="P182" s="248" t="s">
        <v>92</v>
      </c>
      <c r="Q182" s="264"/>
      <c r="R182" s="264"/>
      <c r="S182" s="264"/>
      <c r="T182" s="264"/>
      <c r="U182" s="264"/>
      <c r="V182" s="264"/>
      <c r="X182" s="265" t="str">
        <f t="shared" si="18"/>
        <v/>
      </c>
    </row>
    <row r="183" spans="1:24" s="249" customFormat="1" ht="28.5" customHeight="1">
      <c r="A183" s="267"/>
      <c r="B183" s="268"/>
      <c r="C183" s="257"/>
      <c r="D183" s="269" t="s">
        <v>408</v>
      </c>
      <c r="E183" s="260"/>
      <c r="F183" s="259"/>
      <c r="G183" s="260">
        <f>1.25+0.88</f>
        <v>2.13</v>
      </c>
      <c r="H183" s="260"/>
      <c r="I183" s="260">
        <v>2.67</v>
      </c>
      <c r="J183" s="260">
        <f t="shared" si="17"/>
        <v>5.6870999999999992</v>
      </c>
      <c r="K183" s="261"/>
      <c r="L183" s="261"/>
      <c r="M183" s="262"/>
      <c r="N183" s="263" t="s">
        <v>368</v>
      </c>
      <c r="O183" s="264">
        <v>2</v>
      </c>
      <c r="P183" s="248" t="s">
        <v>92</v>
      </c>
      <c r="Q183" s="264"/>
      <c r="R183" s="264"/>
      <c r="S183" s="264"/>
      <c r="T183" s="264"/>
      <c r="U183" s="264"/>
      <c r="V183" s="264"/>
      <c r="X183" s="265" t="str">
        <f t="shared" si="18"/>
        <v/>
      </c>
    </row>
    <row r="184" spans="1:24" s="249" customFormat="1" ht="26.25" customHeight="1">
      <c r="A184" s="267"/>
      <c r="B184" s="268"/>
      <c r="C184" s="257"/>
      <c r="D184" s="269" t="s">
        <v>410</v>
      </c>
      <c r="E184" s="260"/>
      <c r="F184" s="259"/>
      <c r="G184" s="260">
        <f>1.25+0.88</f>
        <v>2.13</v>
      </c>
      <c r="H184" s="260"/>
      <c r="I184" s="260">
        <v>2.67</v>
      </c>
      <c r="J184" s="260">
        <f t="shared" si="17"/>
        <v>5.6870999999999992</v>
      </c>
      <c r="K184" s="261"/>
      <c r="L184" s="261"/>
      <c r="M184" s="262"/>
      <c r="N184" s="263" t="s">
        <v>368</v>
      </c>
      <c r="O184" s="264">
        <v>2</v>
      </c>
      <c r="P184" s="248" t="s">
        <v>92</v>
      </c>
      <c r="Q184" s="264"/>
      <c r="R184" s="264"/>
      <c r="S184" s="264"/>
      <c r="T184" s="264"/>
      <c r="U184" s="264"/>
      <c r="V184" s="264"/>
      <c r="X184" s="265" t="str">
        <f t="shared" si="18"/>
        <v/>
      </c>
    </row>
    <row r="185" spans="1:24" s="249" customFormat="1" ht="28.5" customHeight="1">
      <c r="A185" s="267"/>
      <c r="B185" s="268"/>
      <c r="C185" s="257"/>
      <c r="D185" s="269" t="s">
        <v>412</v>
      </c>
      <c r="E185" s="270"/>
      <c r="F185" s="259"/>
      <c r="G185" s="260">
        <f>1.25+0.88</f>
        <v>2.13</v>
      </c>
      <c r="H185" s="260"/>
      <c r="I185" s="260">
        <v>2.67</v>
      </c>
      <c r="J185" s="260">
        <f t="shared" si="17"/>
        <v>5.6870999999999992</v>
      </c>
      <c r="K185" s="261"/>
      <c r="L185" s="261"/>
      <c r="M185" s="262"/>
      <c r="N185" s="263" t="s">
        <v>368</v>
      </c>
      <c r="O185" s="264">
        <v>2</v>
      </c>
      <c r="P185" s="248" t="s">
        <v>92</v>
      </c>
      <c r="Q185" s="264"/>
      <c r="R185" s="264"/>
      <c r="S185" s="264"/>
      <c r="T185" s="264"/>
      <c r="U185" s="264"/>
      <c r="V185" s="264"/>
      <c r="X185" s="265" t="str">
        <f t="shared" si="18"/>
        <v/>
      </c>
    </row>
    <row r="186" spans="1:24" s="249" customFormat="1" ht="28.5" customHeight="1">
      <c r="A186" s="267"/>
      <c r="B186" s="268"/>
      <c r="C186" s="257"/>
      <c r="D186" s="269" t="s">
        <v>414</v>
      </c>
      <c r="E186" s="260"/>
      <c r="F186" s="259"/>
      <c r="G186" s="260">
        <f>(0.73+1.1)*12</f>
        <v>21.96</v>
      </c>
      <c r="H186" s="272"/>
      <c r="I186" s="260">
        <v>3.65</v>
      </c>
      <c r="J186" s="260">
        <f t="shared" si="17"/>
        <v>80.153999999999996</v>
      </c>
      <c r="K186" s="261"/>
      <c r="L186" s="261"/>
      <c r="M186" s="262"/>
      <c r="N186" s="263" t="s">
        <v>368</v>
      </c>
      <c r="O186" s="264">
        <v>2</v>
      </c>
      <c r="P186" s="248" t="s">
        <v>92</v>
      </c>
      <c r="Q186" s="264"/>
      <c r="R186" s="264"/>
      <c r="S186" s="264"/>
      <c r="T186" s="264"/>
      <c r="U186" s="264"/>
      <c r="V186" s="264"/>
      <c r="X186" s="265" t="str">
        <f t="shared" si="18"/>
        <v/>
      </c>
    </row>
    <row r="187" spans="1:24" s="249" customFormat="1" ht="28.5" customHeight="1">
      <c r="A187" s="267"/>
      <c r="B187" s="268"/>
      <c r="C187" s="257"/>
      <c r="D187" s="269" t="s">
        <v>413</v>
      </c>
      <c r="E187" s="260"/>
      <c r="F187" s="259"/>
      <c r="G187" s="260">
        <f>2.15+2+1.2+2.15+2+1.2</f>
        <v>10.7</v>
      </c>
      <c r="H187" s="272"/>
      <c r="I187" s="260">
        <v>2.1</v>
      </c>
      <c r="J187" s="260">
        <f t="shared" si="17"/>
        <v>22.47</v>
      </c>
      <c r="K187" s="261"/>
      <c r="L187" s="261"/>
      <c r="M187" s="262"/>
      <c r="N187" s="263" t="s">
        <v>368</v>
      </c>
      <c r="O187" s="264">
        <v>2</v>
      </c>
      <c r="P187" s="248" t="s">
        <v>92</v>
      </c>
      <c r="Q187" s="264"/>
      <c r="R187" s="264"/>
      <c r="S187" s="264"/>
      <c r="T187" s="264"/>
      <c r="U187" s="264"/>
      <c r="V187" s="264"/>
      <c r="X187" s="265" t="str">
        <f t="shared" si="18"/>
        <v/>
      </c>
    </row>
    <row r="190" spans="1:24" s="4" customFormat="1" ht="26.25">
      <c r="A190" s="314" t="s">
        <v>343</v>
      </c>
      <c r="B190" s="231"/>
      <c r="J190" s="284">
        <f>SUM(J191:J224)</f>
        <v>776.22570000000007</v>
      </c>
      <c r="N190" s="231"/>
    </row>
    <row r="191" spans="1:24" s="4" customFormat="1" ht="26.25">
      <c r="A191" s="314" t="s">
        <v>388</v>
      </c>
      <c r="B191" s="231"/>
      <c r="J191" s="284"/>
      <c r="N191" s="231"/>
    </row>
    <row r="192" spans="1:24" s="249" customFormat="1" ht="28.5" customHeight="1">
      <c r="A192" s="267" t="str">
        <f>IF(MID(N192,1,1)="R","RECUPERAR",VLOOKUP(N192,'auxiliar memoria'!$D$40:$E$47,2,FALSE))</f>
        <v>RECUPERAR</v>
      </c>
      <c r="B192" s="268" t="str">
        <f>IF(MID(N192,1,1)="R",VLOOKUP(O192,'auxiliar memoria'!$D$40:$E$47,2,FALSE),VLOOKUP(O192,'auxiliar memoria'!$G$122:$H$140,2,FALSE))</f>
        <v>CERÂMICA APARTIR DO PISO ATÉ 1,60M</v>
      </c>
      <c r="C192" s="257"/>
      <c r="D192" s="269" t="s">
        <v>392</v>
      </c>
      <c r="E192" s="258"/>
      <c r="F192" s="259"/>
      <c r="G192" s="260">
        <f>31.37-2.15</f>
        <v>29.220000000000002</v>
      </c>
      <c r="H192" s="260"/>
      <c r="I192" s="260">
        <v>1.6</v>
      </c>
      <c r="J192" s="260">
        <f>I192*G192*20%</f>
        <v>9.3504000000000023</v>
      </c>
      <c r="K192" s="261"/>
      <c r="L192" s="261"/>
      <c r="M192" s="262"/>
      <c r="N192" s="263" t="s">
        <v>368</v>
      </c>
      <c r="O192" s="264">
        <v>2</v>
      </c>
      <c r="P192" s="248"/>
      <c r="Q192" s="264" t="s">
        <v>317</v>
      </c>
      <c r="R192" s="264"/>
      <c r="S192" s="264"/>
      <c r="T192" s="264"/>
      <c r="U192" s="264"/>
      <c r="V192" s="264"/>
      <c r="X192" s="265"/>
    </row>
    <row r="193" spans="1:24" s="249" customFormat="1" ht="28.5" customHeight="1">
      <c r="A193" s="267" t="str">
        <f>IF(MID(N193,1,1)="R","RECUPERAR",VLOOKUP(N193,'auxiliar memoria'!$D$40:$E$47,2,FALSE))</f>
        <v>RECUPERAR</v>
      </c>
      <c r="B193" s="268" t="str">
        <f>IF(MID(N193,1,1)="R",VLOOKUP(O193,'auxiliar memoria'!$D$40:$E$47,2,FALSE),VLOOKUP(O193,'auxiliar memoria'!$G$122:$H$140,2,FALSE))</f>
        <v>CERÂMICA APARTIR DO PISO ATÉ 1,60M</v>
      </c>
      <c r="C193" s="257"/>
      <c r="D193" s="269" t="s">
        <v>394</v>
      </c>
      <c r="E193" s="258"/>
      <c r="F193" s="259"/>
      <c r="G193" s="260">
        <f>31.3-2.15</f>
        <v>29.150000000000002</v>
      </c>
      <c r="H193" s="260"/>
      <c r="I193" s="260">
        <v>1.6</v>
      </c>
      <c r="J193" s="260">
        <f t="shared" ref="J193:J203" si="19">I193*G193*20%</f>
        <v>9.3280000000000012</v>
      </c>
      <c r="K193" s="261"/>
      <c r="L193" s="261"/>
      <c r="M193" s="262"/>
      <c r="N193" s="263" t="s">
        <v>368</v>
      </c>
      <c r="O193" s="264">
        <v>2</v>
      </c>
      <c r="P193" s="266"/>
      <c r="Q193" s="264"/>
      <c r="R193" s="264"/>
      <c r="S193" s="264"/>
      <c r="T193" s="264"/>
      <c r="U193" s="264"/>
      <c r="V193" s="264"/>
      <c r="X193" s="265"/>
    </row>
    <row r="194" spans="1:24" s="249" customFormat="1" ht="28.5" customHeight="1">
      <c r="A194" s="267" t="str">
        <f>IF(MID(N194,1,1)="R","RECUPERAR",VLOOKUP(N194,'auxiliar memoria'!$D$40:$E$47,2,FALSE))</f>
        <v>RECUPERAR</v>
      </c>
      <c r="B194" s="268" t="str">
        <f>IF(MID(N194,1,1)="R",VLOOKUP(O194,'auxiliar memoria'!$D$40:$E$47,2,FALSE),VLOOKUP(O194,'auxiliar memoria'!$G$122:$H$140,2,FALSE))</f>
        <v>CERÂMICA APARTIR DO PISO ATÉ 1,60M</v>
      </c>
      <c r="C194" s="257"/>
      <c r="D194" s="269" t="s">
        <v>396</v>
      </c>
      <c r="E194" s="258"/>
      <c r="F194" s="259"/>
      <c r="G194" s="260">
        <f>31.46-2.15</f>
        <v>29.310000000000002</v>
      </c>
      <c r="H194" s="260"/>
      <c r="I194" s="260">
        <v>1.6</v>
      </c>
      <c r="J194" s="260">
        <f t="shared" si="19"/>
        <v>9.3792000000000026</v>
      </c>
      <c r="K194" s="261"/>
      <c r="L194" s="261"/>
      <c r="M194" s="262"/>
      <c r="N194" s="263" t="s">
        <v>368</v>
      </c>
      <c r="O194" s="264">
        <v>2</v>
      </c>
      <c r="P194" s="248" t="s">
        <v>92</v>
      </c>
      <c r="Q194" s="264"/>
      <c r="R194" s="264"/>
      <c r="S194" s="264"/>
      <c r="T194" s="264"/>
      <c r="U194" s="264"/>
      <c r="V194" s="264"/>
      <c r="X194" s="265" t="str">
        <f>IF(C194="sinapi","ok",IF(C194="orse","ok",IF(P194="título","título",IF(P194="intertítulo","intertítulo",""))))</f>
        <v/>
      </c>
    </row>
    <row r="195" spans="1:24" s="249" customFormat="1" ht="23.25">
      <c r="A195" s="267" t="str">
        <f>IF(MID(N195,1,1)="R","RECUPERAR",VLOOKUP(N195,'auxiliar memoria'!$D$40:$E$47,2,FALSE))</f>
        <v>RECUPERAR</v>
      </c>
      <c r="B195" s="268" t="str">
        <f>IF(MID(N195,1,1)="R",VLOOKUP(O195,'auxiliar memoria'!$D$40:$E$47,2,FALSE),VLOOKUP(O195,'auxiliar memoria'!$G$122:$H$140,2,FALSE))</f>
        <v>CERÂMICA APARTIR DO PISO ATÉ 1,60M</v>
      </c>
      <c r="C195" s="257"/>
      <c r="D195" s="269" t="s">
        <v>397</v>
      </c>
      <c r="E195" s="258"/>
      <c r="F195" s="259"/>
      <c r="G195" s="260">
        <f>31.38-2.15</f>
        <v>29.23</v>
      </c>
      <c r="H195" s="260"/>
      <c r="I195" s="260">
        <v>1.6</v>
      </c>
      <c r="J195" s="260">
        <f t="shared" si="19"/>
        <v>9.3536000000000001</v>
      </c>
      <c r="K195" s="261"/>
      <c r="L195" s="261"/>
      <c r="M195" s="262"/>
      <c r="N195" s="263" t="s">
        <v>368</v>
      </c>
      <c r="O195" s="264">
        <v>2</v>
      </c>
      <c r="P195" s="248" t="s">
        <v>92</v>
      </c>
      <c r="Q195" s="264"/>
      <c r="R195" s="264"/>
      <c r="S195" s="264"/>
      <c r="T195" s="264"/>
      <c r="U195" s="264"/>
      <c r="V195" s="264"/>
      <c r="X195" s="265" t="str">
        <f>IF(C195="sinapi","ok",IF(C195="orse","ok",IF(P195="título","título",IF(P195="intertítulo","intertítulo",""))))</f>
        <v/>
      </c>
    </row>
    <row r="196" spans="1:24" s="249" customFormat="1" ht="28.5" customHeight="1">
      <c r="A196" s="267" t="str">
        <f>IF(MID(N196,1,1)="R","RECUPERAR",VLOOKUP(N196,'auxiliar memoria'!$D$40:$E$47,2,FALSE))</f>
        <v>RECUPERAR</v>
      </c>
      <c r="B196" s="268" t="str">
        <f>IF(MID(N196,1,1)="R",VLOOKUP(O196,'auxiliar memoria'!$D$40:$E$47,2,FALSE),VLOOKUP(O196,'auxiliar memoria'!$G$122:$H$140,2,FALSE))</f>
        <v>CERÂMICA APARTIR DO PISO ATÉ 1,60M</v>
      </c>
      <c r="C196" s="257"/>
      <c r="D196" s="269" t="s">
        <v>399</v>
      </c>
      <c r="E196" s="258"/>
      <c r="F196" s="259"/>
      <c r="G196" s="260">
        <f>31.42-2.15</f>
        <v>29.270000000000003</v>
      </c>
      <c r="H196" s="260"/>
      <c r="I196" s="260">
        <v>1.6</v>
      </c>
      <c r="J196" s="260">
        <f t="shared" si="19"/>
        <v>9.3664000000000023</v>
      </c>
      <c r="K196" s="261"/>
      <c r="L196" s="261"/>
      <c r="M196" s="262"/>
      <c r="N196" s="263" t="s">
        <v>368</v>
      </c>
      <c r="O196" s="264">
        <v>2</v>
      </c>
      <c r="P196" s="248" t="s">
        <v>92</v>
      </c>
      <c r="Q196" s="264"/>
      <c r="R196" s="264"/>
      <c r="S196" s="264"/>
      <c r="T196" s="264"/>
      <c r="U196" s="264"/>
      <c r="V196" s="264"/>
      <c r="X196" s="265" t="str">
        <f>IF(C196="sinapi","ok",IF(C196="orse","ok",IF(P196="título","título",IF(P196="intertítulo","intertítulo",""))))</f>
        <v/>
      </c>
    </row>
    <row r="197" spans="1:24" s="249" customFormat="1" ht="23.25">
      <c r="A197" s="267" t="str">
        <f>IF(MID(N197,1,1)="R","RECUPERAR",VLOOKUP(N197,'auxiliar memoria'!$D$40:$E$47,2,FALSE))</f>
        <v>RECUPERAR</v>
      </c>
      <c r="B197" s="268" t="str">
        <f>IF(MID(N197,1,1)="R",VLOOKUP(O197,'auxiliar memoria'!$D$40:$E$47,2,FALSE),VLOOKUP(O197,'auxiliar memoria'!$G$122:$H$140,2,FALSE))</f>
        <v>CERÂMICA APARTIR DO PISO ATÉ 1,60M</v>
      </c>
      <c r="C197" s="257"/>
      <c r="D197" s="269" t="s">
        <v>401</v>
      </c>
      <c r="E197" s="258"/>
      <c r="F197" s="259"/>
      <c r="G197" s="260">
        <f>31.36-2.15</f>
        <v>29.21</v>
      </c>
      <c r="H197" s="260"/>
      <c r="I197" s="260">
        <v>1.6</v>
      </c>
      <c r="J197" s="260">
        <f t="shared" si="19"/>
        <v>9.3472000000000008</v>
      </c>
      <c r="K197" s="261"/>
      <c r="L197" s="261"/>
      <c r="M197" s="262"/>
      <c r="N197" s="263" t="s">
        <v>368</v>
      </c>
      <c r="O197" s="264">
        <v>2</v>
      </c>
      <c r="P197" s="248" t="s">
        <v>92</v>
      </c>
      <c r="Q197" s="264"/>
      <c r="R197" s="264"/>
      <c r="S197" s="264"/>
      <c r="T197" s="264"/>
      <c r="U197" s="264"/>
      <c r="V197" s="264"/>
      <c r="X197" s="265" t="str">
        <f>IF(C197="sinapi","ok",IF(C197="orse","ok",IF(P197="título","título",IF(P197="intertítulo","intertítulo",""))))</f>
        <v/>
      </c>
    </row>
    <row r="198" spans="1:24" s="249" customFormat="1" ht="28.5" customHeight="1">
      <c r="A198" s="267" t="str">
        <f>IF(MID(N198,1,1)="R","RECUPERAR",VLOOKUP(N198,'auxiliar memoria'!$D$40:$E$47,2,FALSE))</f>
        <v>RECUPERAR</v>
      </c>
      <c r="B198" s="268" t="str">
        <f>IF(MID(N198,1,1)="R",VLOOKUP(O198,'auxiliar memoria'!$D$40:$E$47,2,FALSE),VLOOKUP(O198,'auxiliar memoria'!$G$122:$H$140,2,FALSE))</f>
        <v>CERÂMICA APARTIR DO PISO ATÉ 1,60M</v>
      </c>
      <c r="C198" s="257"/>
      <c r="D198" s="269" t="s">
        <v>403</v>
      </c>
      <c r="E198" s="270"/>
      <c r="F198" s="259"/>
      <c r="G198" s="260">
        <f>31.36-2.13</f>
        <v>29.23</v>
      </c>
      <c r="H198" s="260"/>
      <c r="I198" s="260">
        <v>1.6</v>
      </c>
      <c r="J198" s="260">
        <f t="shared" si="19"/>
        <v>9.3536000000000001</v>
      </c>
      <c r="K198" s="261"/>
      <c r="L198" s="261"/>
      <c r="M198" s="262"/>
      <c r="N198" s="263" t="s">
        <v>368</v>
      </c>
      <c r="O198" s="264">
        <v>2</v>
      </c>
      <c r="P198" s="248" t="s">
        <v>92</v>
      </c>
      <c r="Q198" s="264"/>
      <c r="R198" s="264"/>
      <c r="S198" s="264"/>
      <c r="T198" s="264"/>
      <c r="U198" s="264"/>
      <c r="V198" s="264"/>
      <c r="X198" s="265" t="str">
        <f t="shared" ref="X198:X203" si="20">IF(C198="sinapi","ok",IF(C198="orse","ok",IF(P198="título","título",IF(P198="intertítulo","intertítulo",""))))</f>
        <v/>
      </c>
    </row>
    <row r="199" spans="1:24" s="249" customFormat="1" ht="28.5" customHeight="1">
      <c r="A199" s="267" t="str">
        <f>IF(MID(N199,1,1)="R","RECUPERAR",VLOOKUP(N199,'auxiliar memoria'!$D$40:$E$47,2,FALSE))</f>
        <v>RECUPERAR</v>
      </c>
      <c r="B199" s="268" t="str">
        <f>IF(MID(N199,1,1)="R",VLOOKUP(O199,'auxiliar memoria'!$D$40:$E$47,2,FALSE),VLOOKUP(O199,'auxiliar memoria'!$G$122:$H$140,2,FALSE))</f>
        <v>CERÂMICA APARTIR DO PISO ATÉ 1,60M</v>
      </c>
      <c r="C199" s="257"/>
      <c r="D199" s="269" t="s">
        <v>405</v>
      </c>
      <c r="E199" s="270"/>
      <c r="F199" s="259"/>
      <c r="G199" s="260">
        <f>31.39-2.13</f>
        <v>29.26</v>
      </c>
      <c r="H199" s="260"/>
      <c r="I199" s="260">
        <v>1.6</v>
      </c>
      <c r="J199" s="260">
        <f t="shared" si="19"/>
        <v>9.3632000000000009</v>
      </c>
      <c r="K199" s="261"/>
      <c r="L199" s="261"/>
      <c r="M199" s="262"/>
      <c r="N199" s="263" t="s">
        <v>368</v>
      </c>
      <c r="O199" s="264">
        <v>2</v>
      </c>
      <c r="P199" s="248" t="s">
        <v>92</v>
      </c>
      <c r="Q199" s="264"/>
      <c r="R199" s="264"/>
      <c r="S199" s="264"/>
      <c r="T199" s="264"/>
      <c r="U199" s="264"/>
      <c r="V199" s="264"/>
      <c r="X199" s="265" t="str">
        <f t="shared" si="20"/>
        <v/>
      </c>
    </row>
    <row r="200" spans="1:24" s="249" customFormat="1" ht="28.5" customHeight="1">
      <c r="A200" s="267" t="str">
        <f>IF(MID(N200,1,1)="R","RECUPERAR",VLOOKUP(N200,'auxiliar memoria'!$D$40:$E$47,2,FALSE))</f>
        <v>RECUPERAR</v>
      </c>
      <c r="B200" s="268" t="str">
        <f>IF(MID(N200,1,1)="R",VLOOKUP(O200,'auxiliar memoria'!$D$40:$E$47,2,FALSE),VLOOKUP(O200,'auxiliar memoria'!$G$122:$H$140,2,FALSE))</f>
        <v>CERÂMICA APARTIR DO PISO ATÉ 1,60M</v>
      </c>
      <c r="C200" s="257"/>
      <c r="D200" s="269" t="s">
        <v>407</v>
      </c>
      <c r="E200" s="260"/>
      <c r="F200" s="259"/>
      <c r="G200" s="260">
        <f>31.52-2.13</f>
        <v>29.39</v>
      </c>
      <c r="H200" s="260"/>
      <c r="I200" s="260">
        <v>1.6</v>
      </c>
      <c r="J200" s="260">
        <f t="shared" si="19"/>
        <v>9.4047999999999998</v>
      </c>
      <c r="K200" s="261"/>
      <c r="L200" s="261"/>
      <c r="M200" s="262"/>
      <c r="N200" s="263" t="s">
        <v>368</v>
      </c>
      <c r="O200" s="264">
        <v>2</v>
      </c>
      <c r="P200" s="248" t="s">
        <v>92</v>
      </c>
      <c r="Q200" s="264"/>
      <c r="R200" s="264"/>
      <c r="S200" s="264"/>
      <c r="T200" s="264"/>
      <c r="U200" s="264"/>
      <c r="V200" s="264"/>
      <c r="X200" s="265" t="str">
        <f t="shared" si="20"/>
        <v/>
      </c>
    </row>
    <row r="201" spans="1:24" s="249" customFormat="1" ht="26.25" customHeight="1">
      <c r="A201" s="267" t="str">
        <f>IF(MID(N201,1,1)="R","RECUPERAR",VLOOKUP(N201,'auxiliar memoria'!$D$40:$E$47,2,FALSE))</f>
        <v>RECUPERAR</v>
      </c>
      <c r="B201" s="268" t="str">
        <f>IF(MID(N201,1,1)="R",VLOOKUP(O201,'auxiliar memoria'!$D$40:$E$47,2,FALSE),VLOOKUP(O201,'auxiliar memoria'!$G$122:$H$140,2,FALSE))</f>
        <v>CERÂMICA APARTIR DO PISO ATÉ 1,60M</v>
      </c>
      <c r="C201" s="257"/>
      <c r="D201" s="269" t="s">
        <v>409</v>
      </c>
      <c r="E201" s="260"/>
      <c r="F201" s="259"/>
      <c r="G201" s="260">
        <f>31.38-2.13</f>
        <v>29.25</v>
      </c>
      <c r="H201" s="260"/>
      <c r="I201" s="260">
        <v>1.6</v>
      </c>
      <c r="J201" s="260">
        <f t="shared" si="19"/>
        <v>9.3600000000000012</v>
      </c>
      <c r="K201" s="261"/>
      <c r="L201" s="261"/>
      <c r="M201" s="262"/>
      <c r="N201" s="263" t="s">
        <v>368</v>
      </c>
      <c r="O201" s="264">
        <v>2</v>
      </c>
      <c r="P201" s="248" t="s">
        <v>92</v>
      </c>
      <c r="Q201" s="264"/>
      <c r="R201" s="264"/>
      <c r="S201" s="264"/>
      <c r="T201" s="264"/>
      <c r="U201" s="264"/>
      <c r="V201" s="264"/>
      <c r="X201" s="265" t="str">
        <f t="shared" si="20"/>
        <v/>
      </c>
    </row>
    <row r="202" spans="1:24" s="249" customFormat="1" ht="28.5" customHeight="1">
      <c r="A202" s="267" t="str">
        <f>IF(MID(N202,1,1)="R","RECUPERAR",VLOOKUP(N202,'auxiliar memoria'!$D$40:$E$47,2,FALSE))</f>
        <v>RECUPERAR</v>
      </c>
      <c r="B202" s="268" t="str">
        <f>IF(MID(N202,1,1)="R",VLOOKUP(O202,'auxiliar memoria'!$D$40:$E$47,2,FALSE),VLOOKUP(O202,'auxiliar memoria'!$G$122:$H$140,2,FALSE))</f>
        <v>CERÂMICA APARTIR DO PISO ATÉ 1,60M</v>
      </c>
      <c r="C202" s="257"/>
      <c r="D202" s="269" t="s">
        <v>411</v>
      </c>
      <c r="E202" s="270"/>
      <c r="F202" s="259"/>
      <c r="G202" s="260">
        <f>31.38-2.13</f>
        <v>29.25</v>
      </c>
      <c r="H202" s="260"/>
      <c r="I202" s="260">
        <v>1.6</v>
      </c>
      <c r="J202" s="260">
        <f t="shared" si="19"/>
        <v>9.3600000000000012</v>
      </c>
      <c r="K202" s="261"/>
      <c r="L202" s="261"/>
      <c r="M202" s="262"/>
      <c r="N202" s="263" t="s">
        <v>368</v>
      </c>
      <c r="O202" s="264">
        <v>2</v>
      </c>
      <c r="P202" s="248" t="s">
        <v>92</v>
      </c>
      <c r="Q202" s="264"/>
      <c r="R202" s="264"/>
      <c r="S202" s="264"/>
      <c r="T202" s="264"/>
      <c r="U202" s="264"/>
      <c r="V202" s="264"/>
      <c r="X202" s="265" t="str">
        <f t="shared" si="20"/>
        <v/>
      </c>
    </row>
    <row r="203" spans="1:24" s="249" customFormat="1" ht="28.5" customHeight="1">
      <c r="A203" s="267" t="str">
        <f>IF(MID(N203,1,1)="R","RECUPERAR",VLOOKUP(N203,'auxiliar memoria'!$D$40:$E$47,2,FALSE))</f>
        <v>RECUPERAR</v>
      </c>
      <c r="B203" s="268" t="str">
        <f>IF(MID(N203,1,1)="R",VLOOKUP(O203,'auxiliar memoria'!$D$40:$E$47,2,FALSE),VLOOKUP(O203,'auxiliar memoria'!$G$122:$H$140,2,FALSE))</f>
        <v>CERÂMICA APARTIR DO PISO ATÉ 1,60M</v>
      </c>
      <c r="C203" s="257"/>
      <c r="D203" s="269" t="s">
        <v>415</v>
      </c>
      <c r="E203" s="260"/>
      <c r="F203" s="259"/>
      <c r="G203" s="260">
        <f>128.55-1.83*12</f>
        <v>106.59</v>
      </c>
      <c r="H203" s="272"/>
      <c r="I203" s="260">
        <f>IF(MID(N203,1,1)="r",1.6,IF(VLOOKUP(B203,'auxiliar memoria'!$H$122:$J$141,3,FALSE)="TETO",H203,VLOOKUP(B203,'auxiliar memoria'!$H$122:$J$141,3,FALSE)))</f>
        <v>1.6</v>
      </c>
      <c r="J203" s="260">
        <f t="shared" si="19"/>
        <v>34.108800000000002</v>
      </c>
      <c r="K203" s="261"/>
      <c r="L203" s="261"/>
      <c r="M203" s="262"/>
      <c r="N203" s="263" t="s">
        <v>368</v>
      </c>
      <c r="O203" s="264">
        <v>2</v>
      </c>
      <c r="P203" s="248" t="s">
        <v>92</v>
      </c>
      <c r="Q203" s="264"/>
      <c r="R203" s="264"/>
      <c r="S203" s="264"/>
      <c r="T203" s="264"/>
      <c r="U203" s="264"/>
      <c r="V203" s="264"/>
      <c r="X203" s="265" t="str">
        <f t="shared" si="20"/>
        <v/>
      </c>
    </row>
    <row r="204" spans="1:24" s="4" customFormat="1" ht="26.25">
      <c r="A204" s="314" t="s">
        <v>389</v>
      </c>
      <c r="B204" s="231"/>
      <c r="J204" s="284"/>
      <c r="N204" s="231"/>
    </row>
    <row r="205" spans="1:24" s="249" customFormat="1" ht="28.5" customHeight="1">
      <c r="A205" s="267" t="str">
        <f>IF(MID(N205,1,1)="R","RECUPERAR",VLOOKUP(N205,'auxiliar memoria'!$D$40:$E$47,2,FALSE))</f>
        <v>RECUPERAR</v>
      </c>
      <c r="B205" s="268" t="str">
        <f>IF(MID(N205,1,1)="R",VLOOKUP(O205,'auxiliar memoria'!$D$40:$E$47,2,FALSE),VLOOKUP(O205,'auxiliar memoria'!$G$122:$H$140,2,FALSE))</f>
        <v>CERÂMICA APARTIR DO PISO ATÉ 1,60M</v>
      </c>
      <c r="C205" s="257"/>
      <c r="D205" s="269" t="s">
        <v>358</v>
      </c>
      <c r="E205" s="270"/>
      <c r="F205" s="259"/>
      <c r="G205" s="260">
        <v>6.73</v>
      </c>
      <c r="H205" s="260"/>
      <c r="I205" s="260">
        <f>IF(MID(N205,1,1)="r",1.6,IF(VLOOKUP(B205,'auxiliar memoria'!$H$122:$J$141,3,FALSE)="TETO",H205,VLOOKUP(B205,'auxiliar memoria'!$H$122:$J$141,3,FALSE)))</f>
        <v>1.6</v>
      </c>
      <c r="J205" s="260">
        <f>I205*G205*20%</f>
        <v>2.1536000000000004</v>
      </c>
      <c r="K205" s="261"/>
      <c r="L205" s="261"/>
      <c r="M205" s="262"/>
      <c r="N205" s="263" t="s">
        <v>368</v>
      </c>
      <c r="O205" s="264">
        <v>2</v>
      </c>
      <c r="P205" s="248" t="s">
        <v>92</v>
      </c>
      <c r="Q205" s="264"/>
      <c r="R205" s="264"/>
      <c r="S205" s="264"/>
      <c r="T205" s="264"/>
      <c r="U205" s="264"/>
      <c r="V205" s="264"/>
      <c r="X205" s="265" t="str">
        <f>IF(C205="sinapi","ok",IF(C205="orse","ok",IF(P205="título","título",IF(P205="intertítulo","intertítulo",""))))</f>
        <v/>
      </c>
    </row>
    <row r="206" spans="1:24" s="249" customFormat="1" ht="28.5" customHeight="1">
      <c r="A206" s="267" t="str">
        <f>IF(MID(N206,1,1)="R","RECUPERAR",VLOOKUP(N206,'auxiliar memoria'!$D$40:$E$47,2,FALSE))</f>
        <v>RECUPERAR</v>
      </c>
      <c r="B206" s="268" t="str">
        <f>IF(MID(N206,1,1)="R",VLOOKUP(O206,'auxiliar memoria'!$D$40:$E$47,2,FALSE),VLOOKUP(O206,'auxiliar memoria'!$G$122:$H$140,2,FALSE))</f>
        <v>CERÂMICA APARTIR DO PISO ATÉ 1,60M</v>
      </c>
      <c r="C206" s="257"/>
      <c r="D206" s="269" t="s">
        <v>359</v>
      </c>
      <c r="E206" s="270"/>
      <c r="F206" s="259"/>
      <c r="G206" s="260">
        <v>6.87</v>
      </c>
      <c r="H206" s="260"/>
      <c r="I206" s="260">
        <f>IF(MID(N206,1,1)="r",1.6,IF(VLOOKUP(B206,'auxiliar memoria'!$H$122:$J$141,3,FALSE)="TETO",H206,VLOOKUP(B206,'auxiliar memoria'!$H$122:$J$141,3,FALSE)))</f>
        <v>1.6</v>
      </c>
      <c r="J206" s="260">
        <f>I206*G206*20%</f>
        <v>2.1984000000000004</v>
      </c>
      <c r="K206" s="261"/>
      <c r="L206" s="261"/>
      <c r="M206" s="262"/>
      <c r="N206" s="263" t="s">
        <v>368</v>
      </c>
      <c r="O206" s="264">
        <v>2</v>
      </c>
      <c r="P206" s="248" t="s">
        <v>92</v>
      </c>
      <c r="Q206" s="264"/>
      <c r="R206" s="264"/>
      <c r="S206" s="264"/>
      <c r="T206" s="264"/>
      <c r="U206" s="264"/>
      <c r="V206" s="264"/>
      <c r="X206" s="265" t="str">
        <f>IF(C206="sinapi","ok",IF(C206="orse","ok",IF(P206="título","título",IF(P206="intertítulo","intertítulo",""))))</f>
        <v/>
      </c>
    </row>
    <row r="207" spans="1:24" s="4" customFormat="1" ht="26.25">
      <c r="A207" s="314" t="s">
        <v>341</v>
      </c>
      <c r="B207" s="231"/>
      <c r="N207" s="231"/>
    </row>
    <row r="208" spans="1:24" s="251" customFormat="1" ht="28.5" customHeight="1">
      <c r="A208" s="279" t="s">
        <v>187</v>
      </c>
      <c r="B208" s="280" t="s">
        <v>325</v>
      </c>
      <c r="C208" s="273"/>
      <c r="D208" s="281" t="s">
        <v>121</v>
      </c>
      <c r="E208" s="275"/>
      <c r="F208" s="274"/>
      <c r="G208" s="275">
        <v>31.22</v>
      </c>
      <c r="H208" s="275"/>
      <c r="I208" s="275">
        <v>1.8</v>
      </c>
      <c r="J208" s="275">
        <f>I208*G208</f>
        <v>56.195999999999998</v>
      </c>
      <c r="K208" s="276"/>
      <c r="L208" s="276"/>
      <c r="M208" s="277"/>
      <c r="N208" s="278">
        <v>1</v>
      </c>
      <c r="O208" s="189">
        <v>6</v>
      </c>
      <c r="P208" s="250" t="s">
        <v>92</v>
      </c>
      <c r="Q208" s="189"/>
      <c r="R208" s="189"/>
      <c r="S208" s="189"/>
      <c r="T208" s="189"/>
      <c r="U208" s="189"/>
      <c r="V208" s="189"/>
      <c r="X208" s="187" t="s">
        <v>92</v>
      </c>
    </row>
    <row r="209" spans="1:24" s="251" customFormat="1" ht="28.5" customHeight="1">
      <c r="A209" s="279" t="s">
        <v>187</v>
      </c>
      <c r="B209" s="280" t="s">
        <v>325</v>
      </c>
      <c r="C209" s="273"/>
      <c r="D209" s="281" t="s">
        <v>354</v>
      </c>
      <c r="E209" s="275"/>
      <c r="F209" s="274"/>
      <c r="G209" s="275">
        <v>18.22</v>
      </c>
      <c r="H209" s="275"/>
      <c r="I209" s="275">
        <v>1.8</v>
      </c>
      <c r="J209" s="275">
        <f t="shared" ref="J209:J214" si="21">I209*G209</f>
        <v>32.795999999999999</v>
      </c>
      <c r="K209" s="276"/>
      <c r="L209" s="276"/>
      <c r="M209" s="277"/>
      <c r="N209" s="278">
        <v>1</v>
      </c>
      <c r="O209" s="189">
        <v>6</v>
      </c>
      <c r="P209" s="250" t="s">
        <v>92</v>
      </c>
      <c r="Q209" s="189"/>
      <c r="R209" s="189"/>
      <c r="S209" s="189"/>
      <c r="T209" s="189"/>
      <c r="U209" s="189"/>
      <c r="V209" s="189"/>
      <c r="X209" s="187" t="s">
        <v>92</v>
      </c>
    </row>
    <row r="210" spans="1:24" s="251" customFormat="1" ht="28.5" customHeight="1">
      <c r="A210" s="279" t="s">
        <v>187</v>
      </c>
      <c r="B210" s="280" t="s">
        <v>325</v>
      </c>
      <c r="C210" s="273"/>
      <c r="D210" s="281" t="s">
        <v>355</v>
      </c>
      <c r="E210" s="283"/>
      <c r="F210" s="274"/>
      <c r="G210" s="275">
        <v>19.46</v>
      </c>
      <c r="H210" s="275"/>
      <c r="I210" s="275">
        <v>1.8</v>
      </c>
      <c r="J210" s="275">
        <f t="shared" si="21"/>
        <v>35.028000000000006</v>
      </c>
      <c r="K210" s="276"/>
      <c r="L210" s="276"/>
      <c r="M210" s="277"/>
      <c r="N210" s="278">
        <v>1</v>
      </c>
      <c r="O210" s="189">
        <v>6</v>
      </c>
      <c r="P210" s="250" t="s">
        <v>92</v>
      </c>
      <c r="Q210" s="189"/>
      <c r="R210" s="189"/>
      <c r="S210" s="189"/>
      <c r="T210" s="189"/>
      <c r="U210" s="189"/>
      <c r="V210" s="189"/>
      <c r="X210" s="187" t="s">
        <v>92</v>
      </c>
    </row>
    <row r="211" spans="1:24" s="251" customFormat="1" ht="28.5" customHeight="1">
      <c r="A211" s="279" t="s">
        <v>187</v>
      </c>
      <c r="B211" s="280" t="s">
        <v>325</v>
      </c>
      <c r="C211" s="273"/>
      <c r="D211" s="281" t="s">
        <v>356</v>
      </c>
      <c r="E211" s="275"/>
      <c r="F211" s="274"/>
      <c r="G211" s="275">
        <v>18.22</v>
      </c>
      <c r="H211" s="275"/>
      <c r="I211" s="275">
        <v>1.8</v>
      </c>
      <c r="J211" s="275">
        <f t="shared" si="21"/>
        <v>32.795999999999999</v>
      </c>
      <c r="K211" s="276"/>
      <c r="L211" s="276"/>
      <c r="M211" s="277"/>
      <c r="N211" s="278">
        <v>1</v>
      </c>
      <c r="O211" s="189">
        <v>6</v>
      </c>
      <c r="P211" s="250" t="s">
        <v>92</v>
      </c>
      <c r="Q211" s="189"/>
      <c r="R211" s="189"/>
      <c r="S211" s="189"/>
      <c r="T211" s="189"/>
      <c r="U211" s="189"/>
      <c r="V211" s="189"/>
      <c r="X211" s="187" t="s">
        <v>92</v>
      </c>
    </row>
    <row r="212" spans="1:24" s="251" customFormat="1" ht="28.5" customHeight="1">
      <c r="A212" s="279" t="s">
        <v>187</v>
      </c>
      <c r="B212" s="280" t="s">
        <v>325</v>
      </c>
      <c r="C212" s="273"/>
      <c r="D212" s="281" t="s">
        <v>357</v>
      </c>
      <c r="E212" s="283"/>
      <c r="F212" s="274"/>
      <c r="G212" s="275">
        <v>19.440000000000001</v>
      </c>
      <c r="H212" s="275"/>
      <c r="I212" s="275">
        <v>1.8</v>
      </c>
      <c r="J212" s="275">
        <f t="shared" si="21"/>
        <v>34.992000000000004</v>
      </c>
      <c r="K212" s="276"/>
      <c r="L212" s="276"/>
      <c r="M212" s="277"/>
      <c r="N212" s="278">
        <v>1</v>
      </c>
      <c r="O212" s="189">
        <v>6</v>
      </c>
      <c r="P212" s="250" t="s">
        <v>92</v>
      </c>
      <c r="Q212" s="189"/>
      <c r="R212" s="189"/>
      <c r="S212" s="189"/>
      <c r="T212" s="189"/>
      <c r="U212" s="189"/>
      <c r="V212" s="189"/>
      <c r="X212" s="187" t="s">
        <v>92</v>
      </c>
    </row>
    <row r="213" spans="1:24" s="251" customFormat="1" ht="28.5" customHeight="1">
      <c r="A213" s="279" t="s">
        <v>187</v>
      </c>
      <c r="B213" s="280" t="s">
        <v>322</v>
      </c>
      <c r="C213" s="273"/>
      <c r="D213" s="281" t="s">
        <v>360</v>
      </c>
      <c r="E213" s="275"/>
      <c r="F213" s="274"/>
      <c r="G213" s="275">
        <v>25.07</v>
      </c>
      <c r="H213" s="282"/>
      <c r="I213" s="275">
        <v>1.8</v>
      </c>
      <c r="J213" s="275">
        <f t="shared" si="21"/>
        <v>45.126000000000005</v>
      </c>
      <c r="K213" s="276"/>
      <c r="L213" s="276"/>
      <c r="M213" s="277"/>
      <c r="N213" s="278">
        <v>1</v>
      </c>
      <c r="O213" s="189">
        <v>1</v>
      </c>
      <c r="P213" s="250" t="s">
        <v>92</v>
      </c>
      <c r="Q213" s="189"/>
      <c r="R213" s="189"/>
      <c r="S213" s="189"/>
      <c r="T213" s="189"/>
      <c r="U213" s="189"/>
      <c r="V213" s="189"/>
      <c r="X213" s="187" t="s">
        <v>92</v>
      </c>
    </row>
    <row r="214" spans="1:24" s="251" customFormat="1" ht="28.5" customHeight="1">
      <c r="A214" s="279" t="s">
        <v>319</v>
      </c>
      <c r="B214" s="280" t="s">
        <v>322</v>
      </c>
      <c r="C214" s="273"/>
      <c r="D214" s="281" t="s">
        <v>362</v>
      </c>
      <c r="E214" s="283"/>
      <c r="F214" s="274"/>
      <c r="G214" s="275">
        <v>13.99</v>
      </c>
      <c r="H214" s="275"/>
      <c r="I214" s="275">
        <v>1.8</v>
      </c>
      <c r="J214" s="275">
        <f t="shared" si="21"/>
        <v>25.182000000000002</v>
      </c>
      <c r="K214" s="276"/>
      <c r="L214" s="276"/>
      <c r="M214" s="277"/>
      <c r="N214" s="278">
        <v>2</v>
      </c>
      <c r="O214" s="189">
        <v>1</v>
      </c>
      <c r="P214" s="250" t="s">
        <v>92</v>
      </c>
      <c r="Q214" s="189"/>
      <c r="R214" s="189"/>
      <c r="S214" s="189"/>
      <c r="T214" s="189"/>
      <c r="U214" s="189"/>
      <c r="V214" s="189"/>
      <c r="X214" s="187" t="s">
        <v>92</v>
      </c>
    </row>
    <row r="215" spans="1:24" s="4" customFormat="1" ht="26.25">
      <c r="A215" s="314" t="s">
        <v>342</v>
      </c>
      <c r="B215" s="231"/>
      <c r="J215" s="284"/>
      <c r="N215" s="231"/>
    </row>
    <row r="216" spans="1:24" s="293" customFormat="1" ht="28.5" customHeight="1">
      <c r="A216" s="316" t="s">
        <v>380</v>
      </c>
      <c r="B216" s="296" t="s">
        <v>327</v>
      </c>
      <c r="C216" s="285"/>
      <c r="D216" s="295" t="s">
        <v>361</v>
      </c>
      <c r="E216" s="286"/>
      <c r="F216" s="287"/>
      <c r="G216" s="288">
        <v>58.79999999999999</v>
      </c>
      <c r="H216" s="288"/>
      <c r="I216" s="288">
        <v>2.5499999999999998</v>
      </c>
      <c r="J216" s="288">
        <f>I216*G216</f>
        <v>149.93999999999997</v>
      </c>
      <c r="K216" s="289"/>
      <c r="L216" s="289"/>
      <c r="M216" s="290"/>
      <c r="N216" s="317">
        <v>3</v>
      </c>
      <c r="O216" s="291">
        <v>8</v>
      </c>
      <c r="P216" s="292" t="s">
        <v>92</v>
      </c>
      <c r="Q216" s="291"/>
      <c r="R216" s="291"/>
      <c r="S216" s="291"/>
      <c r="T216" s="291"/>
      <c r="U216" s="291"/>
      <c r="V216" s="291"/>
      <c r="X216" s="294" t="s">
        <v>92</v>
      </c>
    </row>
    <row r="217" spans="1:24" s="293" customFormat="1" ht="28.5" customHeight="1">
      <c r="A217" s="316" t="s">
        <v>380</v>
      </c>
      <c r="B217" s="296" t="s">
        <v>327</v>
      </c>
      <c r="C217" s="285"/>
      <c r="D217" s="295" t="s">
        <v>369</v>
      </c>
      <c r="E217" s="286"/>
      <c r="F217" s="287"/>
      <c r="G217" s="288">
        <v>5.6</v>
      </c>
      <c r="H217" s="288"/>
      <c r="I217" s="288">
        <v>2.5499999999999998</v>
      </c>
      <c r="J217" s="288">
        <f>I217*G217</f>
        <v>14.279999999999998</v>
      </c>
      <c r="K217" s="289"/>
      <c r="L217" s="289"/>
      <c r="M217" s="290"/>
      <c r="N217" s="317">
        <v>3</v>
      </c>
      <c r="O217" s="291">
        <v>8</v>
      </c>
      <c r="P217" s="292" t="s">
        <v>92</v>
      </c>
      <c r="Q217" s="291"/>
      <c r="R217" s="291"/>
      <c r="S217" s="291"/>
      <c r="T217" s="291"/>
      <c r="U217" s="291"/>
      <c r="V217" s="291"/>
      <c r="X217" s="294" t="s">
        <v>92</v>
      </c>
    </row>
    <row r="218" spans="1:24" s="293" customFormat="1" ht="28.5" customHeight="1">
      <c r="A218" s="316" t="s">
        <v>380</v>
      </c>
      <c r="B218" s="296" t="s">
        <v>327</v>
      </c>
      <c r="C218" s="285"/>
      <c r="D218" s="295" t="s">
        <v>353</v>
      </c>
      <c r="E218" s="286"/>
      <c r="F218" s="287"/>
      <c r="G218" s="288">
        <v>56.99</v>
      </c>
      <c r="H218" s="288"/>
      <c r="I218" s="288">
        <v>2.5499999999999998</v>
      </c>
      <c r="J218" s="288">
        <f>I218*G218</f>
        <v>145.3245</v>
      </c>
      <c r="K218" s="289"/>
      <c r="L218" s="289"/>
      <c r="M218" s="290"/>
      <c r="N218" s="317">
        <v>3</v>
      </c>
      <c r="O218" s="291">
        <v>8</v>
      </c>
      <c r="P218" s="292" t="s">
        <v>92</v>
      </c>
      <c r="Q218" s="291"/>
      <c r="R218" s="291"/>
      <c r="S218" s="291"/>
      <c r="T218" s="291"/>
      <c r="U218" s="291"/>
      <c r="V218" s="291"/>
      <c r="X218" s="294" t="s">
        <v>92</v>
      </c>
    </row>
    <row r="219" spans="1:24" s="293" customFormat="1" ht="28.5" customHeight="1">
      <c r="A219" s="316" t="s">
        <v>319</v>
      </c>
      <c r="B219" s="296" t="s">
        <v>327</v>
      </c>
      <c r="C219" s="285"/>
      <c r="D219" s="295" t="s">
        <v>364</v>
      </c>
      <c r="E219" s="297"/>
      <c r="F219" s="287"/>
      <c r="G219" s="288">
        <v>7.4899999999999993</v>
      </c>
      <c r="H219" s="288"/>
      <c r="I219" s="288">
        <v>2.5499999999999998</v>
      </c>
      <c r="J219" s="288">
        <f>I219*G219</f>
        <v>19.099499999999995</v>
      </c>
      <c r="K219" s="289"/>
      <c r="L219" s="289"/>
      <c r="M219" s="290"/>
      <c r="N219" s="317">
        <v>2</v>
      </c>
      <c r="O219" s="291">
        <v>8</v>
      </c>
      <c r="P219" s="292" t="s">
        <v>92</v>
      </c>
      <c r="Q219" s="291"/>
      <c r="R219" s="291"/>
      <c r="S219" s="291"/>
      <c r="T219" s="291"/>
      <c r="U219" s="291"/>
      <c r="V219" s="291"/>
      <c r="X219" s="294" t="s">
        <v>92</v>
      </c>
    </row>
    <row r="220" spans="1:24" s="4" customFormat="1" ht="26.25">
      <c r="A220" s="314" t="s">
        <v>390</v>
      </c>
      <c r="B220" s="231"/>
      <c r="J220" s="284"/>
      <c r="N220" s="231"/>
    </row>
    <row r="221" spans="1:24" s="330" customFormat="1" ht="28.5" customHeight="1">
      <c r="A221" s="318" t="s">
        <v>380</v>
      </c>
      <c r="B221" s="319" t="s">
        <v>324</v>
      </c>
      <c r="C221" s="320"/>
      <c r="D221" s="321" t="s">
        <v>370</v>
      </c>
      <c r="E221" s="322"/>
      <c r="F221" s="323"/>
      <c r="G221" s="324">
        <v>5.6</v>
      </c>
      <c r="H221" s="324"/>
      <c r="I221" s="324">
        <v>2.5499999999999998</v>
      </c>
      <c r="J221" s="324">
        <f>I221*G221</f>
        <v>14.279999999999998</v>
      </c>
      <c r="K221" s="325"/>
      <c r="L221" s="325"/>
      <c r="M221" s="326"/>
      <c r="N221" s="327">
        <v>3</v>
      </c>
      <c r="O221" s="328">
        <v>5</v>
      </c>
      <c r="P221" s="329" t="s">
        <v>92</v>
      </c>
      <c r="Q221" s="328"/>
      <c r="R221" s="328"/>
      <c r="S221" s="328"/>
      <c r="T221" s="328"/>
      <c r="U221" s="328"/>
      <c r="V221" s="328"/>
      <c r="X221" s="331" t="s">
        <v>92</v>
      </c>
    </row>
    <row r="222" spans="1:24" s="330" customFormat="1" ht="28.5" customHeight="1">
      <c r="A222" s="318" t="s">
        <v>319</v>
      </c>
      <c r="B222" s="319" t="s">
        <v>323</v>
      </c>
      <c r="C222" s="320"/>
      <c r="D222" s="321" t="s">
        <v>363</v>
      </c>
      <c r="E222" s="332"/>
      <c r="F222" s="323"/>
      <c r="G222" s="324">
        <v>7.1100000000000012</v>
      </c>
      <c r="H222" s="324"/>
      <c r="I222" s="324">
        <v>2.5499999999999998</v>
      </c>
      <c r="J222" s="324">
        <f>I222*G222</f>
        <v>18.130500000000001</v>
      </c>
      <c r="K222" s="325"/>
      <c r="L222" s="325"/>
      <c r="M222" s="326"/>
      <c r="N222" s="327">
        <v>2</v>
      </c>
      <c r="O222" s="328">
        <v>4</v>
      </c>
      <c r="P222" s="329" t="s">
        <v>92</v>
      </c>
      <c r="Q222" s="328"/>
      <c r="R222" s="328"/>
      <c r="S222" s="328"/>
      <c r="T222" s="328"/>
      <c r="U222" s="328"/>
      <c r="V222" s="328"/>
      <c r="X222" s="331" t="s">
        <v>92</v>
      </c>
    </row>
    <row r="223" spans="1:24" s="330" customFormat="1" ht="28.5" customHeight="1">
      <c r="A223" s="318" t="s">
        <v>319</v>
      </c>
      <c r="B223" s="319" t="s">
        <v>323</v>
      </c>
      <c r="C223" s="320"/>
      <c r="D223" s="321" t="s">
        <v>371</v>
      </c>
      <c r="E223" s="332"/>
      <c r="F223" s="323"/>
      <c r="G223" s="324">
        <v>2.1</v>
      </c>
      <c r="H223" s="324"/>
      <c r="I223" s="324">
        <v>2.5499999999999998</v>
      </c>
      <c r="J223" s="324">
        <f>I223*G223</f>
        <v>5.3549999999999995</v>
      </c>
      <c r="K223" s="325"/>
      <c r="L223" s="325"/>
      <c r="M223" s="326"/>
      <c r="N223" s="327">
        <v>2</v>
      </c>
      <c r="O223" s="328">
        <v>4</v>
      </c>
      <c r="P223" s="329" t="s">
        <v>92</v>
      </c>
      <c r="Q223" s="328"/>
      <c r="R223" s="328"/>
      <c r="S223" s="328"/>
      <c r="T223" s="328"/>
      <c r="U223" s="328"/>
      <c r="V223" s="328"/>
      <c r="X223" s="331" t="s">
        <v>92</v>
      </c>
    </row>
    <row r="224" spans="1:24" s="330" customFormat="1" ht="28.5" customHeight="1">
      <c r="A224" s="318" t="s">
        <v>319</v>
      </c>
      <c r="B224" s="319" t="s">
        <v>324</v>
      </c>
      <c r="C224" s="320"/>
      <c r="D224" s="321" t="s">
        <v>372</v>
      </c>
      <c r="E224" s="332"/>
      <c r="F224" s="323"/>
      <c r="G224" s="324">
        <v>2.46</v>
      </c>
      <c r="H224" s="324"/>
      <c r="I224" s="324">
        <v>2.5499999999999998</v>
      </c>
      <c r="J224" s="324">
        <f>I224*G224</f>
        <v>6.2729999999999997</v>
      </c>
      <c r="K224" s="325"/>
      <c r="L224" s="325"/>
      <c r="M224" s="326"/>
      <c r="N224" s="327">
        <v>2</v>
      </c>
      <c r="O224" s="328">
        <v>5</v>
      </c>
      <c r="P224" s="329" t="s">
        <v>92</v>
      </c>
      <c r="Q224" s="328"/>
      <c r="R224" s="328"/>
      <c r="S224" s="328"/>
      <c r="T224" s="328"/>
      <c r="U224" s="328"/>
      <c r="V224" s="328"/>
      <c r="X224" s="331" t="s">
        <v>92</v>
      </c>
    </row>
    <row r="231" spans="1:24" s="347" customFormat="1" ht="28.5" customHeight="1">
      <c r="A231" s="335" t="s">
        <v>316</v>
      </c>
      <c r="B231" s="336" t="s">
        <v>188</v>
      </c>
      <c r="C231" s="337"/>
      <c r="D231" s="338" t="s">
        <v>416</v>
      </c>
      <c r="E231" s="339"/>
      <c r="F231" s="340"/>
      <c r="G231" s="341"/>
      <c r="H231" s="342"/>
      <c r="I231" s="342"/>
      <c r="J231" s="342"/>
      <c r="K231" s="343"/>
      <c r="L231" s="343"/>
      <c r="M231" s="344"/>
      <c r="N231" s="345" t="s">
        <v>316</v>
      </c>
      <c r="O231" s="345" t="s">
        <v>188</v>
      </c>
      <c r="P231" s="346" t="s">
        <v>92</v>
      </c>
      <c r="Q231" s="345"/>
      <c r="R231" s="345"/>
      <c r="S231" s="345"/>
      <c r="T231" s="345"/>
      <c r="U231" s="345"/>
      <c r="V231" s="345"/>
      <c r="X231" s="348" t="str">
        <f>IF(C231="sinapi","ok",IF(C231="orse","ok",IF(P231="título","título",IF(P231="intertítulo","intertítulo",""))))</f>
        <v/>
      </c>
    </row>
    <row r="232" spans="1:24" s="293" customFormat="1" ht="28.5" customHeight="1">
      <c r="A232" s="316" t="str">
        <f>IF(N232="R","RECUPERAR",VLOOKUP(N232,'auxiliar memoria'!$F$40:$G$47,2,FALSE))</f>
        <v>CERÂMICA</v>
      </c>
      <c r="B232" s="296" t="str">
        <f>IF(N232="R",VLOOKUP(O232,'auxiliar memoria'!$F$41:$G$47,2,FALSE),VLOOKUP(O232,'auxiliar memoria'!$M$122:$N$128,2,FALSE))</f>
        <v>Piso em granilite, espessura mínima de 8mm,</v>
      </c>
      <c r="C232" s="285"/>
      <c r="D232" s="295" t="s">
        <v>109</v>
      </c>
      <c r="E232" s="286"/>
      <c r="F232" s="287"/>
      <c r="G232" s="288"/>
      <c r="H232" s="288"/>
      <c r="I232" s="288"/>
      <c r="J232" s="288">
        <v>56.35</v>
      </c>
      <c r="K232" s="289"/>
      <c r="L232" s="289"/>
      <c r="M232" s="290"/>
      <c r="N232" s="317">
        <v>2</v>
      </c>
      <c r="O232" s="291">
        <v>1</v>
      </c>
      <c r="P232" s="292" t="s">
        <v>92</v>
      </c>
      <c r="Q232" s="291"/>
      <c r="R232" s="291"/>
      <c r="S232" s="291"/>
      <c r="T232" s="291"/>
      <c r="U232" s="291"/>
      <c r="V232" s="291"/>
      <c r="X232" s="294" t="str">
        <f>IF(C232="sinapi","ok",IF(C232="orse","ok",IF(P232="título","título",IF(P232="intertítulo","intertítulo",""))))</f>
        <v/>
      </c>
    </row>
    <row r="233" spans="1:24" s="293" customFormat="1" ht="23.25">
      <c r="A233" s="316" t="str">
        <f>IF(N233="R","RECUPERAR",VLOOKUP(N233,'auxiliar memoria'!$F$40:$G$47,2,FALSE))</f>
        <v>CERÂMICA</v>
      </c>
      <c r="B233" s="296" t="str">
        <f>IF(N233="R",VLOOKUP(O233,'auxiliar memoria'!$F$41:$G$47,2,FALSE),VLOOKUP(O233,'auxiliar memoria'!$M$122:$N$128,2,FALSE))</f>
        <v>Piso em granilite, espessura mínima de 8mm,</v>
      </c>
      <c r="C233" s="285"/>
      <c r="D233" s="295" t="s">
        <v>110</v>
      </c>
      <c r="E233" s="286"/>
      <c r="F233" s="287"/>
      <c r="G233" s="288"/>
      <c r="H233" s="288"/>
      <c r="I233" s="288"/>
      <c r="J233" s="288">
        <v>55.75</v>
      </c>
      <c r="K233" s="289"/>
      <c r="L233" s="289"/>
      <c r="M233" s="290"/>
      <c r="N233" s="317">
        <v>2</v>
      </c>
      <c r="O233" s="291">
        <v>1</v>
      </c>
      <c r="P233" s="292" t="s">
        <v>92</v>
      </c>
      <c r="Q233" s="291"/>
      <c r="R233" s="291"/>
      <c r="S233" s="291"/>
      <c r="T233" s="291"/>
      <c r="U233" s="291"/>
      <c r="V233" s="291"/>
      <c r="X233" s="294" t="str">
        <f>IF(C233="sinapi","ok",IF(C233="orse","ok",IF(P233="título","título",IF(P233="intertítulo","intertítulo",""))))</f>
        <v/>
      </c>
    </row>
    <row r="234" spans="1:24" s="293" customFormat="1" ht="28.5" customHeight="1">
      <c r="A234" s="316" t="str">
        <f>IF(N234="R","RECUPERAR",VLOOKUP(N234,'auxiliar memoria'!$F$40:$G$47,2,FALSE))</f>
        <v>CERÂMICA</v>
      </c>
      <c r="B234" s="296" t="str">
        <f>IF(N234="R",VLOOKUP(O234,'auxiliar memoria'!$F$41:$G$47,2,FALSE),VLOOKUP(O234,'auxiliar memoria'!$M$122:$N$128,2,FALSE))</f>
        <v>Piso em granilite, espessura mínima de 8mm,</v>
      </c>
      <c r="C234" s="285"/>
      <c r="D234" s="295" t="s">
        <v>111</v>
      </c>
      <c r="E234" s="286"/>
      <c r="F234" s="287"/>
      <c r="G234" s="288"/>
      <c r="H234" s="288"/>
      <c r="I234" s="288"/>
      <c r="J234" s="288">
        <v>56.53</v>
      </c>
      <c r="K234" s="289"/>
      <c r="L234" s="289"/>
      <c r="M234" s="290"/>
      <c r="N234" s="317">
        <v>2</v>
      </c>
      <c r="O234" s="291">
        <v>1</v>
      </c>
      <c r="P234" s="292" t="s">
        <v>92</v>
      </c>
      <c r="Q234" s="291"/>
      <c r="R234" s="291"/>
      <c r="S234" s="291"/>
      <c r="T234" s="291"/>
      <c r="U234" s="291"/>
      <c r="V234" s="291"/>
      <c r="X234" s="294" t="str">
        <f>IF(C234="sinapi","ok",IF(C234="orse","ok",IF(P234="título","título",IF(P234="intertítulo","intertítulo",""))))</f>
        <v/>
      </c>
    </row>
    <row r="235" spans="1:24" s="293" customFormat="1" ht="28.5" customHeight="1">
      <c r="A235" s="316" t="str">
        <f>IF(N235="R","RECUPERAR",VLOOKUP(N235,'auxiliar memoria'!$F$40:$G$47,2,FALSE))</f>
        <v>CERÂMICA</v>
      </c>
      <c r="B235" s="296" t="str">
        <f>IF(N235="R",VLOOKUP(O235,'auxiliar memoria'!$F$41:$G$47,2,FALSE),VLOOKUP(O235,'auxiliar memoria'!$M$122:$N$128,2,FALSE))</f>
        <v>Piso em granilite, espessura mínima de 8mm,</v>
      </c>
      <c r="C235" s="285"/>
      <c r="D235" s="295" t="s">
        <v>112</v>
      </c>
      <c r="E235" s="286"/>
      <c r="F235" s="287"/>
      <c r="G235" s="288"/>
      <c r="H235" s="288"/>
      <c r="I235" s="288"/>
      <c r="J235" s="288">
        <v>56.14</v>
      </c>
      <c r="K235" s="289"/>
      <c r="L235" s="289"/>
      <c r="M235" s="290"/>
      <c r="N235" s="317">
        <v>2</v>
      </c>
      <c r="O235" s="291">
        <v>1</v>
      </c>
      <c r="P235" s="292" t="s">
        <v>92</v>
      </c>
      <c r="Q235" s="291"/>
      <c r="R235" s="291"/>
      <c r="S235" s="291"/>
      <c r="T235" s="291"/>
      <c r="U235" s="291"/>
      <c r="V235" s="291"/>
      <c r="X235" s="294" t="str">
        <f>IF(C235="sinapi","ok",IF(C235="orse","ok",IF(P235="título","título",IF(P235="intertítulo","intertítulo",""))))</f>
        <v/>
      </c>
    </row>
    <row r="236" spans="1:24" s="293" customFormat="1" ht="28.5" customHeight="1">
      <c r="A236" s="316" t="str">
        <f>IF(N236="R","RECUPERAR",VLOOKUP(N236,'auxiliar memoria'!$F$40:$G$47,2,FALSE))</f>
        <v>CERÂMICA</v>
      </c>
      <c r="B236" s="296" t="str">
        <f>IF(N236="R",VLOOKUP(O236,'auxiliar memoria'!$F$41:$G$47,2,FALSE),VLOOKUP(O236,'auxiliar memoria'!$M$122:$N$128,2,FALSE))</f>
        <v>Piso em granilite, espessura mínima de 8mm,</v>
      </c>
      <c r="C236" s="285"/>
      <c r="D236" s="295" t="s">
        <v>113</v>
      </c>
      <c r="E236" s="286"/>
      <c r="F236" s="287"/>
      <c r="G236" s="288"/>
      <c r="H236" s="288"/>
      <c r="I236" s="288"/>
      <c r="J236" s="288">
        <v>53.34</v>
      </c>
      <c r="K236" s="289"/>
      <c r="L236" s="289"/>
      <c r="M236" s="290"/>
      <c r="N236" s="317">
        <v>2</v>
      </c>
      <c r="O236" s="291">
        <v>1</v>
      </c>
      <c r="P236" s="292" t="s">
        <v>92</v>
      </c>
      <c r="Q236" s="291"/>
      <c r="R236" s="291"/>
      <c r="S236" s="291"/>
      <c r="T236" s="291"/>
      <c r="U236" s="291"/>
      <c r="V236" s="291"/>
      <c r="X236" s="294" t="str">
        <f t="shared" ref="X236:X248" si="22">IF(C236="sinapi","ok",IF(C236="orse","ok",IF(P236="título","título",IF(P236="intertítulo","intertítulo",""))))</f>
        <v/>
      </c>
    </row>
    <row r="237" spans="1:24" s="293" customFormat="1" ht="28.5" customHeight="1">
      <c r="A237" s="316" t="str">
        <f>IF(N237="R","RECUPERAR",VLOOKUP(N237,'auxiliar memoria'!$F$40:$G$47,2,FALSE))</f>
        <v>CERÂMICA</v>
      </c>
      <c r="B237" s="296" t="str">
        <f>IF(N237="R",VLOOKUP(O237,'auxiliar memoria'!$F$41:$G$47,2,FALSE),VLOOKUP(O237,'auxiliar memoria'!$M$122:$N$128,2,FALSE))</f>
        <v>Piso em granilite, espessura mínima de 8mm,</v>
      </c>
      <c r="C237" s="285"/>
      <c r="D237" s="295" t="s">
        <v>114</v>
      </c>
      <c r="E237" s="286"/>
      <c r="F237" s="287"/>
      <c r="G237" s="288"/>
      <c r="H237" s="288"/>
      <c r="I237" s="288"/>
      <c r="J237" s="288">
        <v>56.04</v>
      </c>
      <c r="K237" s="289"/>
      <c r="L237" s="289"/>
      <c r="M237" s="290"/>
      <c r="N237" s="317">
        <v>2</v>
      </c>
      <c r="O237" s="291">
        <v>1</v>
      </c>
      <c r="P237" s="292" t="s">
        <v>92</v>
      </c>
      <c r="Q237" s="291"/>
      <c r="R237" s="291"/>
      <c r="S237" s="291"/>
      <c r="T237" s="291"/>
      <c r="U237" s="291"/>
      <c r="V237" s="291"/>
      <c r="X237" s="294" t="str">
        <f t="shared" si="22"/>
        <v/>
      </c>
    </row>
    <row r="238" spans="1:24" s="293" customFormat="1" ht="28.5" customHeight="1">
      <c r="A238" s="316" t="str">
        <f>IF(N238="R","RECUPERAR",VLOOKUP(N238,'auxiliar memoria'!$F$40:$G$47,2,FALSE))</f>
        <v>CERÂMICA</v>
      </c>
      <c r="B238" s="296" t="str">
        <f>IF(N238="R",VLOOKUP(O238,'auxiliar memoria'!$F$41:$G$47,2,FALSE),VLOOKUP(O238,'auxiliar memoria'!$M$122:$N$128,2,FALSE))</f>
        <v>Piso em granilite, espessura mínima de 8mm,</v>
      </c>
      <c r="C238" s="285"/>
      <c r="D238" s="295" t="s">
        <v>115</v>
      </c>
      <c r="E238" s="297"/>
      <c r="F238" s="287"/>
      <c r="G238" s="288"/>
      <c r="H238" s="288"/>
      <c r="I238" s="288"/>
      <c r="J238" s="288">
        <v>56.31</v>
      </c>
      <c r="K238" s="289"/>
      <c r="L238" s="289"/>
      <c r="M238" s="290"/>
      <c r="N238" s="317">
        <v>2</v>
      </c>
      <c r="O238" s="291">
        <v>1</v>
      </c>
      <c r="P238" s="292" t="s">
        <v>92</v>
      </c>
      <c r="Q238" s="291"/>
      <c r="R238" s="291"/>
      <c r="S238" s="291"/>
      <c r="T238" s="291"/>
      <c r="U238" s="291"/>
      <c r="V238" s="291"/>
      <c r="X238" s="294" t="str">
        <f t="shared" si="22"/>
        <v/>
      </c>
    </row>
    <row r="239" spans="1:24" s="293" customFormat="1" ht="28.5" customHeight="1">
      <c r="A239" s="316" t="str">
        <f>IF(N239="R","RECUPERAR",VLOOKUP(N239,'auxiliar memoria'!$F$40:$G$47,2,FALSE))</f>
        <v>CERÂMICA</v>
      </c>
      <c r="B239" s="296" t="str">
        <f>IF(N239="R",VLOOKUP(O239,'auxiliar memoria'!$F$41:$G$47,2,FALSE),VLOOKUP(O239,'auxiliar memoria'!$M$122:$N$128,2,FALSE))</f>
        <v>Piso em granilite, espessura mínima de 8mm,</v>
      </c>
      <c r="C239" s="285"/>
      <c r="D239" s="295" t="s">
        <v>116</v>
      </c>
      <c r="E239" s="297"/>
      <c r="F239" s="287"/>
      <c r="G239" s="288"/>
      <c r="H239" s="288"/>
      <c r="I239" s="288"/>
      <c r="J239" s="288">
        <v>56.49</v>
      </c>
      <c r="K239" s="289"/>
      <c r="L239" s="289"/>
      <c r="M239" s="290"/>
      <c r="N239" s="317">
        <v>2</v>
      </c>
      <c r="O239" s="291">
        <v>1</v>
      </c>
      <c r="P239" s="292" t="s">
        <v>92</v>
      </c>
      <c r="Q239" s="291"/>
      <c r="R239" s="291"/>
      <c r="S239" s="291"/>
      <c r="T239" s="291"/>
      <c r="U239" s="291"/>
      <c r="V239" s="291"/>
      <c r="X239" s="294" t="str">
        <f t="shared" si="22"/>
        <v/>
      </c>
    </row>
    <row r="240" spans="1:24" s="293" customFormat="1" ht="28.5" customHeight="1">
      <c r="A240" s="316" t="str">
        <f>IF(N240="R","RECUPERAR",VLOOKUP(N240,'auxiliar memoria'!$F$40:$G$47,2,FALSE))</f>
        <v>CERÂMICA</v>
      </c>
      <c r="B240" s="296" t="str">
        <f>IF(N240="R",VLOOKUP(O240,'auxiliar memoria'!$F$41:$G$47,2,FALSE),VLOOKUP(O240,'auxiliar memoria'!$M$122:$N$128,2,FALSE))</f>
        <v>Piso em granilite, espessura mínima de 8mm,</v>
      </c>
      <c r="C240" s="285"/>
      <c r="D240" s="295" t="s">
        <v>176</v>
      </c>
      <c r="E240" s="288"/>
      <c r="F240" s="287"/>
      <c r="G240" s="288"/>
      <c r="H240" s="350"/>
      <c r="I240" s="288"/>
      <c r="J240" s="288">
        <v>57.03</v>
      </c>
      <c r="K240" s="289"/>
      <c r="L240" s="289"/>
      <c r="M240" s="290"/>
      <c r="N240" s="317">
        <v>2</v>
      </c>
      <c r="O240" s="291">
        <v>1</v>
      </c>
      <c r="P240" s="292" t="s">
        <v>92</v>
      </c>
      <c r="Q240" s="291"/>
      <c r="R240" s="291"/>
      <c r="S240" s="291"/>
      <c r="T240" s="291"/>
      <c r="U240" s="291"/>
      <c r="V240" s="291"/>
      <c r="X240" s="294" t="str">
        <f t="shared" si="22"/>
        <v/>
      </c>
    </row>
    <row r="241" spans="1:24" s="293" customFormat="1" ht="28.5" customHeight="1">
      <c r="A241" s="316" t="str">
        <f>IF(N241="R","RECUPERAR",VLOOKUP(N241,'auxiliar memoria'!$F$40:$G$47,2,FALSE))</f>
        <v>CERÂMICA</v>
      </c>
      <c r="B241" s="296" t="str">
        <f>IF(N241="R",VLOOKUP(O241,'auxiliar memoria'!$F$41:$G$47,2,FALSE),VLOOKUP(O241,'auxiliar memoria'!$M$122:$N$128,2,FALSE))</f>
        <v>Piso em granilite, espessura mínima de 8mm,</v>
      </c>
      <c r="C241" s="285"/>
      <c r="D241" s="295" t="s">
        <v>175</v>
      </c>
      <c r="E241" s="288"/>
      <c r="F241" s="287"/>
      <c r="G241" s="288"/>
      <c r="H241" s="350"/>
      <c r="I241" s="288"/>
      <c r="J241" s="288">
        <v>56.4</v>
      </c>
      <c r="K241" s="289"/>
      <c r="L241" s="289"/>
      <c r="M241" s="290"/>
      <c r="N241" s="317">
        <v>2</v>
      </c>
      <c r="O241" s="291">
        <v>1</v>
      </c>
      <c r="P241" s="292" t="s">
        <v>92</v>
      </c>
      <c r="Q241" s="291"/>
      <c r="R241" s="291"/>
      <c r="S241" s="291"/>
      <c r="T241" s="291"/>
      <c r="U241" s="291"/>
      <c r="V241" s="291"/>
      <c r="X241" s="294" t="str">
        <f t="shared" si="22"/>
        <v/>
      </c>
    </row>
    <row r="242" spans="1:24" s="293" customFormat="1" ht="28.5" customHeight="1">
      <c r="A242" s="316" t="str">
        <f>IF(N242="R","RECUPERAR",VLOOKUP(N242,'auxiliar memoria'!$F$40:$G$47,2,FALSE))</f>
        <v>CERÂMICA</v>
      </c>
      <c r="B242" s="296" t="str">
        <f>IF(N242="R",VLOOKUP(O242,'auxiliar memoria'!$F$41:$G$47,2,FALSE),VLOOKUP(O242,'auxiliar memoria'!$M$122:$N$128,2,FALSE))</f>
        <v>Piso em granilite, espessura mínima de 8mm,</v>
      </c>
      <c r="C242" s="285"/>
      <c r="D242" s="295" t="s">
        <v>174</v>
      </c>
      <c r="E242" s="297"/>
      <c r="F242" s="287"/>
      <c r="G242" s="288"/>
      <c r="H242" s="288"/>
      <c r="I242" s="288"/>
      <c r="J242" s="288">
        <v>56.4</v>
      </c>
      <c r="K242" s="289"/>
      <c r="L242" s="289"/>
      <c r="M242" s="290"/>
      <c r="N242" s="317">
        <v>2</v>
      </c>
      <c r="O242" s="291">
        <v>1</v>
      </c>
      <c r="P242" s="292" t="s">
        <v>92</v>
      </c>
      <c r="Q242" s="291"/>
      <c r="R242" s="291"/>
      <c r="S242" s="291"/>
      <c r="T242" s="291"/>
      <c r="U242" s="291"/>
      <c r="V242" s="291"/>
      <c r="X242" s="294" t="str">
        <f t="shared" si="22"/>
        <v/>
      </c>
    </row>
    <row r="243" spans="1:24" s="293" customFormat="1" ht="28.5" customHeight="1">
      <c r="A243" s="316" t="str">
        <f>IF(N243="R","RECUPERAR",VLOOKUP(N243,'auxiliar memoria'!$F$40:$G$47,2,FALSE))</f>
        <v>CERÂMICA</v>
      </c>
      <c r="B243" s="296" t="str">
        <f>IF(N243="R",VLOOKUP(O243,'auxiliar memoria'!$F$41:$G$47,2,FALSE),VLOOKUP(O243,'auxiliar memoria'!$M$122:$N$128,2,FALSE))</f>
        <v>Piso em granilite, espessura mínima de 8mm,</v>
      </c>
      <c r="C243" s="285"/>
      <c r="D243" s="295" t="s">
        <v>121</v>
      </c>
      <c r="E243" s="288"/>
      <c r="F243" s="287"/>
      <c r="G243" s="288"/>
      <c r="H243" s="288"/>
      <c r="I243" s="288"/>
      <c r="J243" s="288">
        <v>55.61</v>
      </c>
      <c r="K243" s="289"/>
      <c r="L243" s="289"/>
      <c r="M243" s="290"/>
      <c r="N243" s="317">
        <v>2</v>
      </c>
      <c r="O243" s="291">
        <v>1</v>
      </c>
      <c r="P243" s="292" t="s">
        <v>92</v>
      </c>
      <c r="Q243" s="291"/>
      <c r="R243" s="291"/>
      <c r="S243" s="291"/>
      <c r="T243" s="291"/>
      <c r="U243" s="291"/>
      <c r="V243" s="291"/>
      <c r="X243" s="294" t="str">
        <f t="shared" si="22"/>
        <v/>
      </c>
    </row>
    <row r="244" spans="1:24" s="293" customFormat="1" ht="28.5" customHeight="1">
      <c r="A244" s="316" t="str">
        <f>IF(N244="R","RECUPERAR",VLOOKUP(N244,'auxiliar memoria'!$F$40:$G$47,2,FALSE))</f>
        <v>CERÂMICA</v>
      </c>
      <c r="B244" s="296" t="str">
        <f>IF(N244="R",VLOOKUP(O244,'auxiliar memoria'!$F$41:$G$47,2,FALSE),VLOOKUP(O244,'auxiliar memoria'!$M$122:$N$128,2,FALSE))</f>
        <v>Piso em granilite, espessura mínima de 8mm,</v>
      </c>
      <c r="C244" s="285"/>
      <c r="D244" s="295" t="s">
        <v>354</v>
      </c>
      <c r="E244" s="288"/>
      <c r="F244" s="287"/>
      <c r="G244" s="288"/>
      <c r="H244" s="288"/>
      <c r="I244" s="288"/>
      <c r="J244" s="288">
        <v>20.66</v>
      </c>
      <c r="K244" s="289"/>
      <c r="L244" s="289"/>
      <c r="M244" s="290"/>
      <c r="N244" s="317">
        <v>2</v>
      </c>
      <c r="O244" s="291">
        <v>1</v>
      </c>
      <c r="P244" s="292" t="s">
        <v>92</v>
      </c>
      <c r="Q244" s="291"/>
      <c r="R244" s="291"/>
      <c r="S244" s="291"/>
      <c r="T244" s="291"/>
      <c r="U244" s="291"/>
      <c r="V244" s="291"/>
      <c r="X244" s="294" t="str">
        <f t="shared" si="22"/>
        <v/>
      </c>
    </row>
    <row r="245" spans="1:24" s="293" customFormat="1" ht="28.5" customHeight="1">
      <c r="A245" s="316" t="str">
        <f>IF(N245="R","RECUPERAR",VLOOKUP(N245,'auxiliar memoria'!$F$40:$G$47,2,FALSE))</f>
        <v>CERÂMICA</v>
      </c>
      <c r="B245" s="296" t="str">
        <f>IF(N245="R",VLOOKUP(O245,'auxiliar memoria'!$F$41:$G$47,2,FALSE),VLOOKUP(O245,'auxiliar memoria'!$M$122:$N$128,2,FALSE))</f>
        <v>Piso em granilite, espessura mínima de 8mm,</v>
      </c>
      <c r="C245" s="285"/>
      <c r="D245" s="295" t="s">
        <v>355</v>
      </c>
      <c r="E245" s="297"/>
      <c r="F245" s="287"/>
      <c r="G245" s="288"/>
      <c r="H245" s="288"/>
      <c r="I245" s="288"/>
      <c r="J245" s="288">
        <v>23.67</v>
      </c>
      <c r="K245" s="289"/>
      <c r="L245" s="289"/>
      <c r="M245" s="290"/>
      <c r="N245" s="317">
        <v>2</v>
      </c>
      <c r="O245" s="291">
        <v>1</v>
      </c>
      <c r="P245" s="292" t="s">
        <v>92</v>
      </c>
      <c r="Q245" s="291"/>
      <c r="R245" s="291"/>
      <c r="S245" s="291"/>
      <c r="T245" s="291"/>
      <c r="U245" s="291"/>
      <c r="V245" s="291"/>
      <c r="X245" s="294" t="str">
        <f t="shared" si="22"/>
        <v/>
      </c>
    </row>
    <row r="246" spans="1:24" s="293" customFormat="1" ht="28.5" customHeight="1">
      <c r="A246" s="316" t="str">
        <f>IF(N246="R","RECUPERAR",VLOOKUP(N246,'auxiliar memoria'!$F$40:$G$47,2,FALSE))</f>
        <v>CERÂMICA</v>
      </c>
      <c r="B246" s="296" t="str">
        <f>IF(N246="R",VLOOKUP(O246,'auxiliar memoria'!$F$41:$G$47,2,FALSE),VLOOKUP(O246,'auxiliar memoria'!$M$122:$N$128,2,FALSE))</f>
        <v>Piso em granilite, espessura mínima de 8mm,</v>
      </c>
      <c r="C246" s="285"/>
      <c r="D246" s="295" t="s">
        <v>356</v>
      </c>
      <c r="E246" s="288"/>
      <c r="F246" s="287"/>
      <c r="G246" s="288"/>
      <c r="H246" s="350"/>
      <c r="I246" s="288"/>
      <c r="J246" s="288">
        <v>19.21</v>
      </c>
      <c r="K246" s="289"/>
      <c r="L246" s="289"/>
      <c r="M246" s="290"/>
      <c r="N246" s="317">
        <v>2</v>
      </c>
      <c r="O246" s="291">
        <v>1</v>
      </c>
      <c r="P246" s="292" t="s">
        <v>92</v>
      </c>
      <c r="Q246" s="291"/>
      <c r="R246" s="291"/>
      <c r="S246" s="291"/>
      <c r="T246" s="291"/>
      <c r="U246" s="291"/>
      <c r="V246" s="291"/>
      <c r="X246" s="294" t="str">
        <f t="shared" si="22"/>
        <v/>
      </c>
    </row>
    <row r="247" spans="1:24" s="293" customFormat="1" ht="28.5" customHeight="1">
      <c r="A247" s="316" t="str">
        <f>IF(N247="R","RECUPERAR",VLOOKUP(N247,'auxiliar memoria'!$F$40:$G$47,2,FALSE))</f>
        <v>CERÂMICA</v>
      </c>
      <c r="B247" s="296" t="str">
        <f>IF(N247="R",VLOOKUP(O247,'auxiliar memoria'!$F$41:$G$47,2,FALSE),VLOOKUP(O247,'auxiliar memoria'!$M$122:$N$128,2,FALSE))</f>
        <v>Piso em granilite, espessura mínima de 8mm,</v>
      </c>
      <c r="C247" s="285"/>
      <c r="D247" s="295" t="s">
        <v>357</v>
      </c>
      <c r="E247" s="297"/>
      <c r="F247" s="287"/>
      <c r="G247" s="288"/>
      <c r="H247" s="288"/>
      <c r="I247" s="288"/>
      <c r="J247" s="288">
        <v>23.62</v>
      </c>
      <c r="K247" s="289"/>
      <c r="L247" s="289"/>
      <c r="M247" s="290"/>
      <c r="N247" s="317">
        <v>2</v>
      </c>
      <c r="O247" s="291">
        <v>1</v>
      </c>
      <c r="P247" s="292" t="s">
        <v>92</v>
      </c>
      <c r="Q247" s="291"/>
      <c r="R247" s="291"/>
      <c r="S247" s="291"/>
      <c r="T247" s="291"/>
      <c r="U247" s="291"/>
      <c r="V247" s="291"/>
      <c r="X247" s="294" t="str">
        <f t="shared" si="22"/>
        <v/>
      </c>
    </row>
    <row r="248" spans="1:24" s="363" customFormat="1" ht="28.5" customHeight="1">
      <c r="A248" s="351" t="str">
        <f>IF(N248="R","RECUPERAR",VLOOKUP(N248,'auxiliar memoria'!$F$40:$G$47,2,FALSE))</f>
        <v>RECUPERAR</v>
      </c>
      <c r="B248" s="352" t="str">
        <f>IF(N248="R",VLOOKUP(O248,'auxiliar memoria'!$F$41:$G$47,2,FALSE),VLOOKUP(O248,'auxiliar memoria'!$M$122:$N$128,2,FALSE))</f>
        <v>CERÂMICA</v>
      </c>
      <c r="C248" s="353"/>
      <c r="D248" s="354" t="s">
        <v>358</v>
      </c>
      <c r="E248" s="355"/>
      <c r="F248" s="356"/>
      <c r="G248" s="357"/>
      <c r="H248" s="357"/>
      <c r="I248" s="357"/>
      <c r="J248" s="357">
        <v>2.71</v>
      </c>
      <c r="K248" s="358"/>
      <c r="L248" s="358"/>
      <c r="M248" s="359"/>
      <c r="N248" s="360" t="s">
        <v>50</v>
      </c>
      <c r="O248" s="361">
        <v>2</v>
      </c>
      <c r="P248" s="362" t="s">
        <v>92</v>
      </c>
      <c r="Q248" s="361"/>
      <c r="R248" s="361"/>
      <c r="S248" s="361"/>
      <c r="T248" s="361"/>
      <c r="U248" s="361"/>
      <c r="V248" s="361"/>
      <c r="X248" s="364" t="str">
        <f t="shared" si="22"/>
        <v/>
      </c>
    </row>
    <row r="249" spans="1:24" s="363" customFormat="1" ht="28.5" customHeight="1">
      <c r="A249" s="351" t="str">
        <f>IF(N249="R","RECUPERAR",VLOOKUP(N249,'auxiliar memoria'!$F$40:$G$47,2,FALSE))</f>
        <v>RECUPERAR</v>
      </c>
      <c r="B249" s="352" t="str">
        <f>IF(N249="R",VLOOKUP(O249,'auxiliar memoria'!$F$41:$G$47,2,FALSE),VLOOKUP(O249,'auxiliar memoria'!$M$122:$N$128,2,FALSE))</f>
        <v>CERÂMICA</v>
      </c>
      <c r="C249" s="353"/>
      <c r="D249" s="354" t="s">
        <v>359</v>
      </c>
      <c r="E249" s="355"/>
      <c r="F249" s="356"/>
      <c r="G249" s="357"/>
      <c r="H249" s="357"/>
      <c r="I249" s="357"/>
      <c r="J249" s="357">
        <v>2.81</v>
      </c>
      <c r="K249" s="358"/>
      <c r="L249" s="358"/>
      <c r="M249" s="359"/>
      <c r="N249" s="360" t="s">
        <v>50</v>
      </c>
      <c r="O249" s="361">
        <v>2</v>
      </c>
      <c r="P249" s="362" t="s">
        <v>92</v>
      </c>
      <c r="Q249" s="361"/>
      <c r="R249" s="361"/>
      <c r="S249" s="361"/>
      <c r="T249" s="361"/>
      <c r="U249" s="361"/>
      <c r="V249" s="361"/>
      <c r="X249" s="364" t="str">
        <f>IF(C249="sinapi","ok",IF(C249="orse","ok",IF(P249="título","título",IF(P249="intertítulo","intertítulo",""))))</f>
        <v/>
      </c>
    </row>
    <row r="250" spans="1:24" s="293" customFormat="1" ht="28.5" customHeight="1">
      <c r="A250" s="316" t="str">
        <f>IF(N250="R","RECUPERAR",VLOOKUP(N250,'auxiliar memoria'!$F$40:$G$47,2,FALSE))</f>
        <v>CERÂMICA</v>
      </c>
      <c r="B250" s="296" t="str">
        <f>IF(N250="R",VLOOKUP(O250,'auxiliar memoria'!$F$41:$G$47,2,FALSE),VLOOKUP(O250,'auxiliar memoria'!$M$122:$N$128,2,FALSE))</f>
        <v>Piso em granilite, espessura mínima de 8mm,</v>
      </c>
      <c r="C250" s="285"/>
      <c r="D250" s="295" t="s">
        <v>360</v>
      </c>
      <c r="E250" s="288"/>
      <c r="F250" s="287"/>
      <c r="G250" s="288"/>
      <c r="H250" s="350"/>
      <c r="I250" s="288"/>
      <c r="J250" s="288">
        <v>19.05</v>
      </c>
      <c r="K250" s="289"/>
      <c r="L250" s="289"/>
      <c r="M250" s="290"/>
      <c r="N250" s="317">
        <v>2</v>
      </c>
      <c r="O250" s="291">
        <v>1</v>
      </c>
      <c r="P250" s="292" t="s">
        <v>92</v>
      </c>
      <c r="Q250" s="291"/>
      <c r="R250" s="291"/>
      <c r="S250" s="291"/>
      <c r="T250" s="291"/>
      <c r="U250" s="291"/>
      <c r="V250" s="291"/>
      <c r="X250" s="294" t="str">
        <f>IF(C250="sinapi","ok",IF(C250="orse","ok",IF(P250="título","título",IF(P250="intertítulo","intertítulo",""))))</f>
        <v/>
      </c>
    </row>
    <row r="251" spans="1:24" s="249" customFormat="1" ht="28.5" customHeight="1">
      <c r="A251" s="267" t="str">
        <f>IF(N251="R","RECUPERAR",VLOOKUP(N251,'auxiliar memoria'!$F$40:$G$47,2,FALSE))</f>
        <v>GRANILITE</v>
      </c>
      <c r="B251" s="268" t="str">
        <f>IF(N251="R",VLOOKUP(O251,'auxiliar memoria'!$F$41:$G$47,2,FALSE),VLOOKUP(O251,'auxiliar memoria'!$M$122:$N$128,2,FALSE))</f>
        <v>Piso em granilite, espessura mínima de 8mm,</v>
      </c>
      <c r="C251" s="257"/>
      <c r="D251" s="269" t="s">
        <v>365</v>
      </c>
      <c r="E251" s="260"/>
      <c r="F251" s="259"/>
      <c r="G251" s="260"/>
      <c r="H251" s="272"/>
      <c r="I251" s="260"/>
      <c r="J251" s="260">
        <v>243.65</v>
      </c>
      <c r="K251" s="261"/>
      <c r="L251" s="261"/>
      <c r="M251" s="262"/>
      <c r="N251" s="263">
        <v>1</v>
      </c>
      <c r="O251" s="264">
        <v>1</v>
      </c>
      <c r="P251" s="248" t="s">
        <v>92</v>
      </c>
      <c r="Q251" s="264"/>
      <c r="R251" s="264"/>
      <c r="S251" s="264"/>
      <c r="T251" s="264"/>
      <c r="U251" s="264"/>
      <c r="V251" s="264"/>
      <c r="X251" s="265" t="str">
        <f>IF(C251="sinapi","ok",IF(C251="orse","ok",IF(P251="título","título",IF(P251="intertítulo","intertítulo",""))))</f>
        <v/>
      </c>
    </row>
    <row r="252" spans="1:24" s="363" customFormat="1" ht="28.5" customHeight="1">
      <c r="A252" s="351" t="str">
        <f>IF(N252="R","RECUPERAR",VLOOKUP(N252,'auxiliar memoria'!$F$40:$G$47,2,FALSE))</f>
        <v>CERÂMICA</v>
      </c>
      <c r="B252" s="352" t="str">
        <f>IF(N252="R",VLOOKUP(O252,'auxiliar memoria'!$F$41:$G$47,2,FALSE),VLOOKUP(O252,'auxiliar memoria'!$M$122:$N$128,2,FALSE))</f>
        <v>Porcelanato branco, antiderrapante, dimensões 45x45cm</v>
      </c>
      <c r="C252" s="353"/>
      <c r="D252" s="354" t="s">
        <v>361</v>
      </c>
      <c r="E252" s="365"/>
      <c r="F252" s="356"/>
      <c r="G252" s="357"/>
      <c r="H252" s="357"/>
      <c r="I252" s="357"/>
      <c r="J252" s="357">
        <v>38.479999999999997</v>
      </c>
      <c r="K252" s="358"/>
      <c r="L252" s="358"/>
      <c r="M252" s="359"/>
      <c r="N252" s="360">
        <v>2</v>
      </c>
      <c r="O252" s="361">
        <v>3</v>
      </c>
      <c r="P252" s="362"/>
      <c r="Q252" s="361"/>
      <c r="R252" s="361"/>
      <c r="S252" s="361"/>
      <c r="T252" s="361"/>
      <c r="U252" s="361"/>
      <c r="V252" s="361"/>
      <c r="X252" s="364"/>
    </row>
    <row r="253" spans="1:24" s="363" customFormat="1" ht="28.5" customHeight="1">
      <c r="A253" s="351" t="str">
        <f>IF(N253="R","RECUPERAR",VLOOKUP(N253,'auxiliar memoria'!$F$40:$G$47,2,FALSE))</f>
        <v>CERÂMICA</v>
      </c>
      <c r="B253" s="352" t="str">
        <f>IF(N253="R",VLOOKUP(O253,'auxiliar memoria'!$F$41:$G$47,2,FALSE),VLOOKUP(O253,'auxiliar memoria'!$M$122:$N$128,2,FALSE))</f>
        <v>Porcelanato branco, antiderrapante, dimensões 45x45cm</v>
      </c>
      <c r="C253" s="353"/>
      <c r="D253" s="354" t="s">
        <v>353</v>
      </c>
      <c r="E253" s="365"/>
      <c r="F253" s="356"/>
      <c r="G253" s="357"/>
      <c r="H253" s="357"/>
      <c r="I253" s="357"/>
      <c r="J253" s="357">
        <v>37.01</v>
      </c>
      <c r="K253" s="358"/>
      <c r="L253" s="358"/>
      <c r="M253" s="359"/>
      <c r="N253" s="360">
        <v>2</v>
      </c>
      <c r="O253" s="361">
        <v>3</v>
      </c>
      <c r="P253" s="362"/>
      <c r="Q253" s="361"/>
      <c r="R253" s="361"/>
      <c r="S253" s="361"/>
      <c r="T253" s="361"/>
      <c r="U253" s="361"/>
      <c r="V253" s="361"/>
      <c r="X253" s="364"/>
    </row>
    <row r="254" spans="1:24" s="293" customFormat="1" ht="28.5" customHeight="1">
      <c r="A254" s="316" t="str">
        <f>IF(N254="R","RECUPERAR",VLOOKUP(N254,'auxiliar memoria'!$F$40:$G$47,2,FALSE))</f>
        <v>CERÂMICA</v>
      </c>
      <c r="B254" s="296" t="str">
        <f>IF(N254="R",VLOOKUP(O254,'auxiliar memoria'!$F$41:$G$47,2,FALSE),VLOOKUP(O254,'auxiliar memoria'!$M$122:$N$128,2,FALSE))</f>
        <v>Piso em granilite, espessura mínima de 8mm,</v>
      </c>
      <c r="C254" s="285"/>
      <c r="D254" s="295" t="s">
        <v>179</v>
      </c>
      <c r="E254" s="286"/>
      <c r="F254" s="287"/>
      <c r="G254" s="288"/>
      <c r="H254" s="288"/>
      <c r="I254" s="288"/>
      <c r="J254" s="288">
        <v>19.25</v>
      </c>
      <c r="K254" s="289"/>
      <c r="L254" s="289"/>
      <c r="M254" s="290"/>
      <c r="N254" s="317">
        <v>2</v>
      </c>
      <c r="O254" s="291">
        <v>1</v>
      </c>
      <c r="P254" s="292"/>
      <c r="Q254" s="291"/>
      <c r="R254" s="291"/>
      <c r="S254" s="291"/>
      <c r="T254" s="291"/>
      <c r="U254" s="291"/>
      <c r="V254" s="291"/>
      <c r="X254" s="294"/>
    </row>
    <row r="255" spans="1:24" s="293" customFormat="1" ht="28.5" customHeight="1">
      <c r="A255" s="316" t="str">
        <f>IF(N255="R","RECUPERAR",VLOOKUP(N255,'auxiliar memoria'!$F$40:$G$47,2,FALSE))</f>
        <v>CERÂMICA</v>
      </c>
      <c r="B255" s="296" t="str">
        <f>IF(N255="R",VLOOKUP(O255,'auxiliar memoria'!$F$41:$G$47,2,FALSE),VLOOKUP(O255,'auxiliar memoria'!$M$122:$N$128,2,FALSE))</f>
        <v>Piso em granilite, espessura mínima de 8mm,</v>
      </c>
      <c r="C255" s="285"/>
      <c r="D255" s="295" t="s">
        <v>362</v>
      </c>
      <c r="E255" s="297"/>
      <c r="F255" s="287"/>
      <c r="G255" s="288"/>
      <c r="H255" s="288"/>
      <c r="I255" s="288"/>
      <c r="J255" s="288">
        <v>7.93</v>
      </c>
      <c r="K255" s="289"/>
      <c r="L255" s="289"/>
      <c r="M255" s="290"/>
      <c r="N255" s="317">
        <v>2</v>
      </c>
      <c r="O255" s="291">
        <v>1</v>
      </c>
      <c r="P255" s="292"/>
      <c r="Q255" s="291"/>
      <c r="R255" s="291"/>
      <c r="S255" s="291"/>
      <c r="T255" s="291"/>
      <c r="U255" s="291"/>
      <c r="V255" s="291"/>
      <c r="X255" s="294"/>
    </row>
    <row r="256" spans="1:24" s="363" customFormat="1" ht="28.5" customHeight="1">
      <c r="A256" s="351" t="str">
        <f>IF(N256="R","RECUPERAR",VLOOKUP(N256,'auxiliar memoria'!$F$40:$G$47,2,FALSE))</f>
        <v>CERÂMICA</v>
      </c>
      <c r="B256" s="352" t="str">
        <f>IF(N256="R",VLOOKUP(O256,'auxiliar memoria'!$F$41:$G$47,2,FALSE),VLOOKUP(O256,'auxiliar memoria'!$M$122:$N$128,2,FALSE))</f>
        <v>Porcelanato branco, antiderrapante, dimensões 45x45cm</v>
      </c>
      <c r="C256" s="353"/>
      <c r="D256" s="354" t="s">
        <v>363</v>
      </c>
      <c r="E256" s="355"/>
      <c r="F256" s="356"/>
      <c r="G256" s="357"/>
      <c r="H256" s="357"/>
      <c r="I256" s="357"/>
      <c r="J256" s="357">
        <v>4.1100000000000003</v>
      </c>
      <c r="K256" s="358"/>
      <c r="L256" s="358"/>
      <c r="M256" s="359"/>
      <c r="N256" s="360">
        <v>2</v>
      </c>
      <c r="O256" s="361">
        <v>3</v>
      </c>
      <c r="P256" s="362"/>
      <c r="Q256" s="361"/>
      <c r="R256" s="361"/>
      <c r="S256" s="361"/>
      <c r="T256" s="361"/>
      <c r="U256" s="361"/>
      <c r="V256" s="361"/>
      <c r="X256" s="364"/>
    </row>
    <row r="257" spans="1:24" s="363" customFormat="1" ht="28.5" customHeight="1">
      <c r="A257" s="351" t="str">
        <f>IF(N257="R","RECUPERAR",VLOOKUP(N257,'auxiliar memoria'!$F$40:$G$47,2,FALSE))</f>
        <v>CERÂMICA</v>
      </c>
      <c r="B257" s="352" t="str">
        <f>IF(N257="R",VLOOKUP(O257,'auxiliar memoria'!$F$41:$G$47,2,FALSE),VLOOKUP(O257,'auxiliar memoria'!$M$122:$N$128,2,FALSE))</f>
        <v>Porcelanato branco, antiderrapante, dimensões 45x45cm</v>
      </c>
      <c r="C257" s="353"/>
      <c r="D257" s="354" t="s">
        <v>364</v>
      </c>
      <c r="E257" s="355"/>
      <c r="F257" s="356"/>
      <c r="G257" s="357"/>
      <c r="H257" s="357"/>
      <c r="I257" s="357"/>
      <c r="J257" s="357">
        <v>4.76</v>
      </c>
      <c r="K257" s="358"/>
      <c r="L257" s="358"/>
      <c r="M257" s="359"/>
      <c r="N257" s="360">
        <v>2</v>
      </c>
      <c r="O257" s="361">
        <v>3</v>
      </c>
      <c r="P257" s="362"/>
      <c r="Q257" s="361"/>
      <c r="R257" s="361"/>
      <c r="S257" s="361"/>
      <c r="T257" s="361"/>
      <c r="U257" s="361"/>
      <c r="V257" s="361"/>
      <c r="X257" s="364"/>
    </row>
    <row r="258" spans="1:24" s="293" customFormat="1" ht="28.5" customHeight="1">
      <c r="A258" s="316" t="str">
        <f>IF(N258="R","RECUPERAR",VLOOKUP(N258,'auxiliar memoria'!$F$40:$G$47,2,FALSE))</f>
        <v>CIMENTADO</v>
      </c>
      <c r="B258" s="296" t="str">
        <f>IF(N258="R",VLOOKUP(O258,'auxiliar memoria'!$F$41:$G$47,2,FALSE),VLOOKUP(O258,'auxiliar memoria'!$M$122:$N$128,2,FALSE))</f>
        <v>Piso em granilite, espessura mínima de 8mm,</v>
      </c>
      <c r="C258" s="285"/>
      <c r="D258" s="295" t="s">
        <v>366</v>
      </c>
      <c r="E258" s="288"/>
      <c r="F258" s="287"/>
      <c r="G258" s="288"/>
      <c r="H258" s="350"/>
      <c r="I258" s="288"/>
      <c r="J258" s="288">
        <v>98.28</v>
      </c>
      <c r="K258" s="289"/>
      <c r="L258" s="289"/>
      <c r="M258" s="290"/>
      <c r="N258" s="317">
        <v>3</v>
      </c>
      <c r="O258" s="291">
        <v>1</v>
      </c>
      <c r="P258" s="292"/>
      <c r="Q258" s="291"/>
      <c r="R258" s="291"/>
      <c r="S258" s="291"/>
      <c r="T258" s="291"/>
      <c r="U258" s="291"/>
      <c r="V258" s="291"/>
      <c r="X258" s="294"/>
    </row>
    <row r="259" spans="1:24" s="249" customFormat="1" ht="28.5" customHeight="1">
      <c r="A259" s="267" t="str">
        <f>IF(N259="R","RECUPERAR",VLOOKUP(N259,'auxiliar memoria'!$F$40:$G$47,2,FALSE))</f>
        <v>CIMENTADO</v>
      </c>
      <c r="B259" s="268" t="s">
        <v>48</v>
      </c>
      <c r="C259" s="257"/>
      <c r="D259" s="269" t="s">
        <v>367</v>
      </c>
      <c r="E259" s="260"/>
      <c r="F259" s="259"/>
      <c r="G259" s="260"/>
      <c r="H259" s="271"/>
      <c r="I259" s="260"/>
      <c r="J259" s="260">
        <v>172.17</v>
      </c>
      <c r="K259" s="261"/>
      <c r="L259" s="261"/>
      <c r="M259" s="262"/>
      <c r="N259" s="263">
        <v>3</v>
      </c>
      <c r="O259" s="264" t="s">
        <v>48</v>
      </c>
      <c r="P259" s="248"/>
      <c r="Q259" s="264"/>
      <c r="R259" s="264"/>
      <c r="S259" s="264"/>
      <c r="T259" s="264"/>
      <c r="U259" s="264"/>
      <c r="V259" s="264"/>
      <c r="X259" s="265"/>
    </row>
    <row r="263" spans="1:24" ht="23.25">
      <c r="D263" s="349" t="s">
        <v>417</v>
      </c>
    </row>
    <row r="264" spans="1:24" s="4" customFormat="1" ht="23.25">
      <c r="B264" s="231"/>
      <c r="D264" s="366" t="s">
        <v>421</v>
      </c>
      <c r="N264" s="231"/>
    </row>
    <row r="265" spans="1:24" s="293" customFormat="1" ht="28.5" customHeight="1">
      <c r="A265" s="316" t="s">
        <v>250</v>
      </c>
      <c r="B265" s="296" t="s">
        <v>345</v>
      </c>
      <c r="C265" s="285"/>
      <c r="D265" s="295" t="s">
        <v>109</v>
      </c>
      <c r="E265" s="286"/>
      <c r="F265" s="287"/>
      <c r="G265" s="288"/>
      <c r="H265" s="288"/>
      <c r="I265" s="288">
        <f>0.04+(8/1000)</f>
        <v>4.8000000000000001E-2</v>
      </c>
      <c r="J265" s="288">
        <v>56.35</v>
      </c>
      <c r="K265" s="289">
        <f>J265*I265</f>
        <v>2.7048000000000001</v>
      </c>
      <c r="L265" s="289"/>
      <c r="M265" s="290"/>
      <c r="N265" s="317">
        <v>2</v>
      </c>
      <c r="O265" s="291">
        <v>1</v>
      </c>
      <c r="P265" s="292" t="s">
        <v>92</v>
      </c>
      <c r="Q265" s="291"/>
      <c r="R265" s="291"/>
      <c r="S265" s="291"/>
      <c r="T265" s="291"/>
      <c r="U265" s="291"/>
      <c r="V265" s="291"/>
      <c r="X265" s="294" t="s">
        <v>92</v>
      </c>
    </row>
    <row r="266" spans="1:24" s="293" customFormat="1" ht="23.25">
      <c r="A266" s="316" t="s">
        <v>250</v>
      </c>
      <c r="B266" s="296" t="s">
        <v>345</v>
      </c>
      <c r="C266" s="285"/>
      <c r="D266" s="295" t="s">
        <v>110</v>
      </c>
      <c r="E266" s="286"/>
      <c r="F266" s="287"/>
      <c r="G266" s="288"/>
      <c r="H266" s="288"/>
      <c r="I266" s="288">
        <f t="shared" ref="I266:I284" si="23">0.04+(8/1000)</f>
        <v>4.8000000000000001E-2</v>
      </c>
      <c r="J266" s="288">
        <v>55.75</v>
      </c>
      <c r="K266" s="289">
        <f t="shared" ref="K266:K284" si="24">J266*I266</f>
        <v>2.6760000000000002</v>
      </c>
      <c r="L266" s="289"/>
      <c r="M266" s="290"/>
      <c r="N266" s="317">
        <v>2</v>
      </c>
      <c r="O266" s="291">
        <v>1</v>
      </c>
      <c r="P266" s="292" t="s">
        <v>92</v>
      </c>
      <c r="Q266" s="291"/>
      <c r="R266" s="291"/>
      <c r="S266" s="291"/>
      <c r="T266" s="291"/>
      <c r="U266" s="291"/>
      <c r="V266" s="291"/>
      <c r="X266" s="294" t="s">
        <v>92</v>
      </c>
    </row>
    <row r="267" spans="1:24" s="293" customFormat="1" ht="28.5" customHeight="1">
      <c r="A267" s="316" t="s">
        <v>250</v>
      </c>
      <c r="B267" s="296" t="s">
        <v>345</v>
      </c>
      <c r="C267" s="285"/>
      <c r="D267" s="295" t="s">
        <v>111</v>
      </c>
      <c r="E267" s="286"/>
      <c r="F267" s="287"/>
      <c r="G267" s="288"/>
      <c r="H267" s="288"/>
      <c r="I267" s="288">
        <f t="shared" si="23"/>
        <v>4.8000000000000001E-2</v>
      </c>
      <c r="J267" s="288">
        <v>56.53</v>
      </c>
      <c r="K267" s="289">
        <f t="shared" si="24"/>
        <v>2.7134400000000003</v>
      </c>
      <c r="L267" s="289"/>
      <c r="M267" s="290"/>
      <c r="N267" s="317">
        <v>2</v>
      </c>
      <c r="O267" s="291">
        <v>1</v>
      </c>
      <c r="P267" s="292" t="s">
        <v>92</v>
      </c>
      <c r="Q267" s="291"/>
      <c r="R267" s="291"/>
      <c r="S267" s="291"/>
      <c r="T267" s="291"/>
      <c r="U267" s="291"/>
      <c r="V267" s="291"/>
      <c r="X267" s="294" t="s">
        <v>92</v>
      </c>
    </row>
    <row r="268" spans="1:24" s="293" customFormat="1" ht="28.5" customHeight="1">
      <c r="A268" s="316" t="s">
        <v>250</v>
      </c>
      <c r="B268" s="296" t="s">
        <v>345</v>
      </c>
      <c r="C268" s="285"/>
      <c r="D268" s="295" t="s">
        <v>112</v>
      </c>
      <c r="E268" s="286"/>
      <c r="F268" s="287"/>
      <c r="G268" s="288"/>
      <c r="H268" s="288"/>
      <c r="I268" s="288">
        <f t="shared" si="23"/>
        <v>4.8000000000000001E-2</v>
      </c>
      <c r="J268" s="288">
        <v>56.14</v>
      </c>
      <c r="K268" s="289">
        <f t="shared" si="24"/>
        <v>2.6947200000000002</v>
      </c>
      <c r="L268" s="289"/>
      <c r="M268" s="290"/>
      <c r="N268" s="317">
        <v>2</v>
      </c>
      <c r="O268" s="291">
        <v>1</v>
      </c>
      <c r="P268" s="292" t="s">
        <v>92</v>
      </c>
      <c r="Q268" s="291"/>
      <c r="R268" s="291"/>
      <c r="S268" s="291"/>
      <c r="T268" s="291"/>
      <c r="U268" s="291"/>
      <c r="V268" s="291"/>
      <c r="X268" s="294" t="s">
        <v>92</v>
      </c>
    </row>
    <row r="269" spans="1:24" s="293" customFormat="1" ht="28.5" customHeight="1">
      <c r="A269" s="316" t="s">
        <v>250</v>
      </c>
      <c r="B269" s="296" t="s">
        <v>345</v>
      </c>
      <c r="C269" s="285"/>
      <c r="D269" s="295" t="s">
        <v>113</v>
      </c>
      <c r="E269" s="286"/>
      <c r="F269" s="287"/>
      <c r="G269" s="288"/>
      <c r="H269" s="288"/>
      <c r="I269" s="288">
        <f t="shared" si="23"/>
        <v>4.8000000000000001E-2</v>
      </c>
      <c r="J269" s="288">
        <v>53.34</v>
      </c>
      <c r="K269" s="289">
        <f t="shared" si="24"/>
        <v>2.5603200000000004</v>
      </c>
      <c r="L269" s="289"/>
      <c r="M269" s="290"/>
      <c r="N269" s="317">
        <v>2</v>
      </c>
      <c r="O269" s="291">
        <v>1</v>
      </c>
      <c r="P269" s="292" t="s">
        <v>92</v>
      </c>
      <c r="Q269" s="291"/>
      <c r="R269" s="291"/>
      <c r="S269" s="291"/>
      <c r="T269" s="291"/>
      <c r="U269" s="291"/>
      <c r="V269" s="291"/>
      <c r="X269" s="294" t="s">
        <v>92</v>
      </c>
    </row>
    <row r="270" spans="1:24" s="293" customFormat="1" ht="28.5" customHeight="1">
      <c r="A270" s="316" t="s">
        <v>250</v>
      </c>
      <c r="B270" s="296" t="s">
        <v>345</v>
      </c>
      <c r="C270" s="285"/>
      <c r="D270" s="295" t="s">
        <v>114</v>
      </c>
      <c r="E270" s="286"/>
      <c r="F270" s="287"/>
      <c r="G270" s="288"/>
      <c r="H270" s="288"/>
      <c r="I270" s="288">
        <f t="shared" si="23"/>
        <v>4.8000000000000001E-2</v>
      </c>
      <c r="J270" s="288">
        <v>56.04</v>
      </c>
      <c r="K270" s="289">
        <f t="shared" si="24"/>
        <v>2.6899199999999999</v>
      </c>
      <c r="L270" s="289"/>
      <c r="M270" s="290"/>
      <c r="N270" s="317">
        <v>2</v>
      </c>
      <c r="O270" s="291">
        <v>1</v>
      </c>
      <c r="P270" s="292" t="s">
        <v>92</v>
      </c>
      <c r="Q270" s="291"/>
      <c r="R270" s="291"/>
      <c r="S270" s="291"/>
      <c r="T270" s="291"/>
      <c r="U270" s="291"/>
      <c r="V270" s="291"/>
      <c r="X270" s="294" t="s">
        <v>92</v>
      </c>
    </row>
    <row r="271" spans="1:24" s="293" customFormat="1" ht="28.5" customHeight="1">
      <c r="A271" s="316" t="s">
        <v>250</v>
      </c>
      <c r="B271" s="296" t="s">
        <v>345</v>
      </c>
      <c r="C271" s="285"/>
      <c r="D271" s="295" t="s">
        <v>115</v>
      </c>
      <c r="E271" s="297"/>
      <c r="F271" s="287"/>
      <c r="G271" s="288"/>
      <c r="H271" s="288"/>
      <c r="I271" s="288">
        <f t="shared" si="23"/>
        <v>4.8000000000000001E-2</v>
      </c>
      <c r="J271" s="288">
        <v>56.31</v>
      </c>
      <c r="K271" s="289">
        <f t="shared" si="24"/>
        <v>2.7028799999999999</v>
      </c>
      <c r="L271" s="289"/>
      <c r="M271" s="290"/>
      <c r="N271" s="317">
        <v>2</v>
      </c>
      <c r="O271" s="291">
        <v>1</v>
      </c>
      <c r="P271" s="292" t="s">
        <v>92</v>
      </c>
      <c r="Q271" s="291"/>
      <c r="R271" s="291"/>
      <c r="S271" s="291"/>
      <c r="T271" s="291"/>
      <c r="U271" s="291"/>
      <c r="V271" s="291"/>
      <c r="X271" s="294" t="s">
        <v>92</v>
      </c>
    </row>
    <row r="272" spans="1:24" s="293" customFormat="1" ht="28.5" customHeight="1">
      <c r="A272" s="316" t="s">
        <v>250</v>
      </c>
      <c r="B272" s="296" t="s">
        <v>345</v>
      </c>
      <c r="C272" s="285"/>
      <c r="D272" s="295" t="s">
        <v>116</v>
      </c>
      <c r="E272" s="297"/>
      <c r="F272" s="287"/>
      <c r="G272" s="288"/>
      <c r="H272" s="288"/>
      <c r="I272" s="288">
        <f t="shared" si="23"/>
        <v>4.8000000000000001E-2</v>
      </c>
      <c r="J272" s="288">
        <v>56.49</v>
      </c>
      <c r="K272" s="289">
        <f t="shared" si="24"/>
        <v>2.7115200000000002</v>
      </c>
      <c r="L272" s="289"/>
      <c r="M272" s="290"/>
      <c r="N272" s="317">
        <v>2</v>
      </c>
      <c r="O272" s="291">
        <v>1</v>
      </c>
      <c r="P272" s="292" t="s">
        <v>92</v>
      </c>
      <c r="Q272" s="291"/>
      <c r="R272" s="291"/>
      <c r="S272" s="291"/>
      <c r="T272" s="291"/>
      <c r="U272" s="291"/>
      <c r="V272" s="291"/>
      <c r="X272" s="294" t="s">
        <v>92</v>
      </c>
    </row>
    <row r="273" spans="1:24" s="293" customFormat="1" ht="28.5" customHeight="1">
      <c r="A273" s="316" t="s">
        <v>250</v>
      </c>
      <c r="B273" s="296" t="s">
        <v>345</v>
      </c>
      <c r="C273" s="285"/>
      <c r="D273" s="295" t="s">
        <v>176</v>
      </c>
      <c r="E273" s="288"/>
      <c r="F273" s="287"/>
      <c r="G273" s="288"/>
      <c r="H273" s="350"/>
      <c r="I273" s="288">
        <f t="shared" si="23"/>
        <v>4.8000000000000001E-2</v>
      </c>
      <c r="J273" s="288">
        <v>57.03</v>
      </c>
      <c r="K273" s="289">
        <f t="shared" si="24"/>
        <v>2.7374400000000003</v>
      </c>
      <c r="L273" s="289"/>
      <c r="M273" s="290"/>
      <c r="N273" s="317">
        <v>2</v>
      </c>
      <c r="O273" s="291">
        <v>1</v>
      </c>
      <c r="P273" s="292" t="s">
        <v>92</v>
      </c>
      <c r="Q273" s="291"/>
      <c r="R273" s="291"/>
      <c r="S273" s="291"/>
      <c r="T273" s="291"/>
      <c r="U273" s="291"/>
      <c r="V273" s="291"/>
      <c r="X273" s="294" t="s">
        <v>92</v>
      </c>
    </row>
    <row r="274" spans="1:24" s="293" customFormat="1" ht="28.5" customHeight="1">
      <c r="A274" s="316" t="s">
        <v>250</v>
      </c>
      <c r="B274" s="296" t="s">
        <v>345</v>
      </c>
      <c r="C274" s="285"/>
      <c r="D274" s="295" t="s">
        <v>175</v>
      </c>
      <c r="E274" s="288"/>
      <c r="F274" s="287"/>
      <c r="G274" s="288"/>
      <c r="H274" s="350"/>
      <c r="I274" s="288">
        <f t="shared" si="23"/>
        <v>4.8000000000000001E-2</v>
      </c>
      <c r="J274" s="288">
        <v>56.4</v>
      </c>
      <c r="K274" s="289">
        <f t="shared" si="24"/>
        <v>2.7071999999999998</v>
      </c>
      <c r="L274" s="289"/>
      <c r="M274" s="290"/>
      <c r="N274" s="317">
        <v>2</v>
      </c>
      <c r="O274" s="291">
        <v>1</v>
      </c>
      <c r="P274" s="292" t="s">
        <v>92</v>
      </c>
      <c r="Q274" s="291"/>
      <c r="R274" s="291"/>
      <c r="S274" s="291"/>
      <c r="T274" s="291"/>
      <c r="U274" s="291"/>
      <c r="V274" s="291"/>
      <c r="X274" s="294" t="s">
        <v>92</v>
      </c>
    </row>
    <row r="275" spans="1:24" s="293" customFormat="1" ht="28.5" customHeight="1">
      <c r="A275" s="316" t="s">
        <v>250</v>
      </c>
      <c r="B275" s="296" t="s">
        <v>345</v>
      </c>
      <c r="C275" s="285"/>
      <c r="D275" s="295" t="s">
        <v>174</v>
      </c>
      <c r="E275" s="297"/>
      <c r="F275" s="287"/>
      <c r="G275" s="288"/>
      <c r="H275" s="288"/>
      <c r="I275" s="288">
        <f t="shared" si="23"/>
        <v>4.8000000000000001E-2</v>
      </c>
      <c r="J275" s="288">
        <v>56.4</v>
      </c>
      <c r="K275" s="289">
        <f t="shared" si="24"/>
        <v>2.7071999999999998</v>
      </c>
      <c r="L275" s="289"/>
      <c r="M275" s="290"/>
      <c r="N275" s="317">
        <v>2</v>
      </c>
      <c r="O275" s="291">
        <v>1</v>
      </c>
      <c r="P275" s="292" t="s">
        <v>92</v>
      </c>
      <c r="Q275" s="291"/>
      <c r="R275" s="291"/>
      <c r="S275" s="291"/>
      <c r="T275" s="291"/>
      <c r="U275" s="291"/>
      <c r="V275" s="291"/>
      <c r="X275" s="294" t="s">
        <v>92</v>
      </c>
    </row>
    <row r="276" spans="1:24" s="293" customFormat="1" ht="28.5" customHeight="1">
      <c r="A276" s="316" t="s">
        <v>250</v>
      </c>
      <c r="B276" s="296" t="s">
        <v>345</v>
      </c>
      <c r="C276" s="285"/>
      <c r="D276" s="295" t="s">
        <v>121</v>
      </c>
      <c r="E276" s="288"/>
      <c r="F276" s="287"/>
      <c r="G276" s="288"/>
      <c r="H276" s="288"/>
      <c r="I276" s="288">
        <f t="shared" si="23"/>
        <v>4.8000000000000001E-2</v>
      </c>
      <c r="J276" s="288">
        <v>55.61</v>
      </c>
      <c r="K276" s="289">
        <f t="shared" si="24"/>
        <v>2.6692800000000001</v>
      </c>
      <c r="L276" s="289"/>
      <c r="M276" s="290"/>
      <c r="N276" s="317">
        <v>2</v>
      </c>
      <c r="O276" s="291">
        <v>1</v>
      </c>
      <c r="P276" s="292" t="s">
        <v>92</v>
      </c>
      <c r="Q276" s="291"/>
      <c r="R276" s="291"/>
      <c r="S276" s="291"/>
      <c r="T276" s="291"/>
      <c r="U276" s="291"/>
      <c r="V276" s="291"/>
      <c r="X276" s="294" t="s">
        <v>92</v>
      </c>
    </row>
    <row r="277" spans="1:24" s="293" customFormat="1" ht="28.5" customHeight="1">
      <c r="A277" s="316" t="s">
        <v>250</v>
      </c>
      <c r="B277" s="296" t="s">
        <v>345</v>
      </c>
      <c r="C277" s="285"/>
      <c r="D277" s="295" t="s">
        <v>354</v>
      </c>
      <c r="E277" s="288"/>
      <c r="F277" s="287"/>
      <c r="G277" s="288"/>
      <c r="H277" s="288"/>
      <c r="I277" s="288">
        <f t="shared" si="23"/>
        <v>4.8000000000000001E-2</v>
      </c>
      <c r="J277" s="288">
        <v>20.66</v>
      </c>
      <c r="K277" s="289">
        <f t="shared" si="24"/>
        <v>0.99168000000000001</v>
      </c>
      <c r="L277" s="289"/>
      <c r="M277" s="290"/>
      <c r="N277" s="317">
        <v>2</v>
      </c>
      <c r="O277" s="291">
        <v>1</v>
      </c>
      <c r="P277" s="292" t="s">
        <v>92</v>
      </c>
      <c r="Q277" s="291"/>
      <c r="R277" s="291"/>
      <c r="S277" s="291"/>
      <c r="T277" s="291"/>
      <c r="U277" s="291"/>
      <c r="V277" s="291"/>
      <c r="X277" s="294" t="s">
        <v>92</v>
      </c>
    </row>
    <row r="278" spans="1:24" s="293" customFormat="1" ht="28.5" customHeight="1">
      <c r="A278" s="316" t="s">
        <v>250</v>
      </c>
      <c r="B278" s="296" t="s">
        <v>345</v>
      </c>
      <c r="C278" s="285"/>
      <c r="D278" s="295" t="s">
        <v>355</v>
      </c>
      <c r="E278" s="297"/>
      <c r="F278" s="287"/>
      <c r="G278" s="288"/>
      <c r="H278" s="288"/>
      <c r="I278" s="288">
        <f t="shared" si="23"/>
        <v>4.8000000000000001E-2</v>
      </c>
      <c r="J278" s="288">
        <v>23.67</v>
      </c>
      <c r="K278" s="289">
        <f t="shared" si="24"/>
        <v>1.1361600000000001</v>
      </c>
      <c r="L278" s="289"/>
      <c r="M278" s="290"/>
      <c r="N278" s="317">
        <v>2</v>
      </c>
      <c r="O278" s="291">
        <v>1</v>
      </c>
      <c r="P278" s="292" t="s">
        <v>92</v>
      </c>
      <c r="Q278" s="291"/>
      <c r="R278" s="291"/>
      <c r="S278" s="291"/>
      <c r="T278" s="291"/>
      <c r="U278" s="291"/>
      <c r="V278" s="291"/>
      <c r="X278" s="294" t="s">
        <v>92</v>
      </c>
    </row>
    <row r="279" spans="1:24" s="293" customFormat="1" ht="28.5" customHeight="1">
      <c r="A279" s="316" t="s">
        <v>250</v>
      </c>
      <c r="B279" s="296" t="s">
        <v>345</v>
      </c>
      <c r="C279" s="285"/>
      <c r="D279" s="295" t="s">
        <v>356</v>
      </c>
      <c r="E279" s="288"/>
      <c r="F279" s="287"/>
      <c r="G279" s="288"/>
      <c r="H279" s="350"/>
      <c r="I279" s="288">
        <f t="shared" si="23"/>
        <v>4.8000000000000001E-2</v>
      </c>
      <c r="J279" s="288">
        <v>19.21</v>
      </c>
      <c r="K279" s="289">
        <f t="shared" si="24"/>
        <v>0.92208000000000001</v>
      </c>
      <c r="L279" s="289"/>
      <c r="M279" s="290"/>
      <c r="N279" s="317">
        <v>2</v>
      </c>
      <c r="O279" s="291">
        <v>1</v>
      </c>
      <c r="P279" s="292" t="s">
        <v>92</v>
      </c>
      <c r="Q279" s="291"/>
      <c r="R279" s="291"/>
      <c r="S279" s="291"/>
      <c r="T279" s="291"/>
      <c r="U279" s="291"/>
      <c r="V279" s="291"/>
      <c r="X279" s="294" t="s">
        <v>92</v>
      </c>
    </row>
    <row r="280" spans="1:24" s="293" customFormat="1" ht="28.5" customHeight="1">
      <c r="A280" s="316" t="s">
        <v>250</v>
      </c>
      <c r="B280" s="296" t="s">
        <v>345</v>
      </c>
      <c r="C280" s="285"/>
      <c r="D280" s="295" t="s">
        <v>357</v>
      </c>
      <c r="E280" s="297"/>
      <c r="F280" s="287"/>
      <c r="G280" s="288"/>
      <c r="H280" s="288"/>
      <c r="I280" s="288">
        <f t="shared" si="23"/>
        <v>4.8000000000000001E-2</v>
      </c>
      <c r="J280" s="288">
        <v>23.62</v>
      </c>
      <c r="K280" s="289">
        <f t="shared" si="24"/>
        <v>1.1337600000000001</v>
      </c>
      <c r="L280" s="289"/>
      <c r="M280" s="290"/>
      <c r="N280" s="317">
        <v>2</v>
      </c>
      <c r="O280" s="291">
        <v>1</v>
      </c>
      <c r="P280" s="292" t="s">
        <v>92</v>
      </c>
      <c r="Q280" s="291"/>
      <c r="R280" s="291"/>
      <c r="S280" s="291"/>
      <c r="T280" s="291"/>
      <c r="U280" s="291"/>
      <c r="V280" s="291"/>
      <c r="X280" s="294" t="s">
        <v>92</v>
      </c>
    </row>
    <row r="281" spans="1:24" s="293" customFormat="1" ht="28.5" customHeight="1">
      <c r="A281" s="316" t="s">
        <v>250</v>
      </c>
      <c r="B281" s="296" t="s">
        <v>345</v>
      </c>
      <c r="C281" s="285"/>
      <c r="D281" s="295" t="s">
        <v>360</v>
      </c>
      <c r="E281" s="288"/>
      <c r="F281" s="287"/>
      <c r="G281" s="288"/>
      <c r="H281" s="350"/>
      <c r="I281" s="288">
        <f t="shared" si="23"/>
        <v>4.8000000000000001E-2</v>
      </c>
      <c r="J281" s="288">
        <v>19.05</v>
      </c>
      <c r="K281" s="289">
        <f t="shared" si="24"/>
        <v>0.9144000000000001</v>
      </c>
      <c r="L281" s="289"/>
      <c r="M281" s="290"/>
      <c r="N281" s="317">
        <v>2</v>
      </c>
      <c r="O281" s="291">
        <v>1</v>
      </c>
      <c r="P281" s="292" t="s">
        <v>92</v>
      </c>
      <c r="Q281" s="291"/>
      <c r="R281" s="291"/>
      <c r="S281" s="291"/>
      <c r="T281" s="291"/>
      <c r="U281" s="291"/>
      <c r="V281" s="291"/>
      <c r="X281" s="294" t="s">
        <v>92</v>
      </c>
    </row>
    <row r="282" spans="1:24" s="293" customFormat="1" ht="28.5" customHeight="1">
      <c r="A282" s="316" t="s">
        <v>250</v>
      </c>
      <c r="B282" s="296" t="s">
        <v>345</v>
      </c>
      <c r="C282" s="285"/>
      <c r="D282" s="295" t="s">
        <v>179</v>
      </c>
      <c r="E282" s="286"/>
      <c r="F282" s="287"/>
      <c r="G282" s="288"/>
      <c r="H282" s="288"/>
      <c r="I282" s="288">
        <f t="shared" si="23"/>
        <v>4.8000000000000001E-2</v>
      </c>
      <c r="J282" s="288">
        <v>19.25</v>
      </c>
      <c r="K282" s="289">
        <f t="shared" si="24"/>
        <v>0.92400000000000004</v>
      </c>
      <c r="L282" s="289"/>
      <c r="M282" s="290"/>
      <c r="N282" s="317">
        <v>2</v>
      </c>
      <c r="O282" s="291">
        <v>1</v>
      </c>
      <c r="P282" s="292"/>
      <c r="Q282" s="291"/>
      <c r="R282" s="291"/>
      <c r="S282" s="291"/>
      <c r="T282" s="291"/>
      <c r="U282" s="291"/>
      <c r="V282" s="291"/>
      <c r="X282" s="294"/>
    </row>
    <row r="283" spans="1:24" s="293" customFormat="1" ht="28.5" customHeight="1">
      <c r="A283" s="316" t="s">
        <v>250</v>
      </c>
      <c r="B283" s="296" t="s">
        <v>345</v>
      </c>
      <c r="C283" s="285"/>
      <c r="D283" s="295" t="s">
        <v>362</v>
      </c>
      <c r="E283" s="297"/>
      <c r="F283" s="287"/>
      <c r="G283" s="288"/>
      <c r="H283" s="288"/>
      <c r="I283" s="288">
        <f t="shared" si="23"/>
        <v>4.8000000000000001E-2</v>
      </c>
      <c r="J283" s="288">
        <v>7.93</v>
      </c>
      <c r="K283" s="289">
        <f t="shared" si="24"/>
        <v>0.38063999999999998</v>
      </c>
      <c r="L283" s="289"/>
      <c r="M283" s="290"/>
      <c r="N283" s="317">
        <v>2</v>
      </c>
      <c r="O283" s="291">
        <v>1</v>
      </c>
      <c r="P283" s="292"/>
      <c r="Q283" s="291"/>
      <c r="R283" s="291"/>
      <c r="S283" s="291"/>
      <c r="T283" s="291"/>
      <c r="U283" s="291"/>
      <c r="V283" s="291"/>
      <c r="X283" s="294"/>
    </row>
    <row r="284" spans="1:24" s="293" customFormat="1" ht="28.5" customHeight="1">
      <c r="A284" s="316" t="s">
        <v>251</v>
      </c>
      <c r="B284" s="296" t="s">
        <v>345</v>
      </c>
      <c r="C284" s="285"/>
      <c r="D284" s="295" t="s">
        <v>366</v>
      </c>
      <c r="E284" s="288"/>
      <c r="F284" s="287"/>
      <c r="G284" s="288"/>
      <c r="H284" s="350"/>
      <c r="I284" s="288">
        <f t="shared" si="23"/>
        <v>4.8000000000000001E-2</v>
      </c>
      <c r="J284" s="288">
        <v>98.28</v>
      </c>
      <c r="K284" s="289">
        <f t="shared" si="24"/>
        <v>4.7174399999999999</v>
      </c>
      <c r="L284" s="289"/>
      <c r="M284" s="290"/>
      <c r="N284" s="317">
        <v>3</v>
      </c>
      <c r="O284" s="291">
        <v>1</v>
      </c>
      <c r="P284" s="292"/>
      <c r="Q284" s="291"/>
      <c r="R284" s="291"/>
      <c r="S284" s="291"/>
      <c r="T284" s="291"/>
      <c r="U284" s="291"/>
      <c r="V284" s="291"/>
      <c r="X284" s="294"/>
    </row>
    <row r="287" spans="1:24" ht="23.25">
      <c r="D287" s="349" t="s">
        <v>418</v>
      </c>
    </row>
    <row r="288" spans="1:24" s="363" customFormat="1" ht="28.5" customHeight="1">
      <c r="A288" s="351" t="s">
        <v>250</v>
      </c>
      <c r="B288" s="352" t="s">
        <v>250</v>
      </c>
      <c r="C288" s="353"/>
      <c r="D288" s="354" t="s">
        <v>358</v>
      </c>
      <c r="E288" s="355"/>
      <c r="F288" s="356"/>
      <c r="G288" s="357"/>
      <c r="H288" s="357"/>
      <c r="I288" s="357"/>
      <c r="J288" s="357">
        <f>2.71</f>
        <v>2.71</v>
      </c>
      <c r="K288" s="358"/>
      <c r="L288" s="358"/>
      <c r="M288" s="359"/>
      <c r="N288" s="360" t="s">
        <v>50</v>
      </c>
      <c r="O288" s="361">
        <v>2</v>
      </c>
      <c r="P288" s="362" t="s">
        <v>92</v>
      </c>
      <c r="Q288" s="361"/>
      <c r="R288" s="361"/>
      <c r="S288" s="361"/>
      <c r="T288" s="361"/>
      <c r="U288" s="361"/>
      <c r="V288" s="361"/>
      <c r="X288" s="364" t="s">
        <v>92</v>
      </c>
    </row>
    <row r="289" spans="1:24" s="363" customFormat="1" ht="28.5" customHeight="1">
      <c r="A289" s="351" t="s">
        <v>250</v>
      </c>
      <c r="B289" s="352" t="s">
        <v>250</v>
      </c>
      <c r="C289" s="353"/>
      <c r="D289" s="354" t="s">
        <v>359</v>
      </c>
      <c r="E289" s="355"/>
      <c r="F289" s="356"/>
      <c r="G289" s="357"/>
      <c r="H289" s="357"/>
      <c r="I289" s="357"/>
      <c r="J289" s="357">
        <f>2.81</f>
        <v>2.81</v>
      </c>
      <c r="K289" s="358"/>
      <c r="L289" s="358"/>
      <c r="M289" s="359"/>
      <c r="N289" s="360" t="s">
        <v>50</v>
      </c>
      <c r="O289" s="361">
        <v>2</v>
      </c>
      <c r="P289" s="362" t="s">
        <v>92</v>
      </c>
      <c r="Q289" s="361"/>
      <c r="R289" s="361"/>
      <c r="S289" s="361"/>
      <c r="T289" s="361"/>
      <c r="U289" s="361"/>
      <c r="V289" s="361"/>
      <c r="X289" s="364" t="s">
        <v>92</v>
      </c>
    </row>
    <row r="290" spans="1:24" s="363" customFormat="1" ht="28.5" customHeight="1">
      <c r="A290" s="351" t="s">
        <v>250</v>
      </c>
      <c r="B290" s="352" t="s">
        <v>347</v>
      </c>
      <c r="C290" s="353"/>
      <c r="D290" s="354" t="s">
        <v>361</v>
      </c>
      <c r="E290" s="365"/>
      <c r="F290" s="356"/>
      <c r="G290" s="357"/>
      <c r="H290" s="357"/>
      <c r="I290" s="357"/>
      <c r="J290" s="357">
        <v>38.479999999999997</v>
      </c>
      <c r="K290" s="358"/>
      <c r="L290" s="358"/>
      <c r="M290" s="359"/>
      <c r="N290" s="360">
        <v>2</v>
      </c>
      <c r="O290" s="361">
        <v>3</v>
      </c>
      <c r="P290" s="362"/>
      <c r="Q290" s="361"/>
      <c r="R290" s="361"/>
      <c r="S290" s="361"/>
      <c r="T290" s="361"/>
      <c r="U290" s="361"/>
      <c r="V290" s="361"/>
      <c r="X290" s="364"/>
    </row>
    <row r="291" spans="1:24" s="363" customFormat="1" ht="28.5" customHeight="1">
      <c r="A291" s="351" t="s">
        <v>250</v>
      </c>
      <c r="B291" s="352" t="s">
        <v>347</v>
      </c>
      <c r="C291" s="353"/>
      <c r="D291" s="354" t="s">
        <v>353</v>
      </c>
      <c r="E291" s="365"/>
      <c r="F291" s="356"/>
      <c r="G291" s="357"/>
      <c r="H291" s="357"/>
      <c r="I291" s="357"/>
      <c r="J291" s="357">
        <v>37.01</v>
      </c>
      <c r="K291" s="358"/>
      <c r="L291" s="358"/>
      <c r="M291" s="359"/>
      <c r="N291" s="360">
        <v>2</v>
      </c>
      <c r="O291" s="361">
        <v>3</v>
      </c>
      <c r="P291" s="362"/>
      <c r="Q291" s="361"/>
      <c r="R291" s="361"/>
      <c r="S291" s="361"/>
      <c r="T291" s="361"/>
      <c r="U291" s="361"/>
      <c r="V291" s="361"/>
      <c r="X291" s="364"/>
    </row>
    <row r="292" spans="1:24" s="363" customFormat="1" ht="28.5" customHeight="1">
      <c r="A292" s="351" t="s">
        <v>250</v>
      </c>
      <c r="B292" s="352" t="s">
        <v>347</v>
      </c>
      <c r="C292" s="353"/>
      <c r="D292" s="354" t="s">
        <v>363</v>
      </c>
      <c r="E292" s="355"/>
      <c r="F292" s="356"/>
      <c r="G292" s="357"/>
      <c r="H292" s="357"/>
      <c r="I292" s="357"/>
      <c r="J292" s="357">
        <v>4.1100000000000003</v>
      </c>
      <c r="K292" s="358"/>
      <c r="L292" s="358"/>
      <c r="M292" s="359"/>
      <c r="N292" s="360">
        <v>2</v>
      </c>
      <c r="O292" s="361">
        <v>3</v>
      </c>
      <c r="P292" s="362"/>
      <c r="Q292" s="361"/>
      <c r="R292" s="361"/>
      <c r="S292" s="361"/>
      <c r="T292" s="361"/>
      <c r="U292" s="361"/>
      <c r="V292" s="361"/>
      <c r="X292" s="364"/>
    </row>
    <row r="293" spans="1:24" s="363" customFormat="1" ht="28.5" customHeight="1">
      <c r="A293" s="351" t="s">
        <v>250</v>
      </c>
      <c r="B293" s="352" t="s">
        <v>347</v>
      </c>
      <c r="C293" s="353"/>
      <c r="D293" s="354" t="s">
        <v>364</v>
      </c>
      <c r="E293" s="355"/>
      <c r="F293" s="356"/>
      <c r="G293" s="357"/>
      <c r="H293" s="357"/>
      <c r="I293" s="357"/>
      <c r="J293" s="357">
        <v>4.76</v>
      </c>
      <c r="K293" s="358"/>
      <c r="L293" s="358"/>
      <c r="M293" s="359"/>
      <c r="N293" s="360">
        <v>2</v>
      </c>
      <c r="O293" s="361">
        <v>3</v>
      </c>
      <c r="P293" s="362"/>
      <c r="Q293" s="361"/>
      <c r="R293" s="361"/>
      <c r="S293" s="361"/>
      <c r="T293" s="361"/>
      <c r="U293" s="361"/>
      <c r="V293" s="361"/>
      <c r="X293" s="364"/>
    </row>
    <row r="296" spans="1:24" s="4" customFormat="1" ht="23.25">
      <c r="B296" s="231"/>
      <c r="D296" s="349" t="s">
        <v>419</v>
      </c>
      <c r="N296" s="231"/>
    </row>
    <row r="297" spans="1:24" s="249" customFormat="1" ht="28.5" customHeight="1">
      <c r="A297" s="267" t="str">
        <f>IF(N297="R","RECUPERAR",VLOOKUP(N297,'auxiliar memoria'!$F$40:$G$47,2,FALSE))</f>
        <v>GRANILITE</v>
      </c>
      <c r="B297" s="268" t="str">
        <f>IF(N297="R",VLOOKUP(O297,'auxiliar memoria'!$F$41:$G$47,2,FALSE),VLOOKUP(O297,'auxiliar memoria'!$M$122:$N$128,2,FALSE))</f>
        <v>Piso em granilite, espessura mínima de 8mm,</v>
      </c>
      <c r="C297" s="257"/>
      <c r="D297" s="269" t="s">
        <v>365</v>
      </c>
      <c r="E297" s="260"/>
      <c r="F297" s="259"/>
      <c r="G297" s="260"/>
      <c r="H297" s="272"/>
      <c r="I297" s="260"/>
      <c r="J297" s="260">
        <v>243.65</v>
      </c>
      <c r="K297" s="261"/>
      <c r="L297" s="261"/>
      <c r="M297" s="262"/>
      <c r="N297" s="263">
        <v>1</v>
      </c>
      <c r="O297" s="264">
        <v>1</v>
      </c>
      <c r="P297" s="248" t="s">
        <v>92</v>
      </c>
      <c r="Q297" s="264"/>
      <c r="R297" s="264"/>
      <c r="S297" s="264"/>
      <c r="T297" s="264"/>
      <c r="U297" s="264"/>
      <c r="V297" s="264"/>
      <c r="X297" s="265" t="str">
        <f>IF(C297="sinapi","ok",IF(C297="orse","ok",IF(P297="título","título",IF(P297="intertítulo","intertítulo",""))))</f>
        <v/>
      </c>
    </row>
    <row r="300" spans="1:24" s="4" customFormat="1" ht="23.25">
      <c r="B300" s="231"/>
      <c r="D300" s="349" t="s">
        <v>420</v>
      </c>
      <c r="N300" s="231"/>
    </row>
    <row r="301" spans="1:24" s="293" customFormat="1" ht="28.5" customHeight="1">
      <c r="A301" s="316" t="s">
        <v>250</v>
      </c>
      <c r="B301" s="296" t="s">
        <v>345</v>
      </c>
      <c r="C301" s="285"/>
      <c r="D301" s="295" t="s">
        <v>109</v>
      </c>
      <c r="E301" s="286"/>
      <c r="F301" s="287"/>
      <c r="G301" s="288"/>
      <c r="H301" s="288"/>
      <c r="I301" s="288"/>
      <c r="J301" s="288">
        <v>56.35</v>
      </c>
      <c r="K301" s="289"/>
      <c r="L301" s="289"/>
      <c r="M301" s="290"/>
      <c r="N301" s="317">
        <v>2</v>
      </c>
      <c r="O301" s="291">
        <v>1</v>
      </c>
      <c r="P301" s="292" t="s">
        <v>92</v>
      </c>
      <c r="Q301" s="291"/>
      <c r="R301" s="291"/>
      <c r="S301" s="291"/>
      <c r="T301" s="291"/>
      <c r="U301" s="291"/>
      <c r="V301" s="291"/>
      <c r="X301" s="294" t="s">
        <v>92</v>
      </c>
    </row>
    <row r="302" spans="1:24" s="293" customFormat="1" ht="23.25">
      <c r="A302" s="316" t="s">
        <v>250</v>
      </c>
      <c r="B302" s="296" t="s">
        <v>345</v>
      </c>
      <c r="C302" s="285"/>
      <c r="D302" s="295" t="s">
        <v>110</v>
      </c>
      <c r="E302" s="286"/>
      <c r="F302" s="287"/>
      <c r="G302" s="288"/>
      <c r="H302" s="288"/>
      <c r="I302" s="288"/>
      <c r="J302" s="288">
        <v>55.75</v>
      </c>
      <c r="K302" s="289"/>
      <c r="L302" s="289"/>
      <c r="M302" s="290"/>
      <c r="N302" s="317">
        <v>2</v>
      </c>
      <c r="O302" s="291">
        <v>1</v>
      </c>
      <c r="P302" s="292" t="s">
        <v>92</v>
      </c>
      <c r="Q302" s="291"/>
      <c r="R302" s="291"/>
      <c r="S302" s="291"/>
      <c r="T302" s="291"/>
      <c r="U302" s="291"/>
      <c r="V302" s="291"/>
      <c r="X302" s="294" t="s">
        <v>92</v>
      </c>
    </row>
    <row r="303" spans="1:24" s="293" customFormat="1" ht="28.5" customHeight="1">
      <c r="A303" s="316" t="s">
        <v>250</v>
      </c>
      <c r="B303" s="296" t="s">
        <v>345</v>
      </c>
      <c r="C303" s="285"/>
      <c r="D303" s="295" t="s">
        <v>111</v>
      </c>
      <c r="E303" s="286"/>
      <c r="F303" s="287"/>
      <c r="G303" s="288"/>
      <c r="H303" s="288"/>
      <c r="I303" s="288"/>
      <c r="J303" s="288">
        <v>56.53</v>
      </c>
      <c r="K303" s="289"/>
      <c r="L303" s="289"/>
      <c r="M303" s="290"/>
      <c r="N303" s="317">
        <v>2</v>
      </c>
      <c r="O303" s="291">
        <v>1</v>
      </c>
      <c r="P303" s="292" t="s">
        <v>92</v>
      </c>
      <c r="Q303" s="291"/>
      <c r="R303" s="291"/>
      <c r="S303" s="291"/>
      <c r="T303" s="291"/>
      <c r="U303" s="291"/>
      <c r="V303" s="291"/>
      <c r="X303" s="294" t="s">
        <v>92</v>
      </c>
    </row>
    <row r="304" spans="1:24" s="293" customFormat="1" ht="28.5" customHeight="1">
      <c r="A304" s="316" t="s">
        <v>250</v>
      </c>
      <c r="B304" s="296" t="s">
        <v>345</v>
      </c>
      <c r="C304" s="285"/>
      <c r="D304" s="295" t="s">
        <v>112</v>
      </c>
      <c r="E304" s="286"/>
      <c r="F304" s="287"/>
      <c r="G304" s="288"/>
      <c r="H304" s="288"/>
      <c r="I304" s="288"/>
      <c r="J304" s="288">
        <v>56.14</v>
      </c>
      <c r="K304" s="289"/>
      <c r="L304" s="289"/>
      <c r="M304" s="290"/>
      <c r="N304" s="317">
        <v>2</v>
      </c>
      <c r="O304" s="291">
        <v>1</v>
      </c>
      <c r="P304" s="292" t="s">
        <v>92</v>
      </c>
      <c r="Q304" s="291"/>
      <c r="R304" s="291"/>
      <c r="S304" s="291"/>
      <c r="T304" s="291"/>
      <c r="U304" s="291"/>
      <c r="V304" s="291"/>
      <c r="X304" s="294" t="s">
        <v>92</v>
      </c>
    </row>
    <row r="305" spans="1:24" s="293" customFormat="1" ht="28.5" customHeight="1">
      <c r="A305" s="316" t="s">
        <v>250</v>
      </c>
      <c r="B305" s="296" t="s">
        <v>345</v>
      </c>
      <c r="C305" s="285"/>
      <c r="D305" s="295" t="s">
        <v>113</v>
      </c>
      <c r="E305" s="286"/>
      <c r="F305" s="287"/>
      <c r="G305" s="288"/>
      <c r="H305" s="288"/>
      <c r="I305" s="288"/>
      <c r="J305" s="288">
        <v>53.34</v>
      </c>
      <c r="K305" s="289"/>
      <c r="L305" s="289"/>
      <c r="M305" s="290"/>
      <c r="N305" s="317">
        <v>2</v>
      </c>
      <c r="O305" s="291">
        <v>1</v>
      </c>
      <c r="P305" s="292" t="s">
        <v>92</v>
      </c>
      <c r="Q305" s="291"/>
      <c r="R305" s="291"/>
      <c r="S305" s="291"/>
      <c r="T305" s="291"/>
      <c r="U305" s="291"/>
      <c r="V305" s="291"/>
      <c r="X305" s="294" t="s">
        <v>92</v>
      </c>
    </row>
    <row r="306" spans="1:24" s="293" customFormat="1" ht="28.5" customHeight="1">
      <c r="A306" s="316" t="s">
        <v>250</v>
      </c>
      <c r="B306" s="296" t="s">
        <v>345</v>
      </c>
      <c r="C306" s="285"/>
      <c r="D306" s="295" t="s">
        <v>114</v>
      </c>
      <c r="E306" s="286"/>
      <c r="F306" s="287"/>
      <c r="G306" s="288"/>
      <c r="H306" s="288"/>
      <c r="I306" s="288"/>
      <c r="J306" s="288">
        <v>56.04</v>
      </c>
      <c r="K306" s="289"/>
      <c r="L306" s="289"/>
      <c r="M306" s="290"/>
      <c r="N306" s="317">
        <v>2</v>
      </c>
      <c r="O306" s="291">
        <v>1</v>
      </c>
      <c r="P306" s="292" t="s">
        <v>92</v>
      </c>
      <c r="Q306" s="291"/>
      <c r="R306" s="291"/>
      <c r="S306" s="291"/>
      <c r="T306" s="291"/>
      <c r="U306" s="291"/>
      <c r="V306" s="291"/>
      <c r="X306" s="294" t="s">
        <v>92</v>
      </c>
    </row>
    <row r="307" spans="1:24" s="293" customFormat="1" ht="28.5" customHeight="1">
      <c r="A307" s="316" t="s">
        <v>250</v>
      </c>
      <c r="B307" s="296" t="s">
        <v>345</v>
      </c>
      <c r="C307" s="285"/>
      <c r="D307" s="295" t="s">
        <v>115</v>
      </c>
      <c r="E307" s="297"/>
      <c r="F307" s="287"/>
      <c r="G307" s="288"/>
      <c r="H307" s="288"/>
      <c r="I307" s="288"/>
      <c r="J307" s="288">
        <v>56.31</v>
      </c>
      <c r="K307" s="289"/>
      <c r="L307" s="289"/>
      <c r="M307" s="290"/>
      <c r="N307" s="317">
        <v>2</v>
      </c>
      <c r="O307" s="291">
        <v>1</v>
      </c>
      <c r="P307" s="292" t="s">
        <v>92</v>
      </c>
      <c r="Q307" s="291"/>
      <c r="R307" s="291"/>
      <c r="S307" s="291"/>
      <c r="T307" s="291"/>
      <c r="U307" s="291"/>
      <c r="V307" s="291"/>
      <c r="X307" s="294" t="s">
        <v>92</v>
      </c>
    </row>
    <row r="308" spans="1:24" s="293" customFormat="1" ht="28.5" customHeight="1">
      <c r="A308" s="316" t="s">
        <v>250</v>
      </c>
      <c r="B308" s="296" t="s">
        <v>345</v>
      </c>
      <c r="C308" s="285"/>
      <c r="D308" s="295" t="s">
        <v>116</v>
      </c>
      <c r="E308" s="297"/>
      <c r="F308" s="287"/>
      <c r="G308" s="288"/>
      <c r="H308" s="288"/>
      <c r="I308" s="288"/>
      <c r="J308" s="288">
        <v>56.49</v>
      </c>
      <c r="K308" s="289"/>
      <c r="L308" s="289"/>
      <c r="M308" s="290"/>
      <c r="N308" s="317">
        <v>2</v>
      </c>
      <c r="O308" s="291">
        <v>1</v>
      </c>
      <c r="P308" s="292" t="s">
        <v>92</v>
      </c>
      <c r="Q308" s="291"/>
      <c r="R308" s="291"/>
      <c r="S308" s="291"/>
      <c r="T308" s="291"/>
      <c r="U308" s="291"/>
      <c r="V308" s="291"/>
      <c r="X308" s="294" t="s">
        <v>92</v>
      </c>
    </row>
    <row r="309" spans="1:24" s="293" customFormat="1" ht="28.5" customHeight="1">
      <c r="A309" s="316" t="s">
        <v>250</v>
      </c>
      <c r="B309" s="296" t="s">
        <v>345</v>
      </c>
      <c r="C309" s="285"/>
      <c r="D309" s="295" t="s">
        <v>176</v>
      </c>
      <c r="E309" s="288"/>
      <c r="F309" s="287"/>
      <c r="G309" s="288"/>
      <c r="H309" s="350"/>
      <c r="I309" s="288"/>
      <c r="J309" s="288">
        <v>57.03</v>
      </c>
      <c r="K309" s="289"/>
      <c r="L309" s="289"/>
      <c r="M309" s="290"/>
      <c r="N309" s="317">
        <v>2</v>
      </c>
      <c r="O309" s="291">
        <v>1</v>
      </c>
      <c r="P309" s="292" t="s">
        <v>92</v>
      </c>
      <c r="Q309" s="291"/>
      <c r="R309" s="291"/>
      <c r="S309" s="291"/>
      <c r="T309" s="291"/>
      <c r="U309" s="291"/>
      <c r="V309" s="291"/>
      <c r="X309" s="294" t="s">
        <v>92</v>
      </c>
    </row>
    <row r="310" spans="1:24" s="293" customFormat="1" ht="28.5" customHeight="1">
      <c r="A310" s="316" t="s">
        <v>250</v>
      </c>
      <c r="B310" s="296" t="s">
        <v>345</v>
      </c>
      <c r="C310" s="285"/>
      <c r="D310" s="295" t="s">
        <v>175</v>
      </c>
      <c r="E310" s="288"/>
      <c r="F310" s="287"/>
      <c r="G310" s="288"/>
      <c r="H310" s="350"/>
      <c r="I310" s="288"/>
      <c r="J310" s="288">
        <v>56.4</v>
      </c>
      <c r="K310" s="289"/>
      <c r="L310" s="289"/>
      <c r="M310" s="290"/>
      <c r="N310" s="317">
        <v>2</v>
      </c>
      <c r="O310" s="291">
        <v>1</v>
      </c>
      <c r="P310" s="292" t="s">
        <v>92</v>
      </c>
      <c r="Q310" s="291"/>
      <c r="R310" s="291"/>
      <c r="S310" s="291"/>
      <c r="T310" s="291"/>
      <c r="U310" s="291"/>
      <c r="V310" s="291"/>
      <c r="X310" s="294" t="s">
        <v>92</v>
      </c>
    </row>
    <row r="311" spans="1:24" s="293" customFormat="1" ht="28.5" customHeight="1">
      <c r="A311" s="316" t="s">
        <v>250</v>
      </c>
      <c r="B311" s="296" t="s">
        <v>345</v>
      </c>
      <c r="C311" s="285"/>
      <c r="D311" s="295" t="s">
        <v>174</v>
      </c>
      <c r="E311" s="297"/>
      <c r="F311" s="287"/>
      <c r="G311" s="288"/>
      <c r="H311" s="288"/>
      <c r="I311" s="288"/>
      <c r="J311" s="288">
        <v>56.4</v>
      </c>
      <c r="K311" s="289"/>
      <c r="L311" s="289"/>
      <c r="M311" s="290"/>
      <c r="N311" s="317">
        <v>2</v>
      </c>
      <c r="O311" s="291">
        <v>1</v>
      </c>
      <c r="P311" s="292" t="s">
        <v>92</v>
      </c>
      <c r="Q311" s="291"/>
      <c r="R311" s="291"/>
      <c r="S311" s="291"/>
      <c r="T311" s="291"/>
      <c r="U311" s="291"/>
      <c r="V311" s="291"/>
      <c r="X311" s="294" t="s">
        <v>92</v>
      </c>
    </row>
    <row r="312" spans="1:24" s="293" customFormat="1" ht="28.5" customHeight="1">
      <c r="A312" s="316" t="s">
        <v>250</v>
      </c>
      <c r="B312" s="296" t="s">
        <v>345</v>
      </c>
      <c r="C312" s="285"/>
      <c r="D312" s="295" t="s">
        <v>121</v>
      </c>
      <c r="E312" s="288"/>
      <c r="F312" s="287"/>
      <c r="G312" s="288"/>
      <c r="H312" s="288"/>
      <c r="I312" s="288"/>
      <c r="J312" s="288">
        <v>55.61</v>
      </c>
      <c r="K312" s="289"/>
      <c r="L312" s="289"/>
      <c r="M312" s="290"/>
      <c r="N312" s="317">
        <v>2</v>
      </c>
      <c r="O312" s="291">
        <v>1</v>
      </c>
      <c r="P312" s="292" t="s">
        <v>92</v>
      </c>
      <c r="Q312" s="291"/>
      <c r="R312" s="291"/>
      <c r="S312" s="291"/>
      <c r="T312" s="291"/>
      <c r="U312" s="291"/>
      <c r="V312" s="291"/>
      <c r="X312" s="294" t="s">
        <v>92</v>
      </c>
    </row>
    <row r="313" spans="1:24" s="293" customFormat="1" ht="28.5" customHeight="1">
      <c r="A313" s="316" t="s">
        <v>250</v>
      </c>
      <c r="B313" s="296" t="s">
        <v>345</v>
      </c>
      <c r="C313" s="285"/>
      <c r="D313" s="295" t="s">
        <v>354</v>
      </c>
      <c r="E313" s="288"/>
      <c r="F313" s="287"/>
      <c r="G313" s="288"/>
      <c r="H313" s="288"/>
      <c r="I313" s="288"/>
      <c r="J313" s="288">
        <v>20.66</v>
      </c>
      <c r="K313" s="289"/>
      <c r="L313" s="289"/>
      <c r="M313" s="290"/>
      <c r="N313" s="317">
        <v>2</v>
      </c>
      <c r="O313" s="291">
        <v>1</v>
      </c>
      <c r="P313" s="292" t="s">
        <v>92</v>
      </c>
      <c r="Q313" s="291"/>
      <c r="R313" s="291"/>
      <c r="S313" s="291"/>
      <c r="T313" s="291"/>
      <c r="U313" s="291"/>
      <c r="V313" s="291"/>
      <c r="X313" s="294" t="s">
        <v>92</v>
      </c>
    </row>
    <row r="314" spans="1:24" s="293" customFormat="1" ht="28.5" customHeight="1">
      <c r="A314" s="316" t="s">
        <v>250</v>
      </c>
      <c r="B314" s="296" t="s">
        <v>345</v>
      </c>
      <c r="C314" s="285"/>
      <c r="D314" s="295" t="s">
        <v>355</v>
      </c>
      <c r="E314" s="297"/>
      <c r="F314" s="287"/>
      <c r="G314" s="288"/>
      <c r="H314" s="288"/>
      <c r="I314" s="288"/>
      <c r="J314" s="288">
        <v>23.67</v>
      </c>
      <c r="K314" s="289"/>
      <c r="L314" s="289"/>
      <c r="M314" s="290"/>
      <c r="N314" s="317">
        <v>2</v>
      </c>
      <c r="O314" s="291">
        <v>1</v>
      </c>
      <c r="P314" s="292" t="s">
        <v>92</v>
      </c>
      <c r="Q314" s="291"/>
      <c r="R314" s="291"/>
      <c r="S314" s="291"/>
      <c r="T314" s="291"/>
      <c r="U314" s="291"/>
      <c r="V314" s="291"/>
      <c r="X314" s="294" t="s">
        <v>92</v>
      </c>
    </row>
    <row r="315" spans="1:24" s="293" customFormat="1" ht="28.5" customHeight="1">
      <c r="A315" s="316" t="s">
        <v>250</v>
      </c>
      <c r="B315" s="296" t="s">
        <v>345</v>
      </c>
      <c r="C315" s="285"/>
      <c r="D315" s="295" t="s">
        <v>356</v>
      </c>
      <c r="E315" s="288"/>
      <c r="F315" s="287"/>
      <c r="G315" s="288"/>
      <c r="H315" s="350"/>
      <c r="I315" s="288"/>
      <c r="J315" s="288">
        <v>19.21</v>
      </c>
      <c r="K315" s="289"/>
      <c r="L315" s="289"/>
      <c r="M315" s="290"/>
      <c r="N315" s="317">
        <v>2</v>
      </c>
      <c r="O315" s="291">
        <v>1</v>
      </c>
      <c r="P315" s="292" t="s">
        <v>92</v>
      </c>
      <c r="Q315" s="291"/>
      <c r="R315" s="291"/>
      <c r="S315" s="291"/>
      <c r="T315" s="291"/>
      <c r="U315" s="291"/>
      <c r="V315" s="291"/>
      <c r="X315" s="294" t="s">
        <v>92</v>
      </c>
    </row>
    <row r="316" spans="1:24" s="293" customFormat="1" ht="28.5" customHeight="1">
      <c r="A316" s="316" t="s">
        <v>250</v>
      </c>
      <c r="B316" s="296" t="s">
        <v>345</v>
      </c>
      <c r="C316" s="285"/>
      <c r="D316" s="295" t="s">
        <v>357</v>
      </c>
      <c r="E316" s="297"/>
      <c r="F316" s="287"/>
      <c r="G316" s="288"/>
      <c r="H316" s="288"/>
      <c r="I316" s="288"/>
      <c r="J316" s="288">
        <v>23.62</v>
      </c>
      <c r="K316" s="289"/>
      <c r="L316" s="289"/>
      <c r="M316" s="290"/>
      <c r="N316" s="317">
        <v>2</v>
      </c>
      <c r="O316" s="291">
        <v>1</v>
      </c>
      <c r="P316" s="292" t="s">
        <v>92</v>
      </c>
      <c r="Q316" s="291"/>
      <c r="R316" s="291"/>
      <c r="S316" s="291"/>
      <c r="T316" s="291"/>
      <c r="U316" s="291"/>
      <c r="V316" s="291"/>
      <c r="X316" s="294" t="s">
        <v>92</v>
      </c>
    </row>
    <row r="317" spans="1:24" s="293" customFormat="1" ht="28.5" customHeight="1">
      <c r="A317" s="316" t="s">
        <v>250</v>
      </c>
      <c r="B317" s="296" t="s">
        <v>345</v>
      </c>
      <c r="C317" s="285"/>
      <c r="D317" s="295" t="s">
        <v>360</v>
      </c>
      <c r="E317" s="288"/>
      <c r="F317" s="287"/>
      <c r="G317" s="288"/>
      <c r="H317" s="350"/>
      <c r="I317" s="288"/>
      <c r="J317" s="288">
        <v>19.05</v>
      </c>
      <c r="K317" s="289"/>
      <c r="L317" s="289"/>
      <c r="M317" s="290"/>
      <c r="N317" s="317">
        <v>2</v>
      </c>
      <c r="O317" s="291">
        <v>1</v>
      </c>
      <c r="P317" s="292" t="s">
        <v>92</v>
      </c>
      <c r="Q317" s="291"/>
      <c r="R317" s="291"/>
      <c r="S317" s="291"/>
      <c r="T317" s="291"/>
      <c r="U317" s="291"/>
      <c r="V317" s="291"/>
      <c r="X317" s="294" t="s">
        <v>92</v>
      </c>
    </row>
    <row r="318" spans="1:24" s="249" customFormat="1" ht="28.5" customHeight="1">
      <c r="A318" s="267" t="s">
        <v>249</v>
      </c>
      <c r="B318" s="268" t="s">
        <v>345</v>
      </c>
      <c r="C318" s="257"/>
      <c r="D318" s="269" t="s">
        <v>365</v>
      </c>
      <c r="E318" s="260"/>
      <c r="F318" s="259"/>
      <c r="G318" s="260"/>
      <c r="H318" s="272"/>
      <c r="I318" s="260"/>
      <c r="J318" s="260">
        <v>243.65</v>
      </c>
      <c r="K318" s="261"/>
      <c r="L318" s="261"/>
      <c r="M318" s="262"/>
      <c r="N318" s="263">
        <v>1</v>
      </c>
      <c r="O318" s="264">
        <v>1</v>
      </c>
      <c r="P318" s="248" t="s">
        <v>92</v>
      </c>
      <c r="Q318" s="264"/>
      <c r="R318" s="264"/>
      <c r="S318" s="264"/>
      <c r="T318" s="264"/>
      <c r="U318" s="264"/>
      <c r="V318" s="264"/>
      <c r="X318" s="265" t="s">
        <v>92</v>
      </c>
    </row>
    <row r="319" spans="1:24" s="293" customFormat="1" ht="28.5" customHeight="1">
      <c r="A319" s="316" t="s">
        <v>250</v>
      </c>
      <c r="B319" s="296" t="s">
        <v>345</v>
      </c>
      <c r="C319" s="285"/>
      <c r="D319" s="295" t="s">
        <v>179</v>
      </c>
      <c r="E319" s="286"/>
      <c r="F319" s="287"/>
      <c r="G319" s="288"/>
      <c r="H319" s="288"/>
      <c r="I319" s="288"/>
      <c r="J319" s="288">
        <v>19.25</v>
      </c>
      <c r="K319" s="289"/>
      <c r="L319" s="289"/>
      <c r="M319" s="290"/>
      <c r="N319" s="317">
        <v>2</v>
      </c>
      <c r="O319" s="291">
        <v>1</v>
      </c>
      <c r="P319" s="292"/>
      <c r="Q319" s="291"/>
      <c r="R319" s="291"/>
      <c r="S319" s="291"/>
      <c r="T319" s="291"/>
      <c r="U319" s="291"/>
      <c r="V319" s="291"/>
      <c r="X319" s="294"/>
    </row>
    <row r="320" spans="1:24" s="293" customFormat="1" ht="28.5" customHeight="1">
      <c r="A320" s="316" t="s">
        <v>250</v>
      </c>
      <c r="B320" s="296" t="s">
        <v>345</v>
      </c>
      <c r="C320" s="285"/>
      <c r="D320" s="295" t="s">
        <v>362</v>
      </c>
      <c r="E320" s="297"/>
      <c r="F320" s="287"/>
      <c r="G320" s="288"/>
      <c r="H320" s="288"/>
      <c r="I320" s="288"/>
      <c r="J320" s="288">
        <v>7.93</v>
      </c>
      <c r="K320" s="289"/>
      <c r="L320" s="289"/>
      <c r="M320" s="290"/>
      <c r="N320" s="317">
        <v>2</v>
      </c>
      <c r="O320" s="291">
        <v>1</v>
      </c>
      <c r="P320" s="292"/>
      <c r="Q320" s="291"/>
      <c r="R320" s="291"/>
      <c r="S320" s="291"/>
      <c r="T320" s="291"/>
      <c r="U320" s="291"/>
      <c r="V320" s="291"/>
      <c r="X320" s="294"/>
    </row>
    <row r="321" spans="1:24" s="293" customFormat="1" ht="28.5" customHeight="1">
      <c r="A321" s="316" t="s">
        <v>251</v>
      </c>
      <c r="B321" s="296" t="s">
        <v>345</v>
      </c>
      <c r="C321" s="285"/>
      <c r="D321" s="295" t="s">
        <v>366</v>
      </c>
      <c r="E321" s="288"/>
      <c r="F321" s="287"/>
      <c r="G321" s="288"/>
      <c r="H321" s="350"/>
      <c r="I321" s="288"/>
      <c r="J321" s="288">
        <v>98.28</v>
      </c>
      <c r="K321" s="289"/>
      <c r="L321" s="289"/>
      <c r="M321" s="290"/>
      <c r="N321" s="317">
        <v>3</v>
      </c>
      <c r="O321" s="291">
        <v>1</v>
      </c>
      <c r="P321" s="292"/>
      <c r="Q321" s="291"/>
      <c r="R321" s="291"/>
      <c r="S321" s="291"/>
      <c r="T321" s="291"/>
      <c r="U321" s="291"/>
      <c r="V321" s="291"/>
      <c r="X321" s="294"/>
    </row>
    <row r="324" spans="1:24" ht="23.25">
      <c r="D324" s="349" t="s">
        <v>424</v>
      </c>
    </row>
    <row r="325" spans="1:24" s="363" customFormat="1" ht="28.5" customHeight="1">
      <c r="A325" s="351" t="s">
        <v>250</v>
      </c>
      <c r="B325" s="352" t="s">
        <v>422</v>
      </c>
      <c r="C325" s="353"/>
      <c r="D325" s="354" t="s">
        <v>358</v>
      </c>
      <c r="E325" s="355"/>
      <c r="F325" s="356"/>
      <c r="G325" s="357"/>
      <c r="H325" s="357"/>
      <c r="I325" s="357"/>
      <c r="J325" s="357">
        <f>2.71</f>
        <v>2.71</v>
      </c>
      <c r="K325" s="358"/>
      <c r="L325" s="358"/>
      <c r="M325" s="359"/>
      <c r="N325" s="360" t="s">
        <v>50</v>
      </c>
      <c r="O325" s="361">
        <v>2</v>
      </c>
      <c r="P325" s="362" t="s">
        <v>92</v>
      </c>
      <c r="Q325" s="361"/>
      <c r="R325" s="361"/>
      <c r="S325" s="361"/>
      <c r="T325" s="361"/>
      <c r="U325" s="361"/>
      <c r="V325" s="361"/>
      <c r="X325" s="364" t="s">
        <v>92</v>
      </c>
    </row>
    <row r="326" spans="1:24" s="363" customFormat="1" ht="28.5" customHeight="1">
      <c r="A326" s="351" t="s">
        <v>250</v>
      </c>
      <c r="B326" s="352" t="s">
        <v>422</v>
      </c>
      <c r="C326" s="353"/>
      <c r="D326" s="354" t="s">
        <v>359</v>
      </c>
      <c r="E326" s="355"/>
      <c r="F326" s="356"/>
      <c r="G326" s="357"/>
      <c r="H326" s="357"/>
      <c r="I326" s="357"/>
      <c r="J326" s="357">
        <f>2.81</f>
        <v>2.81</v>
      </c>
      <c r="K326" s="358"/>
      <c r="L326" s="358"/>
      <c r="M326" s="359"/>
      <c r="N326" s="360" t="s">
        <v>50</v>
      </c>
      <c r="O326" s="361">
        <v>2</v>
      </c>
      <c r="P326" s="362" t="s">
        <v>92</v>
      </c>
      <c r="Q326" s="361"/>
      <c r="R326" s="361"/>
      <c r="S326" s="361"/>
      <c r="T326" s="361"/>
      <c r="U326" s="361"/>
      <c r="V326" s="361"/>
      <c r="X326" s="364" t="s">
        <v>92</v>
      </c>
    </row>
    <row r="329" spans="1:24" s="4" customFormat="1" ht="23.25">
      <c r="B329" s="231"/>
      <c r="D329" s="349" t="s">
        <v>423</v>
      </c>
      <c r="N329" s="231"/>
    </row>
    <row r="330" spans="1:24" s="363" customFormat="1" ht="28.5" customHeight="1">
      <c r="A330" s="351" t="s">
        <v>250</v>
      </c>
      <c r="B330" s="352" t="s">
        <v>347</v>
      </c>
      <c r="C330" s="353"/>
      <c r="D330" s="354" t="s">
        <v>361</v>
      </c>
      <c r="E330" s="365"/>
      <c r="F330" s="356"/>
      <c r="G330" s="357"/>
      <c r="H330" s="357"/>
      <c r="I330" s="357"/>
      <c r="J330" s="357">
        <v>38.479999999999997</v>
      </c>
      <c r="K330" s="358"/>
      <c r="L330" s="358"/>
      <c r="M330" s="359"/>
      <c r="N330" s="360">
        <v>2</v>
      </c>
      <c r="O330" s="361">
        <v>3</v>
      </c>
      <c r="P330" s="362"/>
      <c r="Q330" s="361"/>
      <c r="R330" s="361"/>
      <c r="S330" s="361"/>
      <c r="T330" s="361"/>
      <c r="U330" s="361"/>
      <c r="V330" s="361"/>
      <c r="X330" s="364"/>
    </row>
    <row r="331" spans="1:24" s="363" customFormat="1" ht="28.5" customHeight="1">
      <c r="A331" s="351" t="s">
        <v>250</v>
      </c>
      <c r="B331" s="352" t="s">
        <v>347</v>
      </c>
      <c r="C331" s="353"/>
      <c r="D331" s="354" t="s">
        <v>353</v>
      </c>
      <c r="E331" s="365"/>
      <c r="F331" s="356"/>
      <c r="G331" s="357"/>
      <c r="H331" s="357"/>
      <c r="I331" s="357"/>
      <c r="J331" s="357">
        <v>37.01</v>
      </c>
      <c r="K331" s="358"/>
      <c r="L331" s="358"/>
      <c r="M331" s="359"/>
      <c r="N331" s="360">
        <v>2</v>
      </c>
      <c r="O331" s="361">
        <v>3</v>
      </c>
      <c r="P331" s="362"/>
      <c r="Q331" s="361"/>
      <c r="R331" s="361"/>
      <c r="S331" s="361"/>
      <c r="T331" s="361"/>
      <c r="U331" s="361"/>
      <c r="V331" s="361"/>
      <c r="X331" s="364"/>
    </row>
    <row r="332" spans="1:24" s="363" customFormat="1" ht="28.5" customHeight="1">
      <c r="A332" s="351" t="s">
        <v>250</v>
      </c>
      <c r="B332" s="352" t="s">
        <v>347</v>
      </c>
      <c r="C332" s="353"/>
      <c r="D332" s="354" t="s">
        <v>363</v>
      </c>
      <c r="E332" s="355"/>
      <c r="F332" s="356"/>
      <c r="G332" s="357"/>
      <c r="H332" s="357"/>
      <c r="I332" s="357"/>
      <c r="J332" s="357">
        <v>4.1100000000000003</v>
      </c>
      <c r="K332" s="358"/>
      <c r="L332" s="358"/>
      <c r="M332" s="359"/>
      <c r="N332" s="360">
        <v>2</v>
      </c>
      <c r="O332" s="361">
        <v>3</v>
      </c>
      <c r="P332" s="362"/>
      <c r="Q332" s="361"/>
      <c r="R332" s="361"/>
      <c r="S332" s="361"/>
      <c r="T332" s="361"/>
      <c r="U332" s="361"/>
      <c r="V332" s="361"/>
      <c r="X332" s="364"/>
    </row>
    <row r="333" spans="1:24" s="363" customFormat="1" ht="28.5" customHeight="1">
      <c r="A333" s="351" t="s">
        <v>250</v>
      </c>
      <c r="B333" s="352" t="s">
        <v>347</v>
      </c>
      <c r="C333" s="353"/>
      <c r="D333" s="354" t="s">
        <v>364</v>
      </c>
      <c r="E333" s="355"/>
      <c r="F333" s="356"/>
      <c r="G333" s="357"/>
      <c r="H333" s="357"/>
      <c r="I333" s="357"/>
      <c r="J333" s="357">
        <v>4.76</v>
      </c>
      <c r="K333" s="358"/>
      <c r="L333" s="358"/>
      <c r="M333" s="359"/>
      <c r="N333" s="360">
        <v>2</v>
      </c>
      <c r="O333" s="361">
        <v>3</v>
      </c>
      <c r="P333" s="362"/>
      <c r="Q333" s="361"/>
      <c r="R333" s="361"/>
      <c r="S333" s="361"/>
      <c r="T333" s="361"/>
      <c r="U333" s="361"/>
      <c r="V333" s="361"/>
      <c r="X333" s="364"/>
    </row>
    <row r="336" spans="1:24" s="4" customFormat="1" ht="23.25">
      <c r="B336" s="231"/>
      <c r="D336" s="349" t="s">
        <v>251</v>
      </c>
      <c r="N336" s="231"/>
    </row>
    <row r="337" spans="1:24" s="293" customFormat="1" ht="28.5" customHeight="1">
      <c r="A337" s="316" t="s">
        <v>250</v>
      </c>
      <c r="B337" s="296" t="s">
        <v>345</v>
      </c>
      <c r="C337" s="285"/>
      <c r="D337" s="295" t="s">
        <v>109</v>
      </c>
      <c r="E337" s="286"/>
      <c r="F337" s="287"/>
      <c r="G337" s="288"/>
      <c r="H337" s="288"/>
      <c r="I337" s="288"/>
      <c r="J337" s="288">
        <v>56.35</v>
      </c>
      <c r="K337" s="289"/>
      <c r="L337" s="289"/>
      <c r="M337" s="290"/>
      <c r="N337" s="317">
        <v>2</v>
      </c>
      <c r="O337" s="291">
        <v>1</v>
      </c>
      <c r="P337" s="292" t="s">
        <v>92</v>
      </c>
      <c r="Q337" s="291"/>
      <c r="R337" s="291"/>
      <c r="S337" s="291"/>
      <c r="T337" s="291"/>
      <c r="U337" s="291"/>
      <c r="V337" s="291"/>
      <c r="X337" s="294" t="s">
        <v>92</v>
      </c>
    </row>
    <row r="338" spans="1:24" s="293" customFormat="1" ht="23.25">
      <c r="A338" s="316" t="s">
        <v>250</v>
      </c>
      <c r="B338" s="296" t="s">
        <v>345</v>
      </c>
      <c r="C338" s="285"/>
      <c r="D338" s="295" t="s">
        <v>110</v>
      </c>
      <c r="E338" s="286"/>
      <c r="F338" s="287"/>
      <c r="G338" s="288"/>
      <c r="H338" s="288"/>
      <c r="I338" s="288"/>
      <c r="J338" s="288">
        <v>55.75</v>
      </c>
      <c r="K338" s="289"/>
      <c r="L338" s="289"/>
      <c r="M338" s="290"/>
      <c r="N338" s="317">
        <v>2</v>
      </c>
      <c r="O338" s="291">
        <v>1</v>
      </c>
      <c r="P338" s="292" t="s">
        <v>92</v>
      </c>
      <c r="Q338" s="291"/>
      <c r="R338" s="291"/>
      <c r="S338" s="291"/>
      <c r="T338" s="291"/>
      <c r="U338" s="291"/>
      <c r="V338" s="291"/>
      <c r="X338" s="294" t="s">
        <v>92</v>
      </c>
    </row>
    <row r="339" spans="1:24" s="293" customFormat="1" ht="28.5" customHeight="1">
      <c r="A339" s="316" t="s">
        <v>250</v>
      </c>
      <c r="B339" s="296" t="s">
        <v>345</v>
      </c>
      <c r="C339" s="285"/>
      <c r="D339" s="295" t="s">
        <v>111</v>
      </c>
      <c r="E339" s="286"/>
      <c r="F339" s="287"/>
      <c r="G339" s="288"/>
      <c r="H339" s="288"/>
      <c r="I339" s="288"/>
      <c r="J339" s="288">
        <v>56.53</v>
      </c>
      <c r="K339" s="289"/>
      <c r="L339" s="289"/>
      <c r="M339" s="290"/>
      <c r="N339" s="317">
        <v>2</v>
      </c>
      <c r="O339" s="291">
        <v>1</v>
      </c>
      <c r="P339" s="292" t="s">
        <v>92</v>
      </c>
      <c r="Q339" s="291"/>
      <c r="R339" s="291"/>
      <c r="S339" s="291"/>
      <c r="T339" s="291"/>
      <c r="U339" s="291"/>
      <c r="V339" s="291"/>
      <c r="X339" s="294" t="s">
        <v>92</v>
      </c>
    </row>
    <row r="340" spans="1:24" s="293" customFormat="1" ht="28.5" customHeight="1">
      <c r="A340" s="316" t="s">
        <v>250</v>
      </c>
      <c r="B340" s="296" t="s">
        <v>345</v>
      </c>
      <c r="C340" s="285"/>
      <c r="D340" s="295" t="s">
        <v>112</v>
      </c>
      <c r="E340" s="286"/>
      <c r="F340" s="287"/>
      <c r="G340" s="288"/>
      <c r="H340" s="288"/>
      <c r="I340" s="288"/>
      <c r="J340" s="288">
        <v>56.14</v>
      </c>
      <c r="K340" s="289"/>
      <c r="L340" s="289"/>
      <c r="M340" s="290"/>
      <c r="N340" s="317">
        <v>2</v>
      </c>
      <c r="O340" s="291">
        <v>1</v>
      </c>
      <c r="P340" s="292" t="s">
        <v>92</v>
      </c>
      <c r="Q340" s="291"/>
      <c r="R340" s="291"/>
      <c r="S340" s="291"/>
      <c r="T340" s="291"/>
      <c r="U340" s="291"/>
      <c r="V340" s="291"/>
      <c r="X340" s="294" t="s">
        <v>92</v>
      </c>
    </row>
    <row r="341" spans="1:24" s="293" customFormat="1" ht="28.5" customHeight="1">
      <c r="A341" s="316" t="s">
        <v>250</v>
      </c>
      <c r="B341" s="296" t="s">
        <v>345</v>
      </c>
      <c r="C341" s="285"/>
      <c r="D341" s="295" t="s">
        <v>113</v>
      </c>
      <c r="E341" s="286"/>
      <c r="F341" s="287"/>
      <c r="G341" s="288"/>
      <c r="H341" s="288"/>
      <c r="I341" s="288"/>
      <c r="J341" s="288">
        <v>53.34</v>
      </c>
      <c r="K341" s="289"/>
      <c r="L341" s="289"/>
      <c r="M341" s="290"/>
      <c r="N341" s="317">
        <v>2</v>
      </c>
      <c r="O341" s="291">
        <v>1</v>
      </c>
      <c r="P341" s="292" t="s">
        <v>92</v>
      </c>
      <c r="Q341" s="291"/>
      <c r="R341" s="291"/>
      <c r="S341" s="291"/>
      <c r="T341" s="291"/>
      <c r="U341" s="291"/>
      <c r="V341" s="291"/>
      <c r="X341" s="294" t="s">
        <v>92</v>
      </c>
    </row>
    <row r="342" spans="1:24" s="293" customFormat="1" ht="28.5" customHeight="1">
      <c r="A342" s="316" t="s">
        <v>250</v>
      </c>
      <c r="B342" s="296" t="s">
        <v>345</v>
      </c>
      <c r="C342" s="285"/>
      <c r="D342" s="295" t="s">
        <v>114</v>
      </c>
      <c r="E342" s="286"/>
      <c r="F342" s="287"/>
      <c r="G342" s="288"/>
      <c r="H342" s="288"/>
      <c r="I342" s="288"/>
      <c r="J342" s="288">
        <v>56.04</v>
      </c>
      <c r="K342" s="289"/>
      <c r="L342" s="289"/>
      <c r="M342" s="290"/>
      <c r="N342" s="317">
        <v>2</v>
      </c>
      <c r="O342" s="291">
        <v>1</v>
      </c>
      <c r="P342" s="292" t="s">
        <v>92</v>
      </c>
      <c r="Q342" s="291"/>
      <c r="R342" s="291"/>
      <c r="S342" s="291"/>
      <c r="T342" s="291"/>
      <c r="U342" s="291"/>
      <c r="V342" s="291"/>
      <c r="X342" s="294" t="s">
        <v>92</v>
      </c>
    </row>
    <row r="343" spans="1:24" s="293" customFormat="1" ht="28.5" customHeight="1">
      <c r="A343" s="316" t="s">
        <v>250</v>
      </c>
      <c r="B343" s="296" t="s">
        <v>345</v>
      </c>
      <c r="C343" s="285"/>
      <c r="D343" s="295" t="s">
        <v>115</v>
      </c>
      <c r="E343" s="297"/>
      <c r="F343" s="287"/>
      <c r="G343" s="288"/>
      <c r="H343" s="288"/>
      <c r="I343" s="288"/>
      <c r="J343" s="288">
        <v>56.31</v>
      </c>
      <c r="K343" s="289"/>
      <c r="L343" s="289"/>
      <c r="M343" s="290"/>
      <c r="N343" s="317">
        <v>2</v>
      </c>
      <c r="O343" s="291">
        <v>1</v>
      </c>
      <c r="P343" s="292" t="s">
        <v>92</v>
      </c>
      <c r="Q343" s="291"/>
      <c r="R343" s="291"/>
      <c r="S343" s="291"/>
      <c r="T343" s="291"/>
      <c r="U343" s="291"/>
      <c r="V343" s="291"/>
      <c r="X343" s="294" t="s">
        <v>92</v>
      </c>
    </row>
    <row r="344" spans="1:24" s="293" customFormat="1" ht="28.5" customHeight="1">
      <c r="A344" s="316" t="s">
        <v>250</v>
      </c>
      <c r="B344" s="296" t="s">
        <v>345</v>
      </c>
      <c r="C344" s="285"/>
      <c r="D344" s="295" t="s">
        <v>116</v>
      </c>
      <c r="E344" s="297"/>
      <c r="F344" s="287"/>
      <c r="G344" s="288"/>
      <c r="H344" s="288"/>
      <c r="I344" s="288"/>
      <c r="J344" s="288">
        <v>56.49</v>
      </c>
      <c r="K344" s="289"/>
      <c r="L344" s="289"/>
      <c r="M344" s="290"/>
      <c r="N344" s="317">
        <v>2</v>
      </c>
      <c r="O344" s="291">
        <v>1</v>
      </c>
      <c r="P344" s="292" t="s">
        <v>92</v>
      </c>
      <c r="Q344" s="291"/>
      <c r="R344" s="291"/>
      <c r="S344" s="291"/>
      <c r="T344" s="291"/>
      <c r="U344" s="291"/>
      <c r="V344" s="291"/>
      <c r="X344" s="294" t="s">
        <v>92</v>
      </c>
    </row>
    <row r="345" spans="1:24" s="293" customFormat="1" ht="28.5" customHeight="1">
      <c r="A345" s="316" t="s">
        <v>250</v>
      </c>
      <c r="B345" s="296" t="s">
        <v>345</v>
      </c>
      <c r="C345" s="285"/>
      <c r="D345" s="295" t="s">
        <v>176</v>
      </c>
      <c r="E345" s="288"/>
      <c r="F345" s="287"/>
      <c r="G345" s="288"/>
      <c r="H345" s="350"/>
      <c r="I345" s="288"/>
      <c r="J345" s="288">
        <v>57.03</v>
      </c>
      <c r="K345" s="289"/>
      <c r="L345" s="289"/>
      <c r="M345" s="290"/>
      <c r="N345" s="317">
        <v>2</v>
      </c>
      <c r="O345" s="291">
        <v>1</v>
      </c>
      <c r="P345" s="292" t="s">
        <v>92</v>
      </c>
      <c r="Q345" s="291"/>
      <c r="R345" s="291"/>
      <c r="S345" s="291"/>
      <c r="T345" s="291"/>
      <c r="U345" s="291"/>
      <c r="V345" s="291"/>
      <c r="X345" s="294" t="s">
        <v>92</v>
      </c>
    </row>
    <row r="346" spans="1:24" s="293" customFormat="1" ht="28.5" customHeight="1">
      <c r="A346" s="316" t="s">
        <v>250</v>
      </c>
      <c r="B346" s="296" t="s">
        <v>345</v>
      </c>
      <c r="C346" s="285"/>
      <c r="D346" s="295" t="s">
        <v>175</v>
      </c>
      <c r="E346" s="288"/>
      <c r="F346" s="287"/>
      <c r="G346" s="288"/>
      <c r="H346" s="350"/>
      <c r="I346" s="288"/>
      <c r="J346" s="288">
        <v>56.4</v>
      </c>
      <c r="K346" s="289"/>
      <c r="L346" s="289"/>
      <c r="M346" s="290"/>
      <c r="N346" s="317">
        <v>2</v>
      </c>
      <c r="O346" s="291">
        <v>1</v>
      </c>
      <c r="P346" s="292" t="s">
        <v>92</v>
      </c>
      <c r="Q346" s="291"/>
      <c r="R346" s="291"/>
      <c r="S346" s="291"/>
      <c r="T346" s="291"/>
      <c r="U346" s="291"/>
      <c r="V346" s="291"/>
      <c r="X346" s="294" t="s">
        <v>92</v>
      </c>
    </row>
    <row r="347" spans="1:24" s="293" customFormat="1" ht="28.5" customHeight="1">
      <c r="A347" s="316" t="s">
        <v>250</v>
      </c>
      <c r="B347" s="296" t="s">
        <v>345</v>
      </c>
      <c r="C347" s="285"/>
      <c r="D347" s="295" t="s">
        <v>174</v>
      </c>
      <c r="E347" s="297"/>
      <c r="F347" s="287"/>
      <c r="G347" s="288"/>
      <c r="H347" s="288"/>
      <c r="I347" s="288"/>
      <c r="J347" s="288">
        <v>56.4</v>
      </c>
      <c r="K347" s="289"/>
      <c r="L347" s="289"/>
      <c r="M347" s="290"/>
      <c r="N347" s="317">
        <v>2</v>
      </c>
      <c r="O347" s="291">
        <v>1</v>
      </c>
      <c r="P347" s="292" t="s">
        <v>92</v>
      </c>
      <c r="Q347" s="291"/>
      <c r="R347" s="291"/>
      <c r="S347" s="291"/>
      <c r="T347" s="291"/>
      <c r="U347" s="291"/>
      <c r="V347" s="291"/>
      <c r="X347" s="294" t="s">
        <v>92</v>
      </c>
    </row>
    <row r="348" spans="1:24" s="293" customFormat="1" ht="28.5" customHeight="1">
      <c r="A348" s="316" t="s">
        <v>250</v>
      </c>
      <c r="B348" s="296" t="s">
        <v>345</v>
      </c>
      <c r="C348" s="285"/>
      <c r="D348" s="295" t="s">
        <v>121</v>
      </c>
      <c r="E348" s="288"/>
      <c r="F348" s="287"/>
      <c r="G348" s="288"/>
      <c r="H348" s="288"/>
      <c r="I348" s="288"/>
      <c r="J348" s="288">
        <v>55.61</v>
      </c>
      <c r="K348" s="289"/>
      <c r="L348" s="289"/>
      <c r="M348" s="290"/>
      <c r="N348" s="317">
        <v>2</v>
      </c>
      <c r="O348" s="291">
        <v>1</v>
      </c>
      <c r="P348" s="292" t="s">
        <v>92</v>
      </c>
      <c r="Q348" s="291"/>
      <c r="R348" s="291"/>
      <c r="S348" s="291"/>
      <c r="T348" s="291"/>
      <c r="U348" s="291"/>
      <c r="V348" s="291"/>
      <c r="X348" s="294" t="s">
        <v>92</v>
      </c>
    </row>
    <row r="349" spans="1:24" s="293" customFormat="1" ht="28.5" customHeight="1">
      <c r="A349" s="316" t="s">
        <v>250</v>
      </c>
      <c r="B349" s="296" t="s">
        <v>345</v>
      </c>
      <c r="C349" s="285"/>
      <c r="D349" s="295" t="s">
        <v>354</v>
      </c>
      <c r="E349" s="288"/>
      <c r="F349" s="287"/>
      <c r="G349" s="288"/>
      <c r="H349" s="288"/>
      <c r="I349" s="288"/>
      <c r="J349" s="288">
        <v>20.66</v>
      </c>
      <c r="K349" s="289"/>
      <c r="L349" s="289"/>
      <c r="M349" s="290"/>
      <c r="N349" s="317">
        <v>2</v>
      </c>
      <c r="O349" s="291">
        <v>1</v>
      </c>
      <c r="P349" s="292" t="s">
        <v>92</v>
      </c>
      <c r="Q349" s="291"/>
      <c r="R349" s="291"/>
      <c r="S349" s="291"/>
      <c r="T349" s="291"/>
      <c r="U349" s="291"/>
      <c r="V349" s="291"/>
      <c r="X349" s="294" t="s">
        <v>92</v>
      </c>
    </row>
    <row r="350" spans="1:24" s="293" customFormat="1" ht="28.5" customHeight="1">
      <c r="A350" s="316" t="s">
        <v>250</v>
      </c>
      <c r="B350" s="296" t="s">
        <v>345</v>
      </c>
      <c r="C350" s="285"/>
      <c r="D350" s="295" t="s">
        <v>355</v>
      </c>
      <c r="E350" s="297"/>
      <c r="F350" s="287"/>
      <c r="G350" s="288"/>
      <c r="H350" s="288"/>
      <c r="I350" s="288"/>
      <c r="J350" s="288">
        <v>23.67</v>
      </c>
      <c r="K350" s="289"/>
      <c r="L350" s="289"/>
      <c r="M350" s="290"/>
      <c r="N350" s="317">
        <v>2</v>
      </c>
      <c r="O350" s="291">
        <v>1</v>
      </c>
      <c r="P350" s="292" t="s">
        <v>92</v>
      </c>
      <c r="Q350" s="291"/>
      <c r="R350" s="291"/>
      <c r="S350" s="291"/>
      <c r="T350" s="291"/>
      <c r="U350" s="291"/>
      <c r="V350" s="291"/>
      <c r="X350" s="294" t="s">
        <v>92</v>
      </c>
    </row>
    <row r="351" spans="1:24" s="293" customFormat="1" ht="28.5" customHeight="1">
      <c r="A351" s="316" t="s">
        <v>250</v>
      </c>
      <c r="B351" s="296" t="s">
        <v>345</v>
      </c>
      <c r="C351" s="285"/>
      <c r="D351" s="295" t="s">
        <v>356</v>
      </c>
      <c r="E351" s="288"/>
      <c r="F351" s="287"/>
      <c r="G351" s="288"/>
      <c r="H351" s="350"/>
      <c r="I351" s="288"/>
      <c r="J351" s="288">
        <v>19.21</v>
      </c>
      <c r="K351" s="289"/>
      <c r="L351" s="289"/>
      <c r="M351" s="290"/>
      <c r="N351" s="317">
        <v>2</v>
      </c>
      <c r="O351" s="291">
        <v>1</v>
      </c>
      <c r="P351" s="292" t="s">
        <v>92</v>
      </c>
      <c r="Q351" s="291"/>
      <c r="R351" s="291"/>
      <c r="S351" s="291"/>
      <c r="T351" s="291"/>
      <c r="U351" s="291"/>
      <c r="V351" s="291"/>
      <c r="X351" s="294" t="s">
        <v>92</v>
      </c>
    </row>
    <row r="352" spans="1:24" s="293" customFormat="1" ht="28.5" customHeight="1">
      <c r="A352" s="316" t="s">
        <v>250</v>
      </c>
      <c r="B352" s="296" t="s">
        <v>345</v>
      </c>
      <c r="C352" s="285"/>
      <c r="D352" s="295" t="s">
        <v>357</v>
      </c>
      <c r="E352" s="297"/>
      <c r="F352" s="287"/>
      <c r="G352" s="288"/>
      <c r="H352" s="288"/>
      <c r="I352" s="288"/>
      <c r="J352" s="288">
        <v>23.62</v>
      </c>
      <c r="K352" s="289"/>
      <c r="L352" s="289"/>
      <c r="M352" s="290"/>
      <c r="N352" s="317">
        <v>2</v>
      </c>
      <c r="O352" s="291">
        <v>1</v>
      </c>
      <c r="P352" s="292" t="s">
        <v>92</v>
      </c>
      <c r="Q352" s="291"/>
      <c r="R352" s="291"/>
      <c r="S352" s="291"/>
      <c r="T352" s="291"/>
      <c r="U352" s="291"/>
      <c r="V352" s="291"/>
      <c r="X352" s="294" t="s">
        <v>92</v>
      </c>
    </row>
    <row r="353" spans="1:24" s="293" customFormat="1" ht="28.5" customHeight="1">
      <c r="A353" s="316" t="s">
        <v>250</v>
      </c>
      <c r="B353" s="296" t="s">
        <v>345</v>
      </c>
      <c r="C353" s="285"/>
      <c r="D353" s="295" t="s">
        <v>360</v>
      </c>
      <c r="E353" s="288"/>
      <c r="F353" s="287"/>
      <c r="G353" s="288"/>
      <c r="H353" s="350"/>
      <c r="I353" s="288"/>
      <c r="J353" s="288">
        <v>19.05</v>
      </c>
      <c r="K353" s="289"/>
      <c r="L353" s="289"/>
      <c r="M353" s="290"/>
      <c r="N353" s="317">
        <v>2</v>
      </c>
      <c r="O353" s="291">
        <v>1</v>
      </c>
      <c r="P353" s="292" t="s">
        <v>92</v>
      </c>
      <c r="Q353" s="291"/>
      <c r="R353" s="291"/>
      <c r="S353" s="291"/>
      <c r="T353" s="291"/>
      <c r="U353" s="291"/>
      <c r="V353" s="291"/>
      <c r="X353" s="294" t="s">
        <v>92</v>
      </c>
    </row>
    <row r="354" spans="1:24" s="293" customFormat="1" ht="28.5" customHeight="1">
      <c r="A354" s="316" t="s">
        <v>250</v>
      </c>
      <c r="B354" s="296" t="s">
        <v>345</v>
      </c>
      <c r="C354" s="285"/>
      <c r="D354" s="295" t="s">
        <v>179</v>
      </c>
      <c r="E354" s="286"/>
      <c r="F354" s="287"/>
      <c r="G354" s="288"/>
      <c r="H354" s="288"/>
      <c r="I354" s="288"/>
      <c r="J354" s="288">
        <v>19.25</v>
      </c>
      <c r="K354" s="289"/>
      <c r="L354" s="289"/>
      <c r="M354" s="290"/>
      <c r="N354" s="317">
        <v>2</v>
      </c>
      <c r="O354" s="291">
        <v>1</v>
      </c>
      <c r="P354" s="292"/>
      <c r="Q354" s="291"/>
      <c r="R354" s="291"/>
      <c r="S354" s="291"/>
      <c r="T354" s="291"/>
      <c r="U354" s="291"/>
      <c r="V354" s="291"/>
      <c r="X354" s="294"/>
    </row>
    <row r="355" spans="1:24" s="293" customFormat="1" ht="28.5" customHeight="1">
      <c r="A355" s="316" t="s">
        <v>250</v>
      </c>
      <c r="B355" s="296" t="s">
        <v>345</v>
      </c>
      <c r="C355" s="285"/>
      <c r="D355" s="295" t="s">
        <v>362</v>
      </c>
      <c r="E355" s="297"/>
      <c r="F355" s="287"/>
      <c r="G355" s="288"/>
      <c r="H355" s="288"/>
      <c r="I355" s="288"/>
      <c r="J355" s="288">
        <v>7.93</v>
      </c>
      <c r="K355" s="289"/>
      <c r="L355" s="289"/>
      <c r="M355" s="290"/>
      <c r="N355" s="317">
        <v>2</v>
      </c>
      <c r="O355" s="291">
        <v>1</v>
      </c>
      <c r="P355" s="292"/>
      <c r="Q355" s="291"/>
      <c r="R355" s="291"/>
      <c r="S355" s="291"/>
      <c r="T355" s="291"/>
      <c r="U355" s="291"/>
      <c r="V355" s="291"/>
      <c r="X355" s="294"/>
    </row>
    <row r="356" spans="1:24" s="293" customFormat="1" ht="28.5" customHeight="1">
      <c r="A356" s="316" t="s">
        <v>251</v>
      </c>
      <c r="B356" s="296" t="s">
        <v>345</v>
      </c>
      <c r="C356" s="285"/>
      <c r="D356" s="295" t="s">
        <v>366</v>
      </c>
      <c r="E356" s="288"/>
      <c r="F356" s="287"/>
      <c r="G356" s="288"/>
      <c r="H356" s="350"/>
      <c r="I356" s="288"/>
      <c r="J356" s="288">
        <v>98.28</v>
      </c>
      <c r="K356" s="289"/>
      <c r="L356" s="289"/>
      <c r="M356" s="290"/>
      <c r="N356" s="317">
        <v>3</v>
      </c>
      <c r="O356" s="291">
        <v>1</v>
      </c>
      <c r="P356" s="292"/>
      <c r="Q356" s="291"/>
      <c r="R356" s="291"/>
      <c r="S356" s="291"/>
      <c r="T356" s="291"/>
      <c r="U356" s="291"/>
      <c r="V356" s="291"/>
      <c r="X356" s="294"/>
    </row>
    <row r="360" spans="1:24" s="311" customFormat="1" ht="28.5" customHeight="1">
      <c r="A360" s="299" t="s">
        <v>316</v>
      </c>
      <c r="B360" s="300" t="s">
        <v>188</v>
      </c>
      <c r="C360" s="301"/>
      <c r="D360" s="302" t="s">
        <v>425</v>
      </c>
      <c r="E360" s="303"/>
      <c r="F360" s="304"/>
      <c r="G360" s="305"/>
      <c r="H360" s="306"/>
      <c r="I360" s="306"/>
      <c r="J360" s="306"/>
      <c r="K360" s="307"/>
      <c r="L360" s="307"/>
      <c r="M360" s="308"/>
      <c r="N360" s="309" t="s">
        <v>316</v>
      </c>
      <c r="O360" s="309" t="s">
        <v>188</v>
      </c>
      <c r="P360" s="310" t="s">
        <v>92</v>
      </c>
      <c r="Q360" s="309"/>
      <c r="R360" s="309"/>
      <c r="S360" s="309"/>
      <c r="T360" s="309"/>
      <c r="U360" s="309"/>
      <c r="V360" s="309"/>
      <c r="X360" s="312" t="str">
        <f>IF(C360="sinapi","ok",IF(C360="orse","ok",IF(P360="título","título",IF(P360="intertítulo","intertítulo",""))))</f>
        <v/>
      </c>
    </row>
    <row r="361" spans="1:24" s="249" customFormat="1" ht="28.5" customHeight="1">
      <c r="A361" s="267" t="str">
        <f>IF(N361="NA","SEM COBERTA",IF(N361="R","REVISAR",VLOOKUP(N361,'auxiliar memoria'!$H$40:$I$47,2,FALSE)))</f>
        <v>REVISAR</v>
      </c>
      <c r="B361" s="268" t="str">
        <f>IF(N361="R",VLOOKUP(O361,'auxiliar memoria'!$H$40:$I$47,2,FALSE),VLOOKUP(O361,'auxiliar memoria'!$P$122:$Q$127,2,FALSE))</f>
        <v>forro em pvc</v>
      </c>
      <c r="C361" s="257"/>
      <c r="D361" s="269" t="s">
        <v>109</v>
      </c>
      <c r="E361" s="258"/>
      <c r="F361" s="259"/>
      <c r="G361" s="260"/>
      <c r="H361" s="260"/>
      <c r="I361" s="260"/>
      <c r="J361" s="260">
        <v>56.35</v>
      </c>
      <c r="K361" s="261"/>
      <c r="L361" s="261"/>
      <c r="M361" s="262"/>
      <c r="N361" s="263" t="s">
        <v>50</v>
      </c>
      <c r="O361" s="264">
        <v>4</v>
      </c>
      <c r="P361" s="248" t="s">
        <v>92</v>
      </c>
      <c r="Q361" s="264"/>
      <c r="R361" s="264"/>
      <c r="S361" s="264"/>
      <c r="T361" s="264"/>
      <c r="U361" s="264"/>
      <c r="V361" s="264"/>
      <c r="X361" s="265" t="str">
        <f>IF(C361="sinapi","ok",IF(C361="orse","ok",IF(P361="título","título",IF(P361="intertítulo","intertítulo",""))))</f>
        <v/>
      </c>
    </row>
    <row r="362" spans="1:24" s="249" customFormat="1" ht="23.25">
      <c r="A362" s="267" t="str">
        <f>IF(N362="NA","SEM COBERTA",IF(N362="R","REVISAR",VLOOKUP(N362,'auxiliar memoria'!$H$40:$I$47,2,FALSE)))</f>
        <v>REVISAR</v>
      </c>
      <c r="B362" s="268" t="str">
        <f>IF(N362="R",VLOOKUP(O362,'auxiliar memoria'!$H$40:$I$47,2,FALSE),VLOOKUP(O362,'auxiliar memoria'!$P$122:$Q$127,2,FALSE))</f>
        <v>forro em pvc</v>
      </c>
      <c r="C362" s="257"/>
      <c r="D362" s="269" t="s">
        <v>110</v>
      </c>
      <c r="E362" s="258"/>
      <c r="F362" s="259"/>
      <c r="G362" s="260"/>
      <c r="H362" s="260"/>
      <c r="I362" s="260"/>
      <c r="J362" s="260">
        <v>55.75</v>
      </c>
      <c r="K362" s="261"/>
      <c r="L362" s="261"/>
      <c r="M362" s="262"/>
      <c r="N362" s="263" t="s">
        <v>50</v>
      </c>
      <c r="O362" s="264">
        <v>4</v>
      </c>
      <c r="P362" s="248" t="s">
        <v>92</v>
      </c>
      <c r="Q362" s="264"/>
      <c r="R362" s="264"/>
      <c r="S362" s="264"/>
      <c r="T362" s="264"/>
      <c r="U362" s="264"/>
      <c r="V362" s="264"/>
      <c r="X362" s="265" t="str">
        <f>IF(C362="sinapi","ok",IF(C362="orse","ok",IF(P362="título","título",IF(P362="intertítulo","intertítulo",""))))</f>
        <v/>
      </c>
    </row>
    <row r="363" spans="1:24" s="249" customFormat="1" ht="28.5" customHeight="1">
      <c r="A363" s="267" t="str">
        <f>IF(N363="NA","SEM COBERTA",IF(N363="R","REVISAR",VLOOKUP(N363,'auxiliar memoria'!$H$40:$I$47,2,FALSE)))</f>
        <v>REVISAR</v>
      </c>
      <c r="B363" s="268" t="str">
        <f>IF(N363="R",VLOOKUP(O363,'auxiliar memoria'!$H$40:$I$47,2,FALSE),VLOOKUP(O363,'auxiliar memoria'!$P$122:$Q$127,2,FALSE))</f>
        <v>forro em pvc</v>
      </c>
      <c r="C363" s="257"/>
      <c r="D363" s="269" t="s">
        <v>111</v>
      </c>
      <c r="E363" s="258"/>
      <c r="F363" s="259"/>
      <c r="G363" s="260"/>
      <c r="H363" s="260"/>
      <c r="I363" s="260"/>
      <c r="J363" s="260">
        <v>56.53</v>
      </c>
      <c r="K363" s="261"/>
      <c r="L363" s="261"/>
      <c r="M363" s="262"/>
      <c r="N363" s="263" t="s">
        <v>50</v>
      </c>
      <c r="O363" s="264">
        <v>4</v>
      </c>
      <c r="P363" s="248" t="s">
        <v>92</v>
      </c>
      <c r="Q363" s="264"/>
      <c r="R363" s="264"/>
      <c r="S363" s="264"/>
      <c r="T363" s="264"/>
      <c r="U363" s="264"/>
      <c r="V363" s="264"/>
      <c r="X363" s="265" t="str">
        <f>IF(C363="sinapi","ok",IF(C363="orse","ok",IF(P363="título","título",IF(P363="intertítulo","intertítulo",""))))</f>
        <v/>
      </c>
    </row>
    <row r="364" spans="1:24" s="249" customFormat="1" ht="28.5" customHeight="1">
      <c r="A364" s="267" t="str">
        <f>IF(N364="NA","SEM COBERTA",IF(N364="R","REVISAR",VLOOKUP(N364,'auxiliar memoria'!$H$40:$I$47,2,FALSE)))</f>
        <v>REVISAR</v>
      </c>
      <c r="B364" s="268" t="str">
        <f>IF(N364="R",VLOOKUP(O364,'auxiliar memoria'!$H$40:$I$47,2,FALSE),VLOOKUP(O364,'auxiliar memoria'!$P$122:$Q$127,2,FALSE))</f>
        <v>forro em pvc</v>
      </c>
      <c r="C364" s="257"/>
      <c r="D364" s="269" t="s">
        <v>112</v>
      </c>
      <c r="E364" s="258"/>
      <c r="F364" s="259"/>
      <c r="G364" s="260"/>
      <c r="H364" s="260"/>
      <c r="I364" s="260"/>
      <c r="J364" s="260">
        <v>56.14</v>
      </c>
      <c r="K364" s="261"/>
      <c r="L364" s="261"/>
      <c r="M364" s="262"/>
      <c r="N364" s="263" t="s">
        <v>50</v>
      </c>
      <c r="O364" s="264">
        <v>4</v>
      </c>
      <c r="P364" s="248" t="s">
        <v>92</v>
      </c>
      <c r="Q364" s="264"/>
      <c r="R364" s="264"/>
      <c r="S364" s="264"/>
      <c r="T364" s="264"/>
      <c r="U364" s="264"/>
      <c r="V364" s="264"/>
      <c r="X364" s="265" t="str">
        <f>IF(C364="sinapi","ok",IF(C364="orse","ok",IF(P364="título","título",IF(P364="intertítulo","intertítulo",""))))</f>
        <v/>
      </c>
    </row>
    <row r="365" spans="1:24" s="249" customFormat="1" ht="28.5" customHeight="1">
      <c r="A365" s="267" t="str">
        <f>IF(N365="NA","SEM COBERTA",IF(N365="R","REVISAR",VLOOKUP(N365,'auxiliar memoria'!$H$40:$I$47,2,FALSE)))</f>
        <v>REVISAR</v>
      </c>
      <c r="B365" s="268" t="str">
        <f>IF(N365="R",VLOOKUP(O365,'auxiliar memoria'!$H$40:$I$47,2,FALSE),VLOOKUP(O365,'auxiliar memoria'!$P$122:$Q$127,2,FALSE))</f>
        <v>forro em pvc</v>
      </c>
      <c r="C365" s="257"/>
      <c r="D365" s="269" t="s">
        <v>113</v>
      </c>
      <c r="E365" s="258"/>
      <c r="F365" s="259"/>
      <c r="G365" s="260"/>
      <c r="H365" s="260"/>
      <c r="I365" s="260"/>
      <c r="J365" s="260">
        <v>53.34</v>
      </c>
      <c r="K365" s="261"/>
      <c r="L365" s="261"/>
      <c r="M365" s="262"/>
      <c r="N365" s="263" t="s">
        <v>50</v>
      </c>
      <c r="O365" s="264">
        <v>4</v>
      </c>
      <c r="P365" s="248" t="s">
        <v>92</v>
      </c>
      <c r="Q365" s="264"/>
      <c r="R365" s="264"/>
      <c r="S365" s="264"/>
      <c r="T365" s="264"/>
      <c r="U365" s="264"/>
      <c r="V365" s="264"/>
      <c r="X365" s="265" t="str">
        <f t="shared" ref="X365:X377" si="25">IF(C365="sinapi","ok",IF(C365="orse","ok",IF(P365="título","título",IF(P365="intertítulo","intertítulo",""))))</f>
        <v/>
      </c>
    </row>
    <row r="366" spans="1:24" s="249" customFormat="1" ht="28.5" customHeight="1">
      <c r="A366" s="267" t="str">
        <f>IF(N366="NA","SEM COBERTA",IF(N366="R","REVISAR",VLOOKUP(N366,'auxiliar memoria'!$H$40:$I$47,2,FALSE)))</f>
        <v>REVISAR</v>
      </c>
      <c r="B366" s="268" t="str">
        <f>IF(N366="R",VLOOKUP(O366,'auxiliar memoria'!$H$40:$I$47,2,FALSE),VLOOKUP(O366,'auxiliar memoria'!$P$122:$Q$127,2,FALSE))</f>
        <v>forro em pvc</v>
      </c>
      <c r="C366" s="257"/>
      <c r="D366" s="269" t="s">
        <v>114</v>
      </c>
      <c r="E366" s="258"/>
      <c r="F366" s="259"/>
      <c r="G366" s="260"/>
      <c r="H366" s="260"/>
      <c r="I366" s="260"/>
      <c r="J366" s="260">
        <v>56.04</v>
      </c>
      <c r="K366" s="261"/>
      <c r="L366" s="261"/>
      <c r="M366" s="262"/>
      <c r="N366" s="263" t="s">
        <v>50</v>
      </c>
      <c r="O366" s="264">
        <v>4</v>
      </c>
      <c r="P366" s="248" t="s">
        <v>92</v>
      </c>
      <c r="Q366" s="264"/>
      <c r="R366" s="264"/>
      <c r="S366" s="264"/>
      <c r="T366" s="264"/>
      <c r="U366" s="264"/>
      <c r="V366" s="264"/>
      <c r="X366" s="265" t="str">
        <f t="shared" si="25"/>
        <v/>
      </c>
    </row>
    <row r="367" spans="1:24" s="249" customFormat="1" ht="28.5" customHeight="1">
      <c r="A367" s="267" t="str">
        <f>IF(N367="NA","SEM COBERTA",IF(N367="R","REVISAR",VLOOKUP(N367,'auxiliar memoria'!$H$40:$I$47,2,FALSE)))</f>
        <v>REVISAR</v>
      </c>
      <c r="B367" s="268" t="str">
        <f>IF(N367="R",VLOOKUP(O367,'auxiliar memoria'!$H$40:$I$47,2,FALSE),VLOOKUP(O367,'auxiliar memoria'!$P$122:$Q$127,2,FALSE))</f>
        <v>forro em pvc</v>
      </c>
      <c r="C367" s="257"/>
      <c r="D367" s="269" t="s">
        <v>115</v>
      </c>
      <c r="E367" s="270"/>
      <c r="F367" s="259"/>
      <c r="G367" s="260"/>
      <c r="H367" s="260"/>
      <c r="I367" s="260"/>
      <c r="J367" s="260">
        <v>56.31</v>
      </c>
      <c r="K367" s="261"/>
      <c r="L367" s="261"/>
      <c r="M367" s="262"/>
      <c r="N367" s="263" t="s">
        <v>50</v>
      </c>
      <c r="O367" s="264">
        <v>4</v>
      </c>
      <c r="P367" s="248" t="s">
        <v>92</v>
      </c>
      <c r="Q367" s="264"/>
      <c r="R367" s="264"/>
      <c r="S367" s="264"/>
      <c r="T367" s="264"/>
      <c r="U367" s="264"/>
      <c r="V367" s="264"/>
      <c r="X367" s="265" t="str">
        <f t="shared" si="25"/>
        <v/>
      </c>
    </row>
    <row r="368" spans="1:24" s="249" customFormat="1" ht="28.5" customHeight="1">
      <c r="A368" s="267" t="str">
        <f>IF(N368="NA","SEM COBERTA",IF(N368="R","REVISAR",VLOOKUP(N368,'auxiliar memoria'!$H$40:$I$47,2,FALSE)))</f>
        <v>REVISAR</v>
      </c>
      <c r="B368" s="268" t="str">
        <f>IF(N368="R",VLOOKUP(O368,'auxiliar memoria'!$H$40:$I$47,2,FALSE),VLOOKUP(O368,'auxiliar memoria'!$P$122:$Q$127,2,FALSE))</f>
        <v>forro em pvc</v>
      </c>
      <c r="C368" s="257"/>
      <c r="D368" s="269" t="s">
        <v>116</v>
      </c>
      <c r="E368" s="270"/>
      <c r="F368" s="259"/>
      <c r="G368" s="260"/>
      <c r="H368" s="260"/>
      <c r="I368" s="260"/>
      <c r="J368" s="260">
        <v>56.49</v>
      </c>
      <c r="K368" s="261"/>
      <c r="L368" s="261"/>
      <c r="M368" s="262"/>
      <c r="N368" s="263" t="s">
        <v>50</v>
      </c>
      <c r="O368" s="264">
        <v>4</v>
      </c>
      <c r="P368" s="248" t="s">
        <v>92</v>
      </c>
      <c r="Q368" s="264"/>
      <c r="R368" s="264"/>
      <c r="S368" s="264"/>
      <c r="T368" s="264"/>
      <c r="U368" s="264"/>
      <c r="V368" s="264"/>
      <c r="X368" s="265" t="str">
        <f t="shared" si="25"/>
        <v/>
      </c>
    </row>
    <row r="369" spans="1:24" s="249" customFormat="1" ht="28.5" customHeight="1">
      <c r="A369" s="267" t="str">
        <f>IF(N369="NA","SEM COBERTA",IF(N369="R","REVISAR",VLOOKUP(N369,'auxiliar memoria'!$H$40:$I$47,2,FALSE)))</f>
        <v>REVISAR</v>
      </c>
      <c r="B369" s="268" t="str">
        <f>IF(N369="R",VLOOKUP(O369,'auxiliar memoria'!$H$40:$I$47,2,FALSE),VLOOKUP(O369,'auxiliar memoria'!$P$122:$Q$127,2,FALSE))</f>
        <v>forro em pvc</v>
      </c>
      <c r="C369" s="257"/>
      <c r="D369" s="269" t="s">
        <v>176</v>
      </c>
      <c r="E369" s="260"/>
      <c r="F369" s="259"/>
      <c r="G369" s="260"/>
      <c r="H369" s="271"/>
      <c r="I369" s="260"/>
      <c r="J369" s="260">
        <v>57.03</v>
      </c>
      <c r="K369" s="261"/>
      <c r="L369" s="261"/>
      <c r="M369" s="262"/>
      <c r="N369" s="263" t="s">
        <v>50</v>
      </c>
      <c r="O369" s="264">
        <v>4</v>
      </c>
      <c r="P369" s="248" t="s">
        <v>92</v>
      </c>
      <c r="Q369" s="264"/>
      <c r="R369" s="264"/>
      <c r="S369" s="264"/>
      <c r="T369" s="264"/>
      <c r="U369" s="264"/>
      <c r="V369" s="264"/>
      <c r="X369" s="265" t="str">
        <f t="shared" si="25"/>
        <v/>
      </c>
    </row>
    <row r="370" spans="1:24" s="249" customFormat="1" ht="28.5" customHeight="1">
      <c r="A370" s="267" t="str">
        <f>IF(N370="NA","SEM COBERTA",IF(N370="R","REVISAR",VLOOKUP(N370,'auxiliar memoria'!$H$40:$I$47,2,FALSE)))</f>
        <v>REVISAR</v>
      </c>
      <c r="B370" s="268" t="str">
        <f>IF(N370="R",VLOOKUP(O370,'auxiliar memoria'!$H$40:$I$47,2,FALSE),VLOOKUP(O370,'auxiliar memoria'!$P$122:$Q$127,2,FALSE))</f>
        <v>forro em pvc</v>
      </c>
      <c r="C370" s="257"/>
      <c r="D370" s="269" t="s">
        <v>175</v>
      </c>
      <c r="E370" s="260"/>
      <c r="F370" s="259"/>
      <c r="G370" s="260"/>
      <c r="H370" s="271"/>
      <c r="I370" s="260"/>
      <c r="J370" s="260">
        <v>56.4</v>
      </c>
      <c r="K370" s="261"/>
      <c r="L370" s="261"/>
      <c r="M370" s="262"/>
      <c r="N370" s="263" t="s">
        <v>50</v>
      </c>
      <c r="O370" s="264">
        <v>4</v>
      </c>
      <c r="P370" s="248" t="s">
        <v>92</v>
      </c>
      <c r="Q370" s="264"/>
      <c r="R370" s="264"/>
      <c r="S370" s="264"/>
      <c r="T370" s="264"/>
      <c r="U370" s="264"/>
      <c r="V370" s="264"/>
      <c r="X370" s="265" t="str">
        <f t="shared" si="25"/>
        <v/>
      </c>
    </row>
    <row r="371" spans="1:24" s="249" customFormat="1" ht="28.5" customHeight="1">
      <c r="A371" s="267" t="str">
        <f>IF(N371="NA","SEM COBERTA",IF(N371="R","REVISAR",VLOOKUP(N371,'auxiliar memoria'!$H$40:$I$47,2,FALSE)))</f>
        <v>REVISAR</v>
      </c>
      <c r="B371" s="268" t="str">
        <f>IF(N371="R",VLOOKUP(O371,'auxiliar memoria'!$H$40:$I$47,2,FALSE),VLOOKUP(O371,'auxiliar memoria'!$P$122:$Q$127,2,FALSE))</f>
        <v>forro em pvc</v>
      </c>
      <c r="C371" s="257"/>
      <c r="D371" s="269" t="s">
        <v>174</v>
      </c>
      <c r="E371" s="270"/>
      <c r="F371" s="259"/>
      <c r="G371" s="260"/>
      <c r="H371" s="260"/>
      <c r="I371" s="260"/>
      <c r="J371" s="260">
        <v>56.4</v>
      </c>
      <c r="K371" s="261"/>
      <c r="L371" s="261"/>
      <c r="M371" s="262"/>
      <c r="N371" s="263" t="s">
        <v>50</v>
      </c>
      <c r="O371" s="264">
        <v>4</v>
      </c>
      <c r="P371" s="248" t="s">
        <v>92</v>
      </c>
      <c r="Q371" s="264"/>
      <c r="R371" s="264"/>
      <c r="S371" s="264"/>
      <c r="T371" s="264"/>
      <c r="U371" s="264"/>
      <c r="V371" s="264"/>
      <c r="X371" s="265" t="str">
        <f t="shared" si="25"/>
        <v/>
      </c>
    </row>
    <row r="372" spans="1:24" s="249" customFormat="1" ht="28.5" customHeight="1">
      <c r="A372" s="267" t="str">
        <f>IF(N372="NA","SEM COBERTA",IF(N372="R","REVISAR",VLOOKUP(N372,'auxiliar memoria'!$H$40:$I$47,2,FALSE)))</f>
        <v>REVISAR</v>
      </c>
      <c r="B372" s="268" t="str">
        <f>IF(N372="R",VLOOKUP(O372,'auxiliar memoria'!$H$40:$I$47,2,FALSE),VLOOKUP(O372,'auxiliar memoria'!$P$122:$Q$127,2,FALSE))</f>
        <v>forro em pvc</v>
      </c>
      <c r="C372" s="257"/>
      <c r="D372" s="269" t="s">
        <v>121</v>
      </c>
      <c r="E372" s="260"/>
      <c r="F372" s="259"/>
      <c r="G372" s="260"/>
      <c r="H372" s="260"/>
      <c r="I372" s="260"/>
      <c r="J372" s="260">
        <v>55.61</v>
      </c>
      <c r="K372" s="261"/>
      <c r="L372" s="261"/>
      <c r="M372" s="262"/>
      <c r="N372" s="263" t="s">
        <v>50</v>
      </c>
      <c r="O372" s="264">
        <v>4</v>
      </c>
      <c r="P372" s="248" t="s">
        <v>92</v>
      </c>
      <c r="Q372" s="264"/>
      <c r="R372" s="264"/>
      <c r="S372" s="264"/>
      <c r="T372" s="264"/>
      <c r="U372" s="264"/>
      <c r="V372" s="264"/>
      <c r="X372" s="265" t="str">
        <f t="shared" si="25"/>
        <v/>
      </c>
    </row>
    <row r="373" spans="1:24" s="249" customFormat="1" ht="28.5" customHeight="1">
      <c r="A373" s="267" t="str">
        <f>IF(N373="NA","SEM COBERTA",IF(N373="R","REVISAR",VLOOKUP(N373,'auxiliar memoria'!$H$40:$I$47,2,FALSE)))</f>
        <v>REVISAR</v>
      </c>
      <c r="B373" s="268" t="str">
        <f>IF(N373="R",VLOOKUP(O373,'auxiliar memoria'!$H$40:$I$47,2,FALSE),VLOOKUP(O373,'auxiliar memoria'!$P$122:$Q$127,2,FALSE))</f>
        <v>forro em pvc</v>
      </c>
      <c r="C373" s="257"/>
      <c r="D373" s="269" t="s">
        <v>354</v>
      </c>
      <c r="E373" s="260"/>
      <c r="F373" s="259"/>
      <c r="G373" s="260"/>
      <c r="H373" s="260"/>
      <c r="I373" s="260"/>
      <c r="J373" s="260">
        <v>20.66</v>
      </c>
      <c r="K373" s="261"/>
      <c r="L373" s="261"/>
      <c r="M373" s="262"/>
      <c r="N373" s="263" t="s">
        <v>50</v>
      </c>
      <c r="O373" s="264">
        <v>4</v>
      </c>
      <c r="P373" s="248" t="s">
        <v>92</v>
      </c>
      <c r="Q373" s="264"/>
      <c r="R373" s="264"/>
      <c r="S373" s="264"/>
      <c r="T373" s="264"/>
      <c r="U373" s="264"/>
      <c r="V373" s="264"/>
      <c r="X373" s="265" t="str">
        <f t="shared" si="25"/>
        <v/>
      </c>
    </row>
    <row r="374" spans="1:24" s="249" customFormat="1" ht="28.5" customHeight="1">
      <c r="A374" s="267" t="str">
        <f>IF(N374="NA","SEM COBERTA",IF(N374="R","REVISAR",VLOOKUP(N374,'auxiliar memoria'!$H$40:$I$47,2,FALSE)))</f>
        <v>REVISAR</v>
      </c>
      <c r="B374" s="268" t="str">
        <f>IF(N374="R",VLOOKUP(O374,'auxiliar memoria'!$H$40:$I$47,2,FALSE),VLOOKUP(O374,'auxiliar memoria'!$P$122:$Q$127,2,FALSE))</f>
        <v>forro em pvc</v>
      </c>
      <c r="C374" s="257"/>
      <c r="D374" s="269" t="s">
        <v>355</v>
      </c>
      <c r="E374" s="270"/>
      <c r="F374" s="259"/>
      <c r="G374" s="260"/>
      <c r="H374" s="260"/>
      <c r="I374" s="260"/>
      <c r="J374" s="260">
        <v>23.67</v>
      </c>
      <c r="K374" s="261"/>
      <c r="L374" s="261"/>
      <c r="M374" s="262"/>
      <c r="N374" s="263" t="s">
        <v>50</v>
      </c>
      <c r="O374" s="264">
        <v>4</v>
      </c>
      <c r="P374" s="248" t="s">
        <v>92</v>
      </c>
      <c r="Q374" s="264"/>
      <c r="R374" s="264"/>
      <c r="S374" s="264"/>
      <c r="T374" s="264"/>
      <c r="U374" s="264"/>
      <c r="V374" s="264"/>
      <c r="X374" s="265" t="str">
        <f t="shared" si="25"/>
        <v/>
      </c>
    </row>
    <row r="375" spans="1:24" s="249" customFormat="1" ht="28.5" customHeight="1">
      <c r="A375" s="267" t="str">
        <f>IF(N375="NA","SEM COBERTA",IF(N375="R","REVISAR",VLOOKUP(N375,'auxiliar memoria'!$H$40:$I$47,2,FALSE)))</f>
        <v>REVISAR</v>
      </c>
      <c r="B375" s="268" t="str">
        <f>IF(N375="R",VLOOKUP(O375,'auxiliar memoria'!$H$40:$I$47,2,FALSE),VLOOKUP(O375,'auxiliar memoria'!$P$122:$Q$127,2,FALSE))</f>
        <v>forro em pvc</v>
      </c>
      <c r="C375" s="257"/>
      <c r="D375" s="269" t="s">
        <v>356</v>
      </c>
      <c r="E375" s="260"/>
      <c r="F375" s="259"/>
      <c r="G375" s="260"/>
      <c r="H375" s="271"/>
      <c r="I375" s="260"/>
      <c r="J375" s="260">
        <v>19.21</v>
      </c>
      <c r="K375" s="261"/>
      <c r="L375" s="261"/>
      <c r="M375" s="262"/>
      <c r="N375" s="263" t="s">
        <v>50</v>
      </c>
      <c r="O375" s="264">
        <v>4</v>
      </c>
      <c r="P375" s="248" t="s">
        <v>92</v>
      </c>
      <c r="Q375" s="264"/>
      <c r="R375" s="264"/>
      <c r="S375" s="264"/>
      <c r="T375" s="264"/>
      <c r="U375" s="264"/>
      <c r="V375" s="264"/>
      <c r="X375" s="265" t="str">
        <f t="shared" si="25"/>
        <v/>
      </c>
    </row>
    <row r="376" spans="1:24" s="249" customFormat="1" ht="28.5" customHeight="1">
      <c r="A376" s="267" t="str">
        <f>IF(N376="NA","SEM COBERTA",IF(N376="R","REVISAR",VLOOKUP(N376,'auxiliar memoria'!$H$40:$I$47,2,FALSE)))</f>
        <v>REVISAR</v>
      </c>
      <c r="B376" s="268" t="str">
        <f>IF(N376="R",VLOOKUP(O376,'auxiliar memoria'!$H$40:$I$47,2,FALSE),VLOOKUP(O376,'auxiliar memoria'!$P$122:$Q$127,2,FALSE))</f>
        <v>forro em pvc</v>
      </c>
      <c r="C376" s="257"/>
      <c r="D376" s="269" t="s">
        <v>357</v>
      </c>
      <c r="E376" s="270"/>
      <c r="F376" s="259"/>
      <c r="G376" s="260"/>
      <c r="H376" s="260"/>
      <c r="I376" s="260"/>
      <c r="J376" s="260">
        <v>23.62</v>
      </c>
      <c r="K376" s="261"/>
      <c r="L376" s="261"/>
      <c r="M376" s="262"/>
      <c r="N376" s="263" t="s">
        <v>50</v>
      </c>
      <c r="O376" s="264">
        <v>4</v>
      </c>
      <c r="P376" s="248" t="s">
        <v>92</v>
      </c>
      <c r="Q376" s="264"/>
      <c r="R376" s="264"/>
      <c r="S376" s="264"/>
      <c r="T376" s="264"/>
      <c r="U376" s="264"/>
      <c r="V376" s="264"/>
      <c r="X376" s="265" t="str">
        <f t="shared" si="25"/>
        <v/>
      </c>
    </row>
    <row r="377" spans="1:24" s="249" customFormat="1" ht="28.5" customHeight="1">
      <c r="A377" s="267" t="str">
        <f>IF(N377="NA","SEM COBERTA",IF(N377="R","REVISAR",VLOOKUP(N377,'auxiliar memoria'!$H$40:$I$47,2,FALSE)))</f>
        <v>REVISAR</v>
      </c>
      <c r="B377" s="268" t="str">
        <f>IF(N377="R",VLOOKUP(O377,'auxiliar memoria'!$H$40:$I$47,2,FALSE),VLOOKUP(O377,'auxiliar memoria'!$P$122:$Q$127,2,FALSE))</f>
        <v>forro em pvc</v>
      </c>
      <c r="C377" s="257"/>
      <c r="D377" s="269" t="s">
        <v>358</v>
      </c>
      <c r="E377" s="270"/>
      <c r="F377" s="259"/>
      <c r="G377" s="260"/>
      <c r="H377" s="260"/>
      <c r="I377" s="260"/>
      <c r="J377" s="260">
        <v>2.71</v>
      </c>
      <c r="K377" s="261"/>
      <c r="L377" s="261"/>
      <c r="M377" s="262"/>
      <c r="N377" s="263" t="s">
        <v>50</v>
      </c>
      <c r="O377" s="264">
        <v>4</v>
      </c>
      <c r="P377" s="248" t="s">
        <v>92</v>
      </c>
      <c r="Q377" s="264"/>
      <c r="R377" s="264"/>
      <c r="S377" s="264"/>
      <c r="T377" s="264"/>
      <c r="U377" s="264"/>
      <c r="V377" s="264"/>
      <c r="X377" s="265" t="str">
        <f t="shared" si="25"/>
        <v/>
      </c>
    </row>
    <row r="378" spans="1:24" s="249" customFormat="1" ht="28.5" customHeight="1">
      <c r="A378" s="267" t="str">
        <f>IF(N378="NA","SEM COBERTA",IF(N378="R","REVISAR",VLOOKUP(N378,'auxiliar memoria'!$H$40:$I$47,2,FALSE)))</f>
        <v>REVISAR</v>
      </c>
      <c r="B378" s="268" t="str">
        <f>IF(N378="R",VLOOKUP(O378,'auxiliar memoria'!$H$40:$I$47,2,FALSE),VLOOKUP(O378,'auxiliar memoria'!$P$122:$Q$127,2,FALSE))</f>
        <v>forro em pvc</v>
      </c>
      <c r="C378" s="257"/>
      <c r="D378" s="269" t="s">
        <v>359</v>
      </c>
      <c r="E378" s="270"/>
      <c r="F378" s="259"/>
      <c r="G378" s="260"/>
      <c r="H378" s="260"/>
      <c r="I378" s="260"/>
      <c r="J378" s="260">
        <v>2.81</v>
      </c>
      <c r="K378" s="261"/>
      <c r="L378" s="261"/>
      <c r="M378" s="262"/>
      <c r="N378" s="263" t="s">
        <v>50</v>
      </c>
      <c r="O378" s="264">
        <v>4</v>
      </c>
      <c r="P378" s="248" t="s">
        <v>92</v>
      </c>
      <c r="Q378" s="264"/>
      <c r="R378" s="264"/>
      <c r="S378" s="264"/>
      <c r="T378" s="264"/>
      <c r="U378" s="264"/>
      <c r="V378" s="264"/>
      <c r="X378" s="265" t="str">
        <f>IF(C378="sinapi","ok",IF(C378="orse","ok",IF(P378="título","título",IF(P378="intertítulo","intertítulo",""))))</f>
        <v/>
      </c>
    </row>
    <row r="379" spans="1:24" s="249" customFormat="1" ht="28.5" customHeight="1">
      <c r="A379" s="267" t="str">
        <f>IF(N379="NA","SEM COBERTA",IF(N379="R","REVISAR",VLOOKUP(N379,'auxiliar memoria'!$H$40:$I$47,2,FALSE)))</f>
        <v>REVISAR</v>
      </c>
      <c r="B379" s="268" t="str">
        <f>IF(N379="R",VLOOKUP(O379,'auxiliar memoria'!$H$40:$I$47,2,FALSE),VLOOKUP(O379,'auxiliar memoria'!$P$122:$Q$127,2,FALSE))</f>
        <v>forro em pvc</v>
      </c>
      <c r="C379" s="257"/>
      <c r="D379" s="269" t="s">
        <v>360</v>
      </c>
      <c r="E379" s="260"/>
      <c r="F379" s="259"/>
      <c r="G379" s="260"/>
      <c r="H379" s="271"/>
      <c r="I379" s="260"/>
      <c r="J379" s="260">
        <v>19.05</v>
      </c>
      <c r="K379" s="261"/>
      <c r="L379" s="261"/>
      <c r="M379" s="262"/>
      <c r="N379" s="263" t="s">
        <v>50</v>
      </c>
      <c r="O379" s="264">
        <v>4</v>
      </c>
      <c r="P379" s="248" t="s">
        <v>92</v>
      </c>
      <c r="Q379" s="264"/>
      <c r="R379" s="264"/>
      <c r="S379" s="264"/>
      <c r="T379" s="264"/>
      <c r="U379" s="264"/>
      <c r="V379" s="264"/>
      <c r="X379" s="265" t="str">
        <f>IF(C379="sinapi","ok",IF(C379="orse","ok",IF(P379="título","título",IF(P379="intertítulo","intertítulo",""))))</f>
        <v/>
      </c>
    </row>
    <row r="380" spans="1:24" s="249" customFormat="1" ht="28.5" customHeight="1">
      <c r="A380" s="267" t="str">
        <f>IF(N380="NA","SEM COBERTA",IF(N380="R","REVISAR",VLOOKUP(N380,'auxiliar memoria'!$H$40:$I$47,2,FALSE)))</f>
        <v>REVISAR</v>
      </c>
      <c r="B380" s="268" t="str">
        <f>IF(N380="R",VLOOKUP(O380,'auxiliar memoria'!$H$40:$I$47,2,FALSE),VLOOKUP(O380,'auxiliar memoria'!$P$122:$Q$127,2,FALSE))</f>
        <v>forro em pvc</v>
      </c>
      <c r="C380" s="257"/>
      <c r="D380" s="269" t="s">
        <v>365</v>
      </c>
      <c r="E380" s="260"/>
      <c r="F380" s="259"/>
      <c r="G380" s="260"/>
      <c r="H380" s="272"/>
      <c r="I380" s="260"/>
      <c r="J380" s="260">
        <v>243.65</v>
      </c>
      <c r="K380" s="261"/>
      <c r="L380" s="261"/>
      <c r="M380" s="262"/>
      <c r="N380" s="263" t="s">
        <v>50</v>
      </c>
      <c r="O380" s="264">
        <v>4</v>
      </c>
      <c r="P380" s="248" t="s">
        <v>92</v>
      </c>
      <c r="Q380" s="264"/>
      <c r="R380" s="264"/>
      <c r="S380" s="264"/>
      <c r="T380" s="264"/>
      <c r="U380" s="264"/>
      <c r="V380" s="264"/>
      <c r="X380" s="265" t="str">
        <f>IF(C380="sinapi","ok",IF(C380="orse","ok",IF(P380="título","título",IF(P380="intertítulo","intertítulo",""))))</f>
        <v/>
      </c>
    </row>
    <row r="381" spans="1:24" s="249" customFormat="1" ht="28.5" customHeight="1">
      <c r="A381" s="267" t="str">
        <f>IF(N381="NA","SEM COBERTA",IF(N381="R","REVISAR",VLOOKUP(N381,'auxiliar memoria'!$H$40:$I$47,2,FALSE)))</f>
        <v>REVISAR</v>
      </c>
      <c r="B381" s="268" t="str">
        <f>IF(N381="R",VLOOKUP(O381,'auxiliar memoria'!$H$40:$I$47,2,FALSE),VLOOKUP(O381,'auxiliar memoria'!$P$122:$Q$127,2,FALSE))</f>
        <v>forro em pvc</v>
      </c>
      <c r="C381" s="257"/>
      <c r="D381" s="269" t="s">
        <v>361</v>
      </c>
      <c r="E381" s="258"/>
      <c r="F381" s="259"/>
      <c r="G381" s="260"/>
      <c r="H381" s="260"/>
      <c r="I381" s="260"/>
      <c r="J381" s="260">
        <v>38.479999999999997</v>
      </c>
      <c r="K381" s="261"/>
      <c r="L381" s="261"/>
      <c r="M381" s="262"/>
      <c r="N381" s="263" t="s">
        <v>50</v>
      </c>
      <c r="O381" s="264">
        <v>4</v>
      </c>
      <c r="P381" s="248"/>
      <c r="Q381" s="264"/>
      <c r="R381" s="264"/>
      <c r="S381" s="264"/>
      <c r="T381" s="264"/>
      <c r="U381" s="264"/>
      <c r="V381" s="264"/>
      <c r="X381" s="265"/>
    </row>
    <row r="382" spans="1:24" s="249" customFormat="1" ht="28.5" customHeight="1">
      <c r="A382" s="267" t="str">
        <f>IF(N382="NA","SEM COBERTA",IF(N382="R","REVISAR",VLOOKUP(N382,'auxiliar memoria'!$H$40:$I$47,2,FALSE)))</f>
        <v>REVISAR</v>
      </c>
      <c r="B382" s="268" t="str">
        <f>IF(N382="R",VLOOKUP(O382,'auxiliar memoria'!$H$40:$I$47,2,FALSE),VLOOKUP(O382,'auxiliar memoria'!$P$122:$Q$127,2,FALSE))</f>
        <v>forro em pvc</v>
      </c>
      <c r="C382" s="257"/>
      <c r="D382" s="269" t="s">
        <v>353</v>
      </c>
      <c r="E382" s="258"/>
      <c r="F382" s="259"/>
      <c r="G382" s="260"/>
      <c r="H382" s="260"/>
      <c r="I382" s="260"/>
      <c r="J382" s="260">
        <v>37.01</v>
      </c>
      <c r="K382" s="261"/>
      <c r="L382" s="261"/>
      <c r="M382" s="262"/>
      <c r="N382" s="263" t="s">
        <v>50</v>
      </c>
      <c r="O382" s="264">
        <v>4</v>
      </c>
      <c r="P382" s="248"/>
      <c r="Q382" s="264"/>
      <c r="R382" s="264"/>
      <c r="S382" s="264"/>
      <c r="T382" s="264"/>
      <c r="U382" s="264"/>
      <c r="V382" s="264"/>
      <c r="X382" s="265"/>
    </row>
    <row r="383" spans="1:24" s="249" customFormat="1" ht="28.5" customHeight="1">
      <c r="A383" s="267" t="str">
        <f>IF(N383="NA","SEM COBERTA",IF(N383="R","REVISAR",VLOOKUP(N383,'auxiliar memoria'!$H$40:$I$47,2,FALSE)))</f>
        <v>REVISAR</v>
      </c>
      <c r="B383" s="268" t="str">
        <f>IF(N383="R",VLOOKUP(O383,'auxiliar memoria'!$H$40:$I$47,2,FALSE),VLOOKUP(O383,'auxiliar memoria'!$P$122:$Q$127,2,FALSE))</f>
        <v>forro em pvc</v>
      </c>
      <c r="C383" s="257"/>
      <c r="D383" s="269" t="s">
        <v>179</v>
      </c>
      <c r="E383" s="258"/>
      <c r="F383" s="259"/>
      <c r="G383" s="260"/>
      <c r="H383" s="260"/>
      <c r="I383" s="260"/>
      <c r="J383" s="260">
        <v>19.25</v>
      </c>
      <c r="K383" s="261"/>
      <c r="L383" s="261"/>
      <c r="M383" s="262"/>
      <c r="N383" s="263" t="s">
        <v>50</v>
      </c>
      <c r="O383" s="264">
        <v>4</v>
      </c>
      <c r="P383" s="248"/>
      <c r="Q383" s="264"/>
      <c r="R383" s="264"/>
      <c r="S383" s="264"/>
      <c r="T383" s="264"/>
      <c r="U383" s="264"/>
      <c r="V383" s="264"/>
      <c r="X383" s="265"/>
    </row>
    <row r="384" spans="1:24" s="249" customFormat="1" ht="28.5" customHeight="1">
      <c r="A384" s="267" t="str">
        <f>IF(N384="NA","SEM COBERTA",IF(N384="R","REVISAR",VLOOKUP(N384,'auxiliar memoria'!$H$40:$I$47,2,FALSE)))</f>
        <v>forro em pvc</v>
      </c>
      <c r="B384" s="268" t="str">
        <f>IF(N384="R",VLOOKUP(O384,'auxiliar memoria'!$H$40:$I$47,2,FALSE),VLOOKUP(O384,'auxiliar memoria'!$P$122:$Q$127,2,FALSE))</f>
        <v>Forro pvc branco</v>
      </c>
      <c r="C384" s="257"/>
      <c r="D384" s="269" t="s">
        <v>362</v>
      </c>
      <c r="E384" s="270"/>
      <c r="F384" s="259"/>
      <c r="G384" s="260"/>
      <c r="H384" s="260"/>
      <c r="I384" s="260"/>
      <c r="J384" s="260">
        <v>7.93</v>
      </c>
      <c r="K384" s="261"/>
      <c r="L384" s="261"/>
      <c r="M384" s="262"/>
      <c r="N384" s="263">
        <v>4</v>
      </c>
      <c r="O384" s="264">
        <v>4</v>
      </c>
      <c r="P384" s="248"/>
      <c r="Q384" s="264"/>
      <c r="R384" s="264"/>
      <c r="S384" s="264"/>
      <c r="T384" s="264"/>
      <c r="U384" s="264"/>
      <c r="V384" s="264"/>
      <c r="X384" s="265"/>
    </row>
    <row r="385" spans="1:24" s="249" customFormat="1" ht="28.5" customHeight="1">
      <c r="A385" s="267" t="str">
        <f>IF(N385="NA","SEM COBERTA",IF(N385="R","REVISAR",VLOOKUP(N385,'auxiliar memoria'!$H$40:$I$47,2,FALSE)))</f>
        <v>forro em pvc</v>
      </c>
      <c r="B385" s="268" t="str">
        <f>IF(N385="R",VLOOKUP(O385,'auxiliar memoria'!$H$40:$I$47,2,FALSE),VLOOKUP(O385,'auxiliar memoria'!$P$122:$Q$127,2,FALSE))</f>
        <v>Forro pvc branco</v>
      </c>
      <c r="C385" s="257"/>
      <c r="D385" s="269" t="s">
        <v>363</v>
      </c>
      <c r="E385" s="270"/>
      <c r="F385" s="259"/>
      <c r="G385" s="260"/>
      <c r="H385" s="260"/>
      <c r="I385" s="260"/>
      <c r="J385" s="260">
        <v>4.1100000000000003</v>
      </c>
      <c r="K385" s="261"/>
      <c r="L385" s="261"/>
      <c r="M385" s="262"/>
      <c r="N385" s="263">
        <v>4</v>
      </c>
      <c r="O385" s="264">
        <v>4</v>
      </c>
      <c r="P385" s="248"/>
      <c r="Q385" s="264"/>
      <c r="R385" s="264"/>
      <c r="S385" s="264"/>
      <c r="T385" s="264"/>
      <c r="U385" s="264"/>
      <c r="V385" s="264"/>
      <c r="X385" s="265"/>
    </row>
    <row r="386" spans="1:24" s="249" customFormat="1" ht="28.5" customHeight="1">
      <c r="A386" s="267" t="str">
        <f>IF(N386="NA","SEM COBERTA",IF(N386="R","REVISAR",VLOOKUP(N386,'auxiliar memoria'!$H$40:$I$47,2,FALSE)))</f>
        <v>forro em pvc</v>
      </c>
      <c r="B386" s="268" t="str">
        <f>IF(N386="R",VLOOKUP(O386,'auxiliar memoria'!$H$40:$I$47,2,FALSE),VLOOKUP(O386,'auxiliar memoria'!$P$122:$Q$127,2,FALSE))</f>
        <v>Forro pvc branco</v>
      </c>
      <c r="C386" s="257"/>
      <c r="D386" s="269" t="s">
        <v>364</v>
      </c>
      <c r="E386" s="270"/>
      <c r="F386" s="259"/>
      <c r="G386" s="260"/>
      <c r="H386" s="260"/>
      <c r="I386" s="260"/>
      <c r="J386" s="260">
        <v>4.76</v>
      </c>
      <c r="K386" s="261"/>
      <c r="L386" s="261"/>
      <c r="M386" s="262"/>
      <c r="N386" s="263">
        <v>4</v>
      </c>
      <c r="O386" s="264">
        <v>4</v>
      </c>
      <c r="P386" s="248"/>
      <c r="Q386" s="264"/>
      <c r="R386" s="264"/>
      <c r="S386" s="264"/>
      <c r="T386" s="264"/>
      <c r="U386" s="264"/>
      <c r="V386" s="264"/>
      <c r="X386" s="265"/>
    </row>
    <row r="387" spans="1:24" s="249" customFormat="1" ht="28.5" customHeight="1">
      <c r="A387" s="267" t="str">
        <f>IF(N387="NA","SEM COBERTA",IF(N387="R","REVISAR",VLOOKUP(N387,'auxiliar memoria'!$H$40:$I$47,2,FALSE)))</f>
        <v>SEM COBERTA</v>
      </c>
      <c r="B387" s="268" t="str">
        <f>IF(N387="R",VLOOKUP(O387,'auxiliar memoria'!$H$40:$I$47,2,FALSE),VLOOKUP(O387,'auxiliar memoria'!$P$122:$Q$127,2,FALSE))</f>
        <v>Sem forro / Sem laje</v>
      </c>
      <c r="C387" s="257"/>
      <c r="D387" s="269" t="s">
        <v>366</v>
      </c>
      <c r="E387" s="260"/>
      <c r="F387" s="259"/>
      <c r="G387" s="260"/>
      <c r="H387" s="271"/>
      <c r="I387" s="260"/>
      <c r="J387" s="260">
        <v>98.28</v>
      </c>
      <c r="K387" s="261"/>
      <c r="L387" s="261"/>
      <c r="M387" s="262"/>
      <c r="N387" s="263" t="s">
        <v>48</v>
      </c>
      <c r="O387" s="264">
        <v>3</v>
      </c>
      <c r="P387" s="248"/>
      <c r="Q387" s="264"/>
      <c r="R387" s="264"/>
      <c r="S387" s="264"/>
      <c r="T387" s="264"/>
      <c r="U387" s="264"/>
      <c r="V387" s="264"/>
      <c r="X387" s="265"/>
    </row>
    <row r="388" spans="1:24" s="249" customFormat="1" ht="28.5" customHeight="1">
      <c r="A388" s="267" t="str">
        <f>IF(N388="NA","SEM COBERTA",IF(N388="R","REVISAR",VLOOKUP(N388,'auxiliar memoria'!$H$40:$I$47,2,FALSE)))</f>
        <v>SEM COBERTA</v>
      </c>
      <c r="B388" s="268" t="str">
        <f>IF(N388="R",VLOOKUP(O388,'auxiliar memoria'!$H$40:$I$47,2,FALSE),VLOOKUP(O388,'auxiliar memoria'!$P$122:$Q$127,2,FALSE))</f>
        <v>Sem forro / Sem laje</v>
      </c>
      <c r="C388" s="257"/>
      <c r="D388" s="269" t="s">
        <v>367</v>
      </c>
      <c r="E388" s="260"/>
      <c r="F388" s="259"/>
      <c r="G388" s="260"/>
      <c r="H388" s="271"/>
      <c r="I388" s="260"/>
      <c r="J388" s="260">
        <v>172.17</v>
      </c>
      <c r="K388" s="261"/>
      <c r="L388" s="261"/>
      <c r="M388" s="262"/>
      <c r="N388" s="263" t="s">
        <v>48</v>
      </c>
      <c r="O388" s="264">
        <v>3</v>
      </c>
      <c r="P388" s="248"/>
      <c r="Q388" s="264"/>
      <c r="R388" s="264"/>
      <c r="S388" s="264"/>
      <c r="T388" s="264"/>
      <c r="U388" s="264"/>
      <c r="V388" s="264"/>
      <c r="X388" s="265"/>
    </row>
    <row r="391" spans="1:24" ht="23.25">
      <c r="D391" s="349" t="s">
        <v>426</v>
      </c>
    </row>
    <row r="392" spans="1:24" s="249" customFormat="1" ht="28.5" customHeight="1">
      <c r="A392" s="267" t="str">
        <f>IF(N392="NA","SEM COBERTA",IF(N392="R","REVISAR",VLOOKUP(N392,'auxiliar memoria'!$H$40:$I$47,2,FALSE)))</f>
        <v>REVISAR</v>
      </c>
      <c r="B392" s="268" t="str">
        <f>IF(N392="R",VLOOKUP(O392,'auxiliar memoria'!$H$40:$I$47,2,FALSE),VLOOKUP(O392,'auxiliar memoria'!$P$122:$Q$127,2,FALSE))</f>
        <v>forro em pvc</v>
      </c>
      <c r="C392" s="257"/>
      <c r="D392" s="269" t="s">
        <v>109</v>
      </c>
      <c r="E392" s="258"/>
      <c r="F392" s="259"/>
      <c r="G392" s="260"/>
      <c r="H392" s="260"/>
      <c r="I392" s="260"/>
      <c r="J392" s="260">
        <v>56.35</v>
      </c>
      <c r="K392" s="261"/>
      <c r="L392" s="261"/>
      <c r="M392" s="262"/>
      <c r="N392" s="263" t="s">
        <v>50</v>
      </c>
      <c r="O392" s="264">
        <v>4</v>
      </c>
      <c r="P392" s="248" t="s">
        <v>92</v>
      </c>
      <c r="Q392" s="264"/>
      <c r="R392" s="264"/>
      <c r="S392" s="264"/>
      <c r="T392" s="264"/>
      <c r="U392" s="264"/>
      <c r="V392" s="264"/>
      <c r="X392" s="265" t="str">
        <f>IF(C392="sinapi","ok",IF(C392="orse","ok",IF(P392="título","título",IF(P392="intertítulo","intertítulo",""))))</f>
        <v/>
      </c>
    </row>
    <row r="393" spans="1:24" s="249" customFormat="1" ht="23.25">
      <c r="A393" s="267" t="str">
        <f>IF(N393="NA","SEM COBERTA",IF(N393="R","REVISAR",VLOOKUP(N393,'auxiliar memoria'!$H$40:$I$47,2,FALSE)))</f>
        <v>REVISAR</v>
      </c>
      <c r="B393" s="268" t="str">
        <f>IF(N393="R",VLOOKUP(O393,'auxiliar memoria'!$H$40:$I$47,2,FALSE),VLOOKUP(O393,'auxiliar memoria'!$P$122:$Q$127,2,FALSE))</f>
        <v>forro em pvc</v>
      </c>
      <c r="C393" s="257"/>
      <c r="D393" s="269" t="s">
        <v>110</v>
      </c>
      <c r="E393" s="258"/>
      <c r="F393" s="259"/>
      <c r="G393" s="260"/>
      <c r="H393" s="260"/>
      <c r="I393" s="260"/>
      <c r="J393" s="260">
        <v>55.75</v>
      </c>
      <c r="K393" s="261"/>
      <c r="L393" s="261"/>
      <c r="M393" s="262"/>
      <c r="N393" s="263" t="s">
        <v>50</v>
      </c>
      <c r="O393" s="264">
        <v>4</v>
      </c>
      <c r="P393" s="248" t="s">
        <v>92</v>
      </c>
      <c r="Q393" s="264"/>
      <c r="R393" s="264"/>
      <c r="S393" s="264"/>
      <c r="T393" s="264"/>
      <c r="U393" s="264"/>
      <c r="V393" s="264"/>
      <c r="X393" s="265" t="str">
        <f>IF(C393="sinapi","ok",IF(C393="orse","ok",IF(P393="título","título",IF(P393="intertítulo","intertítulo",""))))</f>
        <v/>
      </c>
    </row>
    <row r="394" spans="1:24" s="249" customFormat="1" ht="28.5" customHeight="1">
      <c r="A394" s="267" t="str">
        <f>IF(N394="NA","SEM COBERTA",IF(N394="R","REVISAR",VLOOKUP(N394,'auxiliar memoria'!$H$40:$I$47,2,FALSE)))</f>
        <v>REVISAR</v>
      </c>
      <c r="B394" s="268" t="str">
        <f>IF(N394="R",VLOOKUP(O394,'auxiliar memoria'!$H$40:$I$47,2,FALSE),VLOOKUP(O394,'auxiliar memoria'!$P$122:$Q$127,2,FALSE))</f>
        <v>forro em pvc</v>
      </c>
      <c r="C394" s="257"/>
      <c r="D394" s="269" t="s">
        <v>111</v>
      </c>
      <c r="E394" s="258"/>
      <c r="F394" s="259"/>
      <c r="G394" s="260"/>
      <c r="H394" s="260"/>
      <c r="I394" s="260"/>
      <c r="J394" s="260">
        <v>56.53</v>
      </c>
      <c r="K394" s="261"/>
      <c r="L394" s="261"/>
      <c r="M394" s="262"/>
      <c r="N394" s="263" t="s">
        <v>50</v>
      </c>
      <c r="O394" s="264">
        <v>4</v>
      </c>
      <c r="P394" s="248" t="s">
        <v>92</v>
      </c>
      <c r="Q394" s="264"/>
      <c r="R394" s="264"/>
      <c r="S394" s="264"/>
      <c r="T394" s="264"/>
      <c r="U394" s="264"/>
      <c r="V394" s="264"/>
      <c r="X394" s="265" t="str">
        <f>IF(C394="sinapi","ok",IF(C394="orse","ok",IF(P394="título","título",IF(P394="intertítulo","intertítulo",""))))</f>
        <v/>
      </c>
    </row>
    <row r="395" spans="1:24" s="249" customFormat="1" ht="28.5" customHeight="1">
      <c r="A395" s="267" t="str">
        <f>IF(N395="NA","SEM COBERTA",IF(N395="R","REVISAR",VLOOKUP(N395,'auxiliar memoria'!$H$40:$I$47,2,FALSE)))</f>
        <v>REVISAR</v>
      </c>
      <c r="B395" s="268" t="str">
        <f>IF(N395="R",VLOOKUP(O395,'auxiliar memoria'!$H$40:$I$47,2,FALSE),VLOOKUP(O395,'auxiliar memoria'!$P$122:$Q$127,2,FALSE))</f>
        <v>forro em pvc</v>
      </c>
      <c r="C395" s="257"/>
      <c r="D395" s="269" t="s">
        <v>112</v>
      </c>
      <c r="E395" s="258"/>
      <c r="F395" s="259"/>
      <c r="G395" s="260"/>
      <c r="H395" s="260"/>
      <c r="I395" s="260"/>
      <c r="J395" s="260">
        <v>56.14</v>
      </c>
      <c r="K395" s="261"/>
      <c r="L395" s="261"/>
      <c r="M395" s="262"/>
      <c r="N395" s="263" t="s">
        <v>50</v>
      </c>
      <c r="O395" s="264">
        <v>4</v>
      </c>
      <c r="P395" s="248" t="s">
        <v>92</v>
      </c>
      <c r="Q395" s="264"/>
      <c r="R395" s="264"/>
      <c r="S395" s="264"/>
      <c r="T395" s="264"/>
      <c r="U395" s="264"/>
      <c r="V395" s="264"/>
      <c r="X395" s="265" t="str">
        <f>IF(C395="sinapi","ok",IF(C395="orse","ok",IF(P395="título","título",IF(P395="intertítulo","intertítulo",""))))</f>
        <v/>
      </c>
    </row>
    <row r="396" spans="1:24" s="249" customFormat="1" ht="28.5" customHeight="1">
      <c r="A396" s="267" t="str">
        <f>IF(N396="NA","SEM COBERTA",IF(N396="R","REVISAR",VLOOKUP(N396,'auxiliar memoria'!$H$40:$I$47,2,FALSE)))</f>
        <v>REVISAR</v>
      </c>
      <c r="B396" s="268" t="str">
        <f>IF(N396="R",VLOOKUP(O396,'auxiliar memoria'!$H$40:$I$47,2,FALSE),VLOOKUP(O396,'auxiliar memoria'!$P$122:$Q$127,2,FALSE))</f>
        <v>forro em pvc</v>
      </c>
      <c r="C396" s="257"/>
      <c r="D396" s="269" t="s">
        <v>113</v>
      </c>
      <c r="E396" s="258"/>
      <c r="F396" s="259"/>
      <c r="G396" s="260"/>
      <c r="H396" s="260"/>
      <c r="I396" s="260"/>
      <c r="J396" s="260">
        <v>53.34</v>
      </c>
      <c r="K396" s="261"/>
      <c r="L396" s="261"/>
      <c r="M396" s="262"/>
      <c r="N396" s="263" t="s">
        <v>50</v>
      </c>
      <c r="O396" s="264">
        <v>4</v>
      </c>
      <c r="P396" s="248" t="s">
        <v>92</v>
      </c>
      <c r="Q396" s="264"/>
      <c r="R396" s="264"/>
      <c r="S396" s="264"/>
      <c r="T396" s="264"/>
      <c r="U396" s="264"/>
      <c r="V396" s="264"/>
      <c r="X396" s="265" t="str">
        <f t="shared" ref="X396:X408" si="26">IF(C396="sinapi","ok",IF(C396="orse","ok",IF(P396="título","título",IF(P396="intertítulo","intertítulo",""))))</f>
        <v/>
      </c>
    </row>
    <row r="397" spans="1:24" s="249" customFormat="1" ht="28.5" customHeight="1">
      <c r="A397" s="267" t="str">
        <f>IF(N397="NA","SEM COBERTA",IF(N397="R","REVISAR",VLOOKUP(N397,'auxiliar memoria'!$H$40:$I$47,2,FALSE)))</f>
        <v>REVISAR</v>
      </c>
      <c r="B397" s="268" t="str">
        <f>IF(N397="R",VLOOKUP(O397,'auxiliar memoria'!$H$40:$I$47,2,FALSE),VLOOKUP(O397,'auxiliar memoria'!$P$122:$Q$127,2,FALSE))</f>
        <v>forro em pvc</v>
      </c>
      <c r="C397" s="257"/>
      <c r="D397" s="269" t="s">
        <v>114</v>
      </c>
      <c r="E397" s="258"/>
      <c r="F397" s="259"/>
      <c r="G397" s="260"/>
      <c r="H397" s="260"/>
      <c r="I397" s="260"/>
      <c r="J397" s="260">
        <v>56.04</v>
      </c>
      <c r="K397" s="261"/>
      <c r="L397" s="261"/>
      <c r="M397" s="262"/>
      <c r="N397" s="263" t="s">
        <v>50</v>
      </c>
      <c r="O397" s="264">
        <v>4</v>
      </c>
      <c r="P397" s="248" t="s">
        <v>92</v>
      </c>
      <c r="Q397" s="264"/>
      <c r="R397" s="264"/>
      <c r="S397" s="264"/>
      <c r="T397" s="264"/>
      <c r="U397" s="264"/>
      <c r="V397" s="264"/>
      <c r="X397" s="265" t="str">
        <f t="shared" si="26"/>
        <v/>
      </c>
    </row>
    <row r="398" spans="1:24" s="249" customFormat="1" ht="28.5" customHeight="1">
      <c r="A398" s="267" t="str">
        <f>IF(N398="NA","SEM COBERTA",IF(N398="R","REVISAR",VLOOKUP(N398,'auxiliar memoria'!$H$40:$I$47,2,FALSE)))</f>
        <v>REVISAR</v>
      </c>
      <c r="B398" s="268" t="str">
        <f>IF(N398="R",VLOOKUP(O398,'auxiliar memoria'!$H$40:$I$47,2,FALSE),VLOOKUP(O398,'auxiliar memoria'!$P$122:$Q$127,2,FALSE))</f>
        <v>forro em pvc</v>
      </c>
      <c r="C398" s="257"/>
      <c r="D398" s="269" t="s">
        <v>115</v>
      </c>
      <c r="E398" s="270"/>
      <c r="F398" s="259"/>
      <c r="G398" s="260"/>
      <c r="H398" s="260"/>
      <c r="I398" s="260"/>
      <c r="J398" s="260">
        <v>56.31</v>
      </c>
      <c r="K398" s="261"/>
      <c r="L398" s="261"/>
      <c r="M398" s="262"/>
      <c r="N398" s="263" t="s">
        <v>50</v>
      </c>
      <c r="O398" s="264">
        <v>4</v>
      </c>
      <c r="P398" s="248" t="s">
        <v>92</v>
      </c>
      <c r="Q398" s="264"/>
      <c r="R398" s="264"/>
      <c r="S398" s="264"/>
      <c r="T398" s="264"/>
      <c r="U398" s="264"/>
      <c r="V398" s="264"/>
      <c r="X398" s="265" t="str">
        <f t="shared" si="26"/>
        <v/>
      </c>
    </row>
    <row r="399" spans="1:24" s="249" customFormat="1" ht="28.5" customHeight="1">
      <c r="A399" s="267" t="str">
        <f>IF(N399="NA","SEM COBERTA",IF(N399="R","REVISAR",VLOOKUP(N399,'auxiliar memoria'!$H$40:$I$47,2,FALSE)))</f>
        <v>REVISAR</v>
      </c>
      <c r="B399" s="268" t="str">
        <f>IF(N399="R",VLOOKUP(O399,'auxiliar memoria'!$H$40:$I$47,2,FALSE),VLOOKUP(O399,'auxiliar memoria'!$P$122:$Q$127,2,FALSE))</f>
        <v>forro em pvc</v>
      </c>
      <c r="C399" s="257"/>
      <c r="D399" s="269" t="s">
        <v>116</v>
      </c>
      <c r="E399" s="270"/>
      <c r="F399" s="259"/>
      <c r="G399" s="260"/>
      <c r="H399" s="260"/>
      <c r="I399" s="260"/>
      <c r="J399" s="260">
        <v>56.49</v>
      </c>
      <c r="K399" s="261"/>
      <c r="L399" s="261"/>
      <c r="M399" s="262"/>
      <c r="N399" s="263" t="s">
        <v>50</v>
      </c>
      <c r="O399" s="264">
        <v>4</v>
      </c>
      <c r="P399" s="248" t="s">
        <v>92</v>
      </c>
      <c r="Q399" s="264"/>
      <c r="R399" s="264"/>
      <c r="S399" s="264"/>
      <c r="T399" s="264"/>
      <c r="U399" s="264"/>
      <c r="V399" s="264"/>
      <c r="X399" s="265" t="str">
        <f t="shared" si="26"/>
        <v/>
      </c>
    </row>
    <row r="400" spans="1:24" s="249" customFormat="1" ht="28.5" customHeight="1">
      <c r="A400" s="267" t="str">
        <f>IF(N400="NA","SEM COBERTA",IF(N400="R","REVISAR",VLOOKUP(N400,'auxiliar memoria'!$H$40:$I$47,2,FALSE)))</f>
        <v>REVISAR</v>
      </c>
      <c r="B400" s="268" t="str">
        <f>IF(N400="R",VLOOKUP(O400,'auxiliar memoria'!$H$40:$I$47,2,FALSE),VLOOKUP(O400,'auxiliar memoria'!$P$122:$Q$127,2,FALSE))</f>
        <v>forro em pvc</v>
      </c>
      <c r="C400" s="257"/>
      <c r="D400" s="269" t="s">
        <v>176</v>
      </c>
      <c r="E400" s="260"/>
      <c r="F400" s="259"/>
      <c r="G400" s="260"/>
      <c r="H400" s="271"/>
      <c r="I400" s="260"/>
      <c r="J400" s="260">
        <v>57.03</v>
      </c>
      <c r="K400" s="261"/>
      <c r="L400" s="261"/>
      <c r="M400" s="262"/>
      <c r="N400" s="263" t="s">
        <v>50</v>
      </c>
      <c r="O400" s="264">
        <v>4</v>
      </c>
      <c r="P400" s="248" t="s">
        <v>92</v>
      </c>
      <c r="Q400" s="264"/>
      <c r="R400" s="264"/>
      <c r="S400" s="264"/>
      <c r="T400" s="264"/>
      <c r="U400" s="264"/>
      <c r="V400" s="264"/>
      <c r="X400" s="265" t="str">
        <f t="shared" si="26"/>
        <v/>
      </c>
    </row>
    <row r="401" spans="1:24" s="249" customFormat="1" ht="28.5" customHeight="1">
      <c r="A401" s="267" t="str">
        <f>IF(N401="NA","SEM COBERTA",IF(N401="R","REVISAR",VLOOKUP(N401,'auxiliar memoria'!$H$40:$I$47,2,FALSE)))</f>
        <v>REVISAR</v>
      </c>
      <c r="B401" s="268" t="str">
        <f>IF(N401="R",VLOOKUP(O401,'auxiliar memoria'!$H$40:$I$47,2,FALSE),VLOOKUP(O401,'auxiliar memoria'!$P$122:$Q$127,2,FALSE))</f>
        <v>forro em pvc</v>
      </c>
      <c r="C401" s="257"/>
      <c r="D401" s="269" t="s">
        <v>175</v>
      </c>
      <c r="E401" s="260"/>
      <c r="F401" s="259"/>
      <c r="G401" s="260"/>
      <c r="H401" s="271"/>
      <c r="I401" s="260"/>
      <c r="J401" s="260">
        <v>56.4</v>
      </c>
      <c r="K401" s="261"/>
      <c r="L401" s="261"/>
      <c r="M401" s="262"/>
      <c r="N401" s="263" t="s">
        <v>50</v>
      </c>
      <c r="O401" s="264">
        <v>4</v>
      </c>
      <c r="P401" s="248" t="s">
        <v>92</v>
      </c>
      <c r="Q401" s="264"/>
      <c r="R401" s="264"/>
      <c r="S401" s="264"/>
      <c r="T401" s="264"/>
      <c r="U401" s="264"/>
      <c r="V401" s="264"/>
      <c r="X401" s="265" t="str">
        <f t="shared" si="26"/>
        <v/>
      </c>
    </row>
    <row r="402" spans="1:24" s="249" customFormat="1" ht="28.5" customHeight="1">
      <c r="A402" s="267" t="str">
        <f>IF(N402="NA","SEM COBERTA",IF(N402="R","REVISAR",VLOOKUP(N402,'auxiliar memoria'!$H$40:$I$47,2,FALSE)))</f>
        <v>REVISAR</v>
      </c>
      <c r="B402" s="268" t="str">
        <f>IF(N402="R",VLOOKUP(O402,'auxiliar memoria'!$H$40:$I$47,2,FALSE),VLOOKUP(O402,'auxiliar memoria'!$P$122:$Q$127,2,FALSE))</f>
        <v>forro em pvc</v>
      </c>
      <c r="C402" s="257"/>
      <c r="D402" s="269" t="s">
        <v>174</v>
      </c>
      <c r="E402" s="270"/>
      <c r="F402" s="259"/>
      <c r="G402" s="260"/>
      <c r="H402" s="260"/>
      <c r="I402" s="260"/>
      <c r="J402" s="260">
        <v>56.4</v>
      </c>
      <c r="K402" s="261"/>
      <c r="L402" s="261"/>
      <c r="M402" s="262"/>
      <c r="N402" s="263" t="s">
        <v>50</v>
      </c>
      <c r="O402" s="264">
        <v>4</v>
      </c>
      <c r="P402" s="248" t="s">
        <v>92</v>
      </c>
      <c r="Q402" s="264"/>
      <c r="R402" s="264"/>
      <c r="S402" s="264"/>
      <c r="T402" s="264"/>
      <c r="U402" s="264"/>
      <c r="V402" s="264"/>
      <c r="X402" s="265" t="str">
        <f t="shared" si="26"/>
        <v/>
      </c>
    </row>
    <row r="403" spans="1:24" s="249" customFormat="1" ht="28.5" customHeight="1">
      <c r="A403" s="267" t="str">
        <f>IF(N403="NA","SEM COBERTA",IF(N403="R","REVISAR",VLOOKUP(N403,'auxiliar memoria'!$H$40:$I$47,2,FALSE)))</f>
        <v>REVISAR</v>
      </c>
      <c r="B403" s="268" t="str">
        <f>IF(N403="R",VLOOKUP(O403,'auxiliar memoria'!$H$40:$I$47,2,FALSE),VLOOKUP(O403,'auxiliar memoria'!$P$122:$Q$127,2,FALSE))</f>
        <v>forro em pvc</v>
      </c>
      <c r="C403" s="257"/>
      <c r="D403" s="269" t="s">
        <v>121</v>
      </c>
      <c r="E403" s="260"/>
      <c r="F403" s="259"/>
      <c r="G403" s="260"/>
      <c r="H403" s="260"/>
      <c r="I403" s="260"/>
      <c r="J403" s="260">
        <v>55.61</v>
      </c>
      <c r="K403" s="261"/>
      <c r="L403" s="261"/>
      <c r="M403" s="262"/>
      <c r="N403" s="263" t="s">
        <v>50</v>
      </c>
      <c r="O403" s="264">
        <v>4</v>
      </c>
      <c r="P403" s="248" t="s">
        <v>92</v>
      </c>
      <c r="Q403" s="264"/>
      <c r="R403" s="264"/>
      <c r="S403" s="264"/>
      <c r="T403" s="264"/>
      <c r="U403" s="264"/>
      <c r="V403" s="264"/>
      <c r="X403" s="265" t="str">
        <f t="shared" si="26"/>
        <v/>
      </c>
    </row>
    <row r="404" spans="1:24" s="249" customFormat="1" ht="28.5" customHeight="1">
      <c r="A404" s="267" t="str">
        <f>IF(N404="NA","SEM COBERTA",IF(N404="R","REVISAR",VLOOKUP(N404,'auxiliar memoria'!$H$40:$I$47,2,FALSE)))</f>
        <v>REVISAR</v>
      </c>
      <c r="B404" s="268" t="str">
        <f>IF(N404="R",VLOOKUP(O404,'auxiliar memoria'!$H$40:$I$47,2,FALSE),VLOOKUP(O404,'auxiliar memoria'!$P$122:$Q$127,2,FALSE))</f>
        <v>forro em pvc</v>
      </c>
      <c r="C404" s="257"/>
      <c r="D404" s="269" t="s">
        <v>354</v>
      </c>
      <c r="E404" s="260"/>
      <c r="F404" s="259"/>
      <c r="G404" s="260"/>
      <c r="H404" s="260"/>
      <c r="I404" s="260"/>
      <c r="J404" s="260">
        <v>20.66</v>
      </c>
      <c r="K404" s="261"/>
      <c r="L404" s="261"/>
      <c r="M404" s="262"/>
      <c r="N404" s="263" t="s">
        <v>50</v>
      </c>
      <c r="O404" s="264">
        <v>4</v>
      </c>
      <c r="P404" s="248" t="s">
        <v>92</v>
      </c>
      <c r="Q404" s="264"/>
      <c r="R404" s="264"/>
      <c r="S404" s="264"/>
      <c r="T404" s="264"/>
      <c r="U404" s="264"/>
      <c r="V404" s="264"/>
      <c r="X404" s="265" t="str">
        <f t="shared" si="26"/>
        <v/>
      </c>
    </row>
    <row r="405" spans="1:24" s="249" customFormat="1" ht="28.5" customHeight="1">
      <c r="A405" s="267" t="str">
        <f>IF(N405="NA","SEM COBERTA",IF(N405="R","REVISAR",VLOOKUP(N405,'auxiliar memoria'!$H$40:$I$47,2,FALSE)))</f>
        <v>REVISAR</v>
      </c>
      <c r="B405" s="268" t="str">
        <f>IF(N405="R",VLOOKUP(O405,'auxiliar memoria'!$H$40:$I$47,2,FALSE),VLOOKUP(O405,'auxiliar memoria'!$P$122:$Q$127,2,FALSE))</f>
        <v>forro em pvc</v>
      </c>
      <c r="C405" s="257"/>
      <c r="D405" s="269" t="s">
        <v>355</v>
      </c>
      <c r="E405" s="270"/>
      <c r="F405" s="259"/>
      <c r="G405" s="260"/>
      <c r="H405" s="260"/>
      <c r="I405" s="260"/>
      <c r="J405" s="260">
        <v>23.67</v>
      </c>
      <c r="K405" s="261"/>
      <c r="L405" s="261"/>
      <c r="M405" s="262"/>
      <c r="N405" s="263" t="s">
        <v>50</v>
      </c>
      <c r="O405" s="264">
        <v>4</v>
      </c>
      <c r="P405" s="248" t="s">
        <v>92</v>
      </c>
      <c r="Q405" s="264"/>
      <c r="R405" s="264"/>
      <c r="S405" s="264"/>
      <c r="T405" s="264"/>
      <c r="U405" s="264"/>
      <c r="V405" s="264"/>
      <c r="X405" s="265" t="str">
        <f t="shared" si="26"/>
        <v/>
      </c>
    </row>
    <row r="406" spans="1:24" s="249" customFormat="1" ht="28.5" customHeight="1">
      <c r="A406" s="267" t="str">
        <f>IF(N406="NA","SEM COBERTA",IF(N406="R","REVISAR",VLOOKUP(N406,'auxiliar memoria'!$H$40:$I$47,2,FALSE)))</f>
        <v>REVISAR</v>
      </c>
      <c r="B406" s="268" t="str">
        <f>IF(N406="R",VLOOKUP(O406,'auxiliar memoria'!$H$40:$I$47,2,FALSE),VLOOKUP(O406,'auxiliar memoria'!$P$122:$Q$127,2,FALSE))</f>
        <v>forro em pvc</v>
      </c>
      <c r="C406" s="257"/>
      <c r="D406" s="269" t="s">
        <v>356</v>
      </c>
      <c r="E406" s="260"/>
      <c r="F406" s="259"/>
      <c r="G406" s="260"/>
      <c r="H406" s="271"/>
      <c r="I406" s="260"/>
      <c r="J406" s="260">
        <v>19.21</v>
      </c>
      <c r="K406" s="261"/>
      <c r="L406" s="261"/>
      <c r="M406" s="262"/>
      <c r="N406" s="263" t="s">
        <v>50</v>
      </c>
      <c r="O406" s="264">
        <v>4</v>
      </c>
      <c r="P406" s="248" t="s">
        <v>92</v>
      </c>
      <c r="Q406" s="264"/>
      <c r="R406" s="264"/>
      <c r="S406" s="264"/>
      <c r="T406" s="264"/>
      <c r="U406" s="264"/>
      <c r="V406" s="264"/>
      <c r="X406" s="265" t="str">
        <f t="shared" si="26"/>
        <v/>
      </c>
    </row>
    <row r="407" spans="1:24" s="249" customFormat="1" ht="28.5" customHeight="1">
      <c r="A407" s="267" t="str">
        <f>IF(N407="NA","SEM COBERTA",IF(N407="R","REVISAR",VLOOKUP(N407,'auxiliar memoria'!$H$40:$I$47,2,FALSE)))</f>
        <v>REVISAR</v>
      </c>
      <c r="B407" s="268" t="str">
        <f>IF(N407="R",VLOOKUP(O407,'auxiliar memoria'!$H$40:$I$47,2,FALSE),VLOOKUP(O407,'auxiliar memoria'!$P$122:$Q$127,2,FALSE))</f>
        <v>forro em pvc</v>
      </c>
      <c r="C407" s="257"/>
      <c r="D407" s="269" t="s">
        <v>357</v>
      </c>
      <c r="E407" s="270"/>
      <c r="F407" s="259"/>
      <c r="G407" s="260"/>
      <c r="H407" s="260"/>
      <c r="I407" s="260"/>
      <c r="J407" s="260">
        <v>23.62</v>
      </c>
      <c r="K407" s="261"/>
      <c r="L407" s="261"/>
      <c r="M407" s="262"/>
      <c r="N407" s="263" t="s">
        <v>50</v>
      </c>
      <c r="O407" s="264">
        <v>4</v>
      </c>
      <c r="P407" s="248" t="s">
        <v>92</v>
      </c>
      <c r="Q407" s="264"/>
      <c r="R407" s="264"/>
      <c r="S407" s="264"/>
      <c r="T407" s="264"/>
      <c r="U407" s="264"/>
      <c r="V407" s="264"/>
      <c r="X407" s="265" t="str">
        <f t="shared" si="26"/>
        <v/>
      </c>
    </row>
    <row r="408" spans="1:24" s="249" customFormat="1" ht="28.5" customHeight="1">
      <c r="A408" s="267" t="str">
        <f>IF(N408="NA","SEM COBERTA",IF(N408="R","REVISAR",VLOOKUP(N408,'auxiliar memoria'!$H$40:$I$47,2,FALSE)))</f>
        <v>REVISAR</v>
      </c>
      <c r="B408" s="268" t="str">
        <f>IF(N408="R",VLOOKUP(O408,'auxiliar memoria'!$H$40:$I$47,2,FALSE),VLOOKUP(O408,'auxiliar memoria'!$P$122:$Q$127,2,FALSE))</f>
        <v>forro em pvc</v>
      </c>
      <c r="C408" s="257"/>
      <c r="D408" s="269" t="s">
        <v>358</v>
      </c>
      <c r="E408" s="270"/>
      <c r="F408" s="259"/>
      <c r="G408" s="260"/>
      <c r="H408" s="260"/>
      <c r="I408" s="260"/>
      <c r="J408" s="260">
        <v>2.71</v>
      </c>
      <c r="K408" s="261"/>
      <c r="L408" s="261"/>
      <c r="M408" s="262"/>
      <c r="N408" s="263" t="s">
        <v>50</v>
      </c>
      <c r="O408" s="264">
        <v>4</v>
      </c>
      <c r="P408" s="248" t="s">
        <v>92</v>
      </c>
      <c r="Q408" s="264"/>
      <c r="R408" s="264"/>
      <c r="S408" s="264"/>
      <c r="T408" s="264"/>
      <c r="U408" s="264"/>
      <c r="V408" s="264"/>
      <c r="X408" s="265" t="str">
        <f t="shared" si="26"/>
        <v/>
      </c>
    </row>
    <row r="409" spans="1:24" s="249" customFormat="1" ht="28.5" customHeight="1">
      <c r="A409" s="267" t="str">
        <f>IF(N409="NA","SEM COBERTA",IF(N409="R","REVISAR",VLOOKUP(N409,'auxiliar memoria'!$H$40:$I$47,2,FALSE)))</f>
        <v>REVISAR</v>
      </c>
      <c r="B409" s="268" t="str">
        <f>IF(N409="R",VLOOKUP(O409,'auxiliar memoria'!$H$40:$I$47,2,FALSE),VLOOKUP(O409,'auxiliar memoria'!$P$122:$Q$127,2,FALSE))</f>
        <v>forro em pvc</v>
      </c>
      <c r="C409" s="257"/>
      <c r="D409" s="269" t="s">
        <v>359</v>
      </c>
      <c r="E409" s="270"/>
      <c r="F409" s="259"/>
      <c r="G409" s="260"/>
      <c r="H409" s="260"/>
      <c r="I409" s="260"/>
      <c r="J409" s="260">
        <v>2.81</v>
      </c>
      <c r="K409" s="261"/>
      <c r="L409" s="261"/>
      <c r="M409" s="262"/>
      <c r="N409" s="263" t="s">
        <v>50</v>
      </c>
      <c r="O409" s="264">
        <v>4</v>
      </c>
      <c r="P409" s="248" t="s">
        <v>92</v>
      </c>
      <c r="Q409" s="264"/>
      <c r="R409" s="264"/>
      <c r="S409" s="264"/>
      <c r="T409" s="264"/>
      <c r="U409" s="264"/>
      <c r="V409" s="264"/>
      <c r="X409" s="265" t="str">
        <f>IF(C409="sinapi","ok",IF(C409="orse","ok",IF(P409="título","título",IF(P409="intertítulo","intertítulo",""))))</f>
        <v/>
      </c>
    </row>
    <row r="410" spans="1:24" s="249" customFormat="1" ht="28.5" customHeight="1">
      <c r="A410" s="267" t="str">
        <f>IF(N410="NA","SEM COBERTA",IF(N410="R","REVISAR",VLOOKUP(N410,'auxiliar memoria'!$H$40:$I$47,2,FALSE)))</f>
        <v>REVISAR</v>
      </c>
      <c r="B410" s="268" t="str">
        <f>IF(N410="R",VLOOKUP(O410,'auxiliar memoria'!$H$40:$I$47,2,FALSE),VLOOKUP(O410,'auxiliar memoria'!$P$122:$Q$127,2,FALSE))</f>
        <v>forro em pvc</v>
      </c>
      <c r="C410" s="257"/>
      <c r="D410" s="269" t="s">
        <v>360</v>
      </c>
      <c r="E410" s="260"/>
      <c r="F410" s="259"/>
      <c r="G410" s="260"/>
      <c r="H410" s="271"/>
      <c r="I410" s="260"/>
      <c r="J410" s="260">
        <v>19.05</v>
      </c>
      <c r="K410" s="261"/>
      <c r="L410" s="261"/>
      <c r="M410" s="262"/>
      <c r="N410" s="263" t="s">
        <v>50</v>
      </c>
      <c r="O410" s="264">
        <v>4</v>
      </c>
      <c r="P410" s="248" t="s">
        <v>92</v>
      </c>
      <c r="Q410" s="264"/>
      <c r="R410" s="264"/>
      <c r="S410" s="264"/>
      <c r="T410" s="264"/>
      <c r="U410" s="264"/>
      <c r="V410" s="264"/>
      <c r="X410" s="265" t="str">
        <f>IF(C410="sinapi","ok",IF(C410="orse","ok",IF(P410="título","título",IF(P410="intertítulo","intertítulo",""))))</f>
        <v/>
      </c>
    </row>
    <row r="411" spans="1:24" s="249" customFormat="1" ht="28.5" customHeight="1">
      <c r="A411" s="267" t="str">
        <f>IF(N411="NA","SEM COBERTA",IF(N411="R","REVISAR",VLOOKUP(N411,'auxiliar memoria'!$H$40:$I$47,2,FALSE)))</f>
        <v>REVISAR</v>
      </c>
      <c r="B411" s="268" t="str">
        <f>IF(N411="R",VLOOKUP(O411,'auxiliar memoria'!$H$40:$I$47,2,FALSE),VLOOKUP(O411,'auxiliar memoria'!$P$122:$Q$127,2,FALSE))</f>
        <v>forro em pvc</v>
      </c>
      <c r="C411" s="257"/>
      <c r="D411" s="269" t="s">
        <v>365</v>
      </c>
      <c r="E411" s="260"/>
      <c r="F411" s="259"/>
      <c r="G411" s="260"/>
      <c r="H411" s="272"/>
      <c r="I411" s="260"/>
      <c r="J411" s="260">
        <v>243.65</v>
      </c>
      <c r="K411" s="261"/>
      <c r="L411" s="261"/>
      <c r="M411" s="262"/>
      <c r="N411" s="263" t="s">
        <v>50</v>
      </c>
      <c r="O411" s="264">
        <v>4</v>
      </c>
      <c r="P411" s="248" t="s">
        <v>92</v>
      </c>
      <c r="Q411" s="264"/>
      <c r="R411" s="264"/>
      <c r="S411" s="264"/>
      <c r="T411" s="264"/>
      <c r="U411" s="264"/>
      <c r="V411" s="264"/>
      <c r="X411" s="265" t="str">
        <f>IF(C411="sinapi","ok",IF(C411="orse","ok",IF(P411="título","título",IF(P411="intertítulo","intertítulo",""))))</f>
        <v/>
      </c>
    </row>
    <row r="412" spans="1:24" s="249" customFormat="1" ht="28.5" customHeight="1">
      <c r="A412" s="267" t="str">
        <f>IF(N412="NA","SEM COBERTA",IF(N412="R","REVISAR",VLOOKUP(N412,'auxiliar memoria'!$H$40:$I$47,2,FALSE)))</f>
        <v>REVISAR</v>
      </c>
      <c r="B412" s="268" t="str">
        <f>IF(N412="R",VLOOKUP(O412,'auxiliar memoria'!$H$40:$I$47,2,FALSE),VLOOKUP(O412,'auxiliar memoria'!$P$122:$Q$127,2,FALSE))</f>
        <v>forro em pvc</v>
      </c>
      <c r="C412" s="257"/>
      <c r="D412" s="269" t="s">
        <v>361</v>
      </c>
      <c r="E412" s="258"/>
      <c r="F412" s="259"/>
      <c r="G412" s="260"/>
      <c r="H412" s="260"/>
      <c r="I412" s="260"/>
      <c r="J412" s="260">
        <v>38.479999999999997</v>
      </c>
      <c r="K412" s="261"/>
      <c r="L412" s="261"/>
      <c r="M412" s="262"/>
      <c r="N412" s="263" t="s">
        <v>50</v>
      </c>
      <c r="O412" s="264">
        <v>4</v>
      </c>
      <c r="P412" s="248"/>
      <c r="Q412" s="264"/>
      <c r="R412" s="264"/>
      <c r="S412" s="264"/>
      <c r="T412" s="264"/>
      <c r="U412" s="264"/>
      <c r="V412" s="264"/>
      <c r="X412" s="265"/>
    </row>
    <row r="413" spans="1:24" s="249" customFormat="1" ht="28.5" customHeight="1">
      <c r="A413" s="267" t="str">
        <f>IF(N413="NA","SEM COBERTA",IF(N413="R","REVISAR",VLOOKUP(N413,'auxiliar memoria'!$H$40:$I$47,2,FALSE)))</f>
        <v>REVISAR</v>
      </c>
      <c r="B413" s="268" t="str">
        <f>IF(N413="R",VLOOKUP(O413,'auxiliar memoria'!$H$40:$I$47,2,FALSE),VLOOKUP(O413,'auxiliar memoria'!$P$122:$Q$127,2,FALSE))</f>
        <v>forro em pvc</v>
      </c>
      <c r="C413" s="257"/>
      <c r="D413" s="269" t="s">
        <v>353</v>
      </c>
      <c r="E413" s="258"/>
      <c r="F413" s="259"/>
      <c r="G413" s="260"/>
      <c r="H413" s="260"/>
      <c r="I413" s="260"/>
      <c r="J413" s="260">
        <v>37.01</v>
      </c>
      <c r="K413" s="261"/>
      <c r="L413" s="261"/>
      <c r="M413" s="262"/>
      <c r="N413" s="263" t="s">
        <v>50</v>
      </c>
      <c r="O413" s="264">
        <v>4</v>
      </c>
      <c r="P413" s="248"/>
      <c r="Q413" s="264"/>
      <c r="R413" s="264"/>
      <c r="S413" s="264"/>
      <c r="T413" s="264"/>
      <c r="U413" s="264"/>
      <c r="V413" s="264"/>
      <c r="X413" s="265"/>
    </row>
    <row r="414" spans="1:24" s="249" customFormat="1" ht="28.5" customHeight="1">
      <c r="A414" s="267" t="str">
        <f>IF(N414="NA","SEM COBERTA",IF(N414="R","REVISAR",VLOOKUP(N414,'auxiliar memoria'!$H$40:$I$47,2,FALSE)))</f>
        <v>REVISAR</v>
      </c>
      <c r="B414" s="268" t="str">
        <f>IF(N414="R",VLOOKUP(O414,'auxiliar memoria'!$H$40:$I$47,2,FALSE),VLOOKUP(O414,'auxiliar memoria'!$P$122:$Q$127,2,FALSE))</f>
        <v>forro em pvc</v>
      </c>
      <c r="C414" s="257"/>
      <c r="D414" s="269" t="s">
        <v>179</v>
      </c>
      <c r="E414" s="258"/>
      <c r="F414" s="259"/>
      <c r="G414" s="260"/>
      <c r="H414" s="260"/>
      <c r="I414" s="260"/>
      <c r="J414" s="260">
        <v>19.25</v>
      </c>
      <c r="K414" s="261"/>
      <c r="L414" s="261"/>
      <c r="M414" s="262"/>
      <c r="N414" s="263" t="s">
        <v>50</v>
      </c>
      <c r="O414" s="264">
        <v>4</v>
      </c>
      <c r="P414" s="248"/>
      <c r="Q414" s="264"/>
      <c r="R414" s="264"/>
      <c r="S414" s="264"/>
      <c r="T414" s="264"/>
      <c r="U414" s="264"/>
      <c r="V414" s="264"/>
      <c r="X414" s="265"/>
    </row>
    <row r="417" spans="1:24" ht="23.25">
      <c r="D417" s="349" t="s">
        <v>427</v>
      </c>
    </row>
    <row r="418" spans="1:24" s="249" customFormat="1" ht="28.5" customHeight="1">
      <c r="A418" s="267" t="str">
        <f>IF(N418="NA","SEM COBERTA",IF(N418="R","REVISAR",VLOOKUP(N418,'auxiliar memoria'!$H$40:$I$47,2,FALSE)))</f>
        <v>forro em pvc</v>
      </c>
      <c r="B418" s="268" t="str">
        <f>IF(N418="R",VLOOKUP(O418,'auxiliar memoria'!$H$40:$I$47,2,FALSE),VLOOKUP(O418,'auxiliar memoria'!$P$122:$Q$127,2,FALSE))</f>
        <v>Forro pvc branco</v>
      </c>
      <c r="C418" s="257"/>
      <c r="D418" s="269" t="s">
        <v>362</v>
      </c>
      <c r="E418" s="270"/>
      <c r="F418" s="259"/>
      <c r="G418" s="260"/>
      <c r="H418" s="260"/>
      <c r="I418" s="260"/>
      <c r="J418" s="260">
        <v>7.93</v>
      </c>
      <c r="K418" s="261"/>
      <c r="L418" s="261"/>
      <c r="M418" s="262"/>
      <c r="N418" s="263">
        <v>4</v>
      </c>
      <c r="O418" s="264">
        <v>4</v>
      </c>
      <c r="P418" s="248"/>
      <c r="Q418" s="264"/>
      <c r="R418" s="264"/>
      <c r="S418" s="264"/>
      <c r="T418" s="264"/>
      <c r="U418" s="264"/>
      <c r="V418" s="264"/>
      <c r="X418" s="265"/>
    </row>
    <row r="419" spans="1:24" s="249" customFormat="1" ht="28.5" customHeight="1">
      <c r="A419" s="267" t="str">
        <f>IF(N419="NA","SEM COBERTA",IF(N419="R","REVISAR",VLOOKUP(N419,'auxiliar memoria'!$H$40:$I$47,2,FALSE)))</f>
        <v>forro em pvc</v>
      </c>
      <c r="B419" s="268" t="str">
        <f>IF(N419="R",VLOOKUP(O419,'auxiliar memoria'!$H$40:$I$47,2,FALSE),VLOOKUP(O419,'auxiliar memoria'!$P$122:$Q$127,2,FALSE))</f>
        <v>Forro pvc branco</v>
      </c>
      <c r="C419" s="257"/>
      <c r="D419" s="269" t="s">
        <v>363</v>
      </c>
      <c r="E419" s="270"/>
      <c r="F419" s="259"/>
      <c r="G419" s="260"/>
      <c r="H419" s="260"/>
      <c r="I419" s="260"/>
      <c r="J419" s="260">
        <v>4.1100000000000003</v>
      </c>
      <c r="K419" s="261"/>
      <c r="L419" s="261"/>
      <c r="M419" s="262"/>
      <c r="N419" s="263">
        <v>4</v>
      </c>
      <c r="O419" s="264">
        <v>4</v>
      </c>
      <c r="P419" s="248"/>
      <c r="Q419" s="264"/>
      <c r="R419" s="264"/>
      <c r="S419" s="264"/>
      <c r="T419" s="264"/>
      <c r="U419" s="264"/>
      <c r="V419" s="264"/>
      <c r="X419" s="265"/>
    </row>
    <row r="420" spans="1:24" s="249" customFormat="1" ht="28.5" customHeight="1">
      <c r="A420" s="267" t="str">
        <f>IF(N420="NA","SEM COBERTA",IF(N420="R","REVISAR",VLOOKUP(N420,'auxiliar memoria'!$H$40:$I$47,2,FALSE)))</f>
        <v>forro em pvc</v>
      </c>
      <c r="B420" s="268" t="str">
        <f>IF(N420="R",VLOOKUP(O420,'auxiliar memoria'!$H$40:$I$47,2,FALSE),VLOOKUP(O420,'auxiliar memoria'!$P$122:$Q$127,2,FALSE))</f>
        <v>Forro pvc branco</v>
      </c>
      <c r="C420" s="257"/>
      <c r="D420" s="269" t="s">
        <v>364</v>
      </c>
      <c r="E420" s="270"/>
      <c r="F420" s="259"/>
      <c r="G420" s="260"/>
      <c r="H420" s="260"/>
      <c r="I420" s="260"/>
      <c r="J420" s="260">
        <v>4.76</v>
      </c>
      <c r="K420" s="261"/>
      <c r="L420" s="261"/>
      <c r="M420" s="262"/>
      <c r="N420" s="263">
        <v>4</v>
      </c>
      <c r="O420" s="264">
        <v>4</v>
      </c>
      <c r="P420" s="248"/>
      <c r="Q420" s="264"/>
      <c r="R420" s="264"/>
      <c r="S420" s="264"/>
      <c r="T420" s="264"/>
      <c r="U420" s="264"/>
      <c r="V420" s="264"/>
      <c r="X420" s="265"/>
    </row>
  </sheetData>
  <customSheetViews>
    <customSheetView guid="{385977A3-6FE9-40C9-8548-2B73DA2662B2}" state="hidden">
      <selection activeCell="D364" sqref="D364"/>
      <pageMargins left="0.511811024" right="0.511811024" top="0.78740157499999996" bottom="0.78740157499999996" header="0.31496062000000002" footer="0.31496062000000002"/>
    </customSheetView>
    <customSheetView guid="{BF95D06F-A801-4955-B76D-3C2C36D85037}" state="hidden">
      <selection activeCell="D364" sqref="D364"/>
      <pageMargins left="0.511811024" right="0.511811024" top="0.78740157499999996" bottom="0.78740157499999996" header="0.31496062000000002" footer="0.31496062000000002"/>
    </customSheetView>
  </customSheetViews>
  <conditionalFormatting sqref="B71 I71:J71 A131:M132 I130:J133 J111:J132 A231:M251">
    <cfRule type="expression" dxfId="778" priority="814">
      <formula>$N71="LEVANTADO"</formula>
    </cfRule>
  </conditionalFormatting>
  <conditionalFormatting sqref="I71:J71 A131:O132 I130:J133 J111:J132 A131:B133">
    <cfRule type="expression" dxfId="777" priority="813">
      <formula>$O71="NÃO INDICADO"</formula>
    </cfRule>
  </conditionalFormatting>
  <conditionalFormatting sqref="A71:B71">
    <cfRule type="expression" dxfId="776" priority="808">
      <formula>$O71="NÃO INDICADO"</formula>
    </cfRule>
  </conditionalFormatting>
  <conditionalFormatting sqref="A25:B25">
    <cfRule type="expression" dxfId="775" priority="855">
      <formula>$O25="NÃO INDICADO"</formula>
    </cfRule>
  </conditionalFormatting>
  <conditionalFormatting sqref="I25">
    <cfRule type="expression" dxfId="774" priority="854">
      <formula>$N25="LEVANTADO"</formula>
    </cfRule>
  </conditionalFormatting>
  <conditionalFormatting sqref="I25">
    <cfRule type="expression" dxfId="773" priority="853">
      <formula>$O25="NÃO INDICADO"</formula>
    </cfRule>
  </conditionalFormatting>
  <conditionalFormatting sqref="A37:C37 I37:M37">
    <cfRule type="expression" dxfId="772" priority="852">
      <formula>$N37="LEVANTADO"</formula>
    </cfRule>
  </conditionalFormatting>
  <conditionalFormatting sqref="A37:C37 I37:O37">
    <cfRule type="expression" dxfId="771" priority="851">
      <formula>$O37="NÃO INDICADO"</formula>
    </cfRule>
  </conditionalFormatting>
  <conditionalFormatting sqref="A37:B37">
    <cfRule type="expression" dxfId="770" priority="848">
      <formula>$O37="NÃO INDICADO"</formula>
    </cfRule>
  </conditionalFormatting>
  <conditionalFormatting sqref="A40:C40 I40:M40">
    <cfRule type="expression" dxfId="769" priority="847">
      <formula>$N40="LEVANTADO"</formula>
    </cfRule>
  </conditionalFormatting>
  <conditionalFormatting sqref="A40:C40 I40:O40">
    <cfRule type="expression" dxfId="768" priority="846">
      <formula>$O40="NÃO INDICADO"</formula>
    </cfRule>
  </conditionalFormatting>
  <conditionalFormatting sqref="D40:J40">
    <cfRule type="expression" dxfId="767" priority="845">
      <formula>$N40="LEVANTADO"</formula>
    </cfRule>
  </conditionalFormatting>
  <conditionalFormatting sqref="D40:J40">
    <cfRule type="expression" dxfId="766" priority="844">
      <formula>$O40="NÃO INDICADO"</formula>
    </cfRule>
  </conditionalFormatting>
  <conditionalFormatting sqref="A41:B41">
    <cfRule type="expression" dxfId="765" priority="838">
      <formula>$O41="NÃO INDICADO"</formula>
    </cfRule>
  </conditionalFormatting>
  <conditionalFormatting sqref="A38:C38 I38:M38">
    <cfRule type="expression" dxfId="764" priority="837">
      <formula>$N38="LEVANTADO"</formula>
    </cfRule>
  </conditionalFormatting>
  <conditionalFormatting sqref="A38:C38 I38:O38">
    <cfRule type="expression" dxfId="763" priority="836">
      <formula>$O38="NÃO INDICADO"</formula>
    </cfRule>
  </conditionalFormatting>
  <conditionalFormatting sqref="D38:J38">
    <cfRule type="expression" dxfId="762" priority="835">
      <formula>$N38="LEVANTADO"</formula>
    </cfRule>
  </conditionalFormatting>
  <conditionalFormatting sqref="D38:J38">
    <cfRule type="expression" dxfId="761" priority="834">
      <formula>$O38="NÃO INDICADO"</formula>
    </cfRule>
  </conditionalFormatting>
  <conditionalFormatting sqref="D39:J39">
    <cfRule type="expression" dxfId="760" priority="829">
      <formula>$O39="NÃO INDICADO"</formula>
    </cfRule>
  </conditionalFormatting>
  <conditionalFormatting sqref="A43:B43">
    <cfRule type="expression" dxfId="759" priority="823">
      <formula>$O43="NÃO INDICADO"</formula>
    </cfRule>
  </conditionalFormatting>
  <conditionalFormatting sqref="A44:B44">
    <cfRule type="expression" dxfId="758" priority="818">
      <formula>$O44="NÃO INDICADO"</formula>
    </cfRule>
  </conditionalFormatting>
  <conditionalFormatting sqref="A49:B49 A51:B51 A53:B53 A55:B55 A57:B57 A59:B59 A61:B61 A63:B63 A65:B65 A67:B67 A69:B69">
    <cfRule type="expression" dxfId="757" priority="815">
      <formula>$O49="NÃO INDICADO"</formula>
    </cfRule>
  </conditionalFormatting>
  <conditionalFormatting sqref="B71">
    <cfRule type="expression" dxfId="756" priority="812">
      <formula>$O71="NÃO INDICADO"</formula>
    </cfRule>
  </conditionalFormatting>
  <conditionalFormatting sqref="C71:H71 J71:M71">
    <cfRule type="expression" dxfId="755" priority="811">
      <formula>$N71="LEVANTADO"</formula>
    </cfRule>
  </conditionalFormatting>
  <conditionalFormatting sqref="C71:H71 J71:O71">
    <cfRule type="expression" dxfId="754" priority="810">
      <formula>$O71="NÃO INDICADO"</formula>
    </cfRule>
  </conditionalFormatting>
  <conditionalFormatting sqref="A71:B71">
    <cfRule type="expression" dxfId="753" priority="809">
      <formula>$N71="LEVANTADO"</formula>
    </cfRule>
  </conditionalFormatting>
  <conditionalFormatting sqref="A71:B71">
    <cfRule type="expression" dxfId="752" priority="807">
      <formula>$O71="NÃO INDICADO"</formula>
    </cfRule>
  </conditionalFormatting>
  <conditionalFormatting sqref="I71">
    <cfRule type="expression" dxfId="751" priority="806">
      <formula>$N71="LEVANTADO"</formula>
    </cfRule>
  </conditionalFormatting>
  <conditionalFormatting sqref="I71">
    <cfRule type="expression" dxfId="750" priority="805">
      <formula>$O71="NÃO INDICADO"</formula>
    </cfRule>
  </conditionalFormatting>
  <conditionalFormatting sqref="A28:C28 K28:M28 K30:M32 A30:C32 A34:C34 K34:M34 K36:M36 A36:C36 K26:M26 A26:C26 A27:B27 A29:B29 A33:B33 A35:B35 A42:C42 I42:M42 B37:B41 B43:B44 B5:B25 A5:A24 C5:M24 I25:J36 I37:I41 I43:I44">
    <cfRule type="expression" dxfId="749" priority="882">
      <formula>$N5="LEVANTADO"</formula>
    </cfRule>
  </conditionalFormatting>
  <conditionalFormatting sqref="K28:O28 A28:C28 A30:C32 K30:O32 K34:O34 A34:C34 A36:C36 K36:O36 A8:C24 K8:O24 K26:O26 A26:C26 I42:O42 A42:C42 D6:J24 I25:J36 I37:I41 I43:I44">
    <cfRule type="expression" dxfId="748" priority="881">
      <formula>$O6="NÃO INDICADO"</formula>
    </cfRule>
  </conditionalFormatting>
  <conditionalFormatting sqref="D26:J26 D28:J28 D30:J32 D34:J34 D36:J36">
    <cfRule type="expression" dxfId="747" priority="880">
      <formula>$N26="LEVANTADO"</formula>
    </cfRule>
  </conditionalFormatting>
  <conditionalFormatting sqref="D26:J26 D28:J28 D30:J32 D34:J34 D36:J36">
    <cfRule type="expression" dxfId="746" priority="879">
      <formula>$O26="NÃO INDICADO"</formula>
    </cfRule>
  </conditionalFormatting>
  <conditionalFormatting sqref="D42:J42">
    <cfRule type="expression" dxfId="745" priority="878">
      <formula>$N42="LEVANTADO"</formula>
    </cfRule>
  </conditionalFormatting>
  <conditionalFormatting sqref="D42:J42">
    <cfRule type="expression" dxfId="744" priority="877">
      <formula>$O42="NÃO INDICADO"</formula>
    </cfRule>
  </conditionalFormatting>
  <conditionalFormatting sqref="A6:B24 A26:B36 A42:B42 B25 B37:B41 B43:B44">
    <cfRule type="expression" dxfId="743" priority="876">
      <formula>$O6="NÃO INDICADO"</formula>
    </cfRule>
  </conditionalFormatting>
  <conditionalFormatting sqref="K27:M27 A27:C27">
    <cfRule type="expression" dxfId="742" priority="875">
      <formula>$N27="LEVANTADO"</formula>
    </cfRule>
  </conditionalFormatting>
  <conditionalFormatting sqref="A27:C27 K27:O27">
    <cfRule type="expression" dxfId="741" priority="874">
      <formula>$O27="NÃO INDICADO"</formula>
    </cfRule>
  </conditionalFormatting>
  <conditionalFormatting sqref="D27:J27">
    <cfRule type="expression" dxfId="740" priority="873">
      <formula>$N27="LEVANTADO"</formula>
    </cfRule>
  </conditionalFormatting>
  <conditionalFormatting sqref="D27:J27">
    <cfRule type="expression" dxfId="739" priority="872">
      <formula>$O27="NÃO INDICADO"</formula>
    </cfRule>
  </conditionalFormatting>
  <conditionalFormatting sqref="A29:C29 K29:M29">
    <cfRule type="expression" dxfId="738" priority="871">
      <formula>$N29="LEVANTADO"</formula>
    </cfRule>
  </conditionalFormatting>
  <conditionalFormatting sqref="K29:O29 A29:C29">
    <cfRule type="expression" dxfId="737" priority="870">
      <formula>$O29="NÃO INDICADO"</formula>
    </cfRule>
  </conditionalFormatting>
  <conditionalFormatting sqref="D29:J29">
    <cfRule type="expression" dxfId="736" priority="869">
      <formula>$N29="LEVANTADO"</formula>
    </cfRule>
  </conditionalFormatting>
  <conditionalFormatting sqref="D29:J29">
    <cfRule type="expression" dxfId="735" priority="868">
      <formula>$O29="NÃO INDICADO"</formula>
    </cfRule>
  </conditionalFormatting>
  <conditionalFormatting sqref="K33:M33 A33:C33">
    <cfRule type="expression" dxfId="734" priority="867">
      <formula>$N33="LEVANTADO"</formula>
    </cfRule>
  </conditionalFormatting>
  <conditionalFormatting sqref="A33:C33 K33:O33">
    <cfRule type="expression" dxfId="733" priority="866">
      <formula>$O33="NÃO INDICADO"</formula>
    </cfRule>
  </conditionalFormatting>
  <conditionalFormatting sqref="D33:J33">
    <cfRule type="expression" dxfId="732" priority="865">
      <formula>$N33="LEVANTADO"</formula>
    </cfRule>
  </conditionalFormatting>
  <conditionalFormatting sqref="D33:J33">
    <cfRule type="expression" dxfId="731" priority="864">
      <formula>$O33="NÃO INDICADO"</formula>
    </cfRule>
  </conditionalFormatting>
  <conditionalFormatting sqref="A35:C35 K35:M35">
    <cfRule type="expression" dxfId="730" priority="863">
      <formula>$N35="LEVANTADO"</formula>
    </cfRule>
  </conditionalFormatting>
  <conditionalFormatting sqref="K35:O35 A35:C35">
    <cfRule type="expression" dxfId="729" priority="862">
      <formula>$O35="NÃO INDICADO"</formula>
    </cfRule>
  </conditionalFormatting>
  <conditionalFormatting sqref="D35:J35">
    <cfRule type="expression" dxfId="728" priority="861">
      <formula>$N35="LEVANTADO"</formula>
    </cfRule>
  </conditionalFormatting>
  <conditionalFormatting sqref="D35:J35">
    <cfRule type="expression" dxfId="727" priority="860">
      <formula>$O35="NÃO INDICADO"</formula>
    </cfRule>
  </conditionalFormatting>
  <conditionalFormatting sqref="C25:H25 J25:M25">
    <cfRule type="expression" dxfId="726" priority="859">
      <formula>$N25="LEVANTADO"</formula>
    </cfRule>
  </conditionalFormatting>
  <conditionalFormatting sqref="C25:H25 J25:O25">
    <cfRule type="expression" dxfId="725" priority="858">
      <formula>$O25="NÃO INDICADO"</formula>
    </cfRule>
  </conditionalFormatting>
  <conditionalFormatting sqref="A25:B25">
    <cfRule type="expression" dxfId="724" priority="857">
      <formula>$N25="LEVANTADO"</formula>
    </cfRule>
  </conditionalFormatting>
  <conditionalFormatting sqref="A25:B25">
    <cfRule type="expression" dxfId="723" priority="856">
      <formula>$O25="NÃO INDICADO"</formula>
    </cfRule>
  </conditionalFormatting>
  <conditionalFormatting sqref="D37:J37">
    <cfRule type="expression" dxfId="722" priority="850">
      <formula>$N37="LEVANTADO"</formula>
    </cfRule>
  </conditionalFormatting>
  <conditionalFormatting sqref="D37:J37">
    <cfRule type="expression" dxfId="721" priority="849">
      <formula>$O37="NÃO INDICADO"</formula>
    </cfRule>
  </conditionalFormatting>
  <conditionalFormatting sqref="A40:B40">
    <cfRule type="expression" dxfId="720" priority="843">
      <formula>$O40="NÃO INDICADO"</formula>
    </cfRule>
  </conditionalFormatting>
  <conditionalFormatting sqref="A41:C41 I41:M41">
    <cfRule type="expression" dxfId="719" priority="842">
      <formula>$N41="LEVANTADO"</formula>
    </cfRule>
  </conditionalFormatting>
  <conditionalFormatting sqref="A41:C41 I41:O41">
    <cfRule type="expression" dxfId="718" priority="841">
      <formula>$O41="NÃO INDICADO"</formula>
    </cfRule>
  </conditionalFormatting>
  <conditionalFormatting sqref="D41:J41">
    <cfRule type="expression" dxfId="717" priority="840">
      <formula>$N41="LEVANTADO"</formula>
    </cfRule>
  </conditionalFormatting>
  <conditionalFormatting sqref="D41:J41">
    <cfRule type="expression" dxfId="716" priority="839">
      <formula>$O41="NÃO INDICADO"</formula>
    </cfRule>
  </conditionalFormatting>
  <conditionalFormatting sqref="A38:B38">
    <cfRule type="expression" dxfId="715" priority="833">
      <formula>$O38="NÃO INDICADO"</formula>
    </cfRule>
  </conditionalFormatting>
  <conditionalFormatting sqref="A39:C39 I39:M39">
    <cfRule type="expression" dxfId="714" priority="832">
      <formula>$N39="LEVANTADO"</formula>
    </cfRule>
  </conditionalFormatting>
  <conditionalFormatting sqref="A39:C39 I39:O39">
    <cfRule type="expression" dxfId="713" priority="831">
      <formula>$O39="NÃO INDICADO"</formula>
    </cfRule>
  </conditionalFormatting>
  <conditionalFormatting sqref="D39:J39">
    <cfRule type="expression" dxfId="712" priority="830">
      <formula>$N39="LEVANTADO"</formula>
    </cfRule>
  </conditionalFormatting>
  <conditionalFormatting sqref="A39:B39">
    <cfRule type="expression" dxfId="711" priority="828">
      <formula>$O39="NÃO INDICADO"</formula>
    </cfRule>
  </conditionalFormatting>
  <conditionalFormatting sqref="A43:C43 I43:M43">
    <cfRule type="expression" dxfId="710" priority="827">
      <formula>$N43="LEVANTADO"</formula>
    </cfRule>
  </conditionalFormatting>
  <conditionalFormatting sqref="I43:O43 A43:C43">
    <cfRule type="expression" dxfId="709" priority="826">
      <formula>$O43="NÃO INDICADO"</formula>
    </cfRule>
  </conditionalFormatting>
  <conditionalFormatting sqref="D43:J43">
    <cfRule type="expression" dxfId="708" priority="825">
      <formula>$N43="LEVANTADO"</formula>
    </cfRule>
  </conditionalFormatting>
  <conditionalFormatting sqref="D43:J43">
    <cfRule type="expression" dxfId="707" priority="824">
      <formula>$O43="NÃO INDICADO"</formula>
    </cfRule>
  </conditionalFormatting>
  <conditionalFormatting sqref="A44:C44 I44:M44">
    <cfRule type="expression" dxfId="706" priority="822">
      <formula>$N44="LEVANTADO"</formula>
    </cfRule>
  </conditionalFormatting>
  <conditionalFormatting sqref="I44:O44 A44:C44">
    <cfRule type="expression" dxfId="705" priority="821">
      <formula>$O44="NÃO INDICADO"</formula>
    </cfRule>
  </conditionalFormatting>
  <conditionalFormatting sqref="D44:J44">
    <cfRule type="expression" dxfId="704" priority="820">
      <formula>$N44="LEVANTADO"</formula>
    </cfRule>
  </conditionalFormatting>
  <conditionalFormatting sqref="D44:J44">
    <cfRule type="expression" dxfId="703" priority="819">
      <formula>$O44="NÃO INDICADO"</formula>
    </cfRule>
  </conditionalFormatting>
  <conditionalFormatting sqref="A49:M49 A51:M51 A53:M53 A55:C55 A57:C57 E55:M55 A59:C59 E57:M57 A61:C61 E59:M59 A63:C63 E61:M61 A65:C65 E63:M63 A67:C67 E65:M65 A69:C69 E67:M67 J71 E69:M69">
    <cfRule type="expression" dxfId="702" priority="817">
      <formula>$N49="LEVANTADO"</formula>
    </cfRule>
  </conditionalFormatting>
  <conditionalFormatting sqref="D49:J49 D51:J51 A53:O53 A55:C55 A57:C57 E55:O55 A59:C59 E57:O57 A61:C61 E59:O59 A63:C63 E61:O61 A65:C65 E63:O63 A67:C67 E65:O65 A69:C69 E67:O67 J71 E69:O69">
    <cfRule type="expression" dxfId="701" priority="816">
      <formula>$O49="NÃO INDICADO"</formula>
    </cfRule>
  </conditionalFormatting>
  <conditionalFormatting sqref="A78:M79">
    <cfRule type="expression" dxfId="700" priority="791">
      <formula>$N78="LEVANTADO"</formula>
    </cfRule>
  </conditionalFormatting>
  <conditionalFormatting sqref="A78:O79">
    <cfRule type="expression" dxfId="699" priority="790">
      <formula>$O78="NÃO INDICADO"</formula>
    </cfRule>
  </conditionalFormatting>
  <conditionalFormatting sqref="A78:B79">
    <cfRule type="expression" dxfId="698" priority="789">
      <formula>$O78="NÃO INDICADO"</formula>
    </cfRule>
  </conditionalFormatting>
  <conditionalFormatting sqref="A130:B130">
    <cfRule type="expression" dxfId="697" priority="761">
      <formula>$O130="NÃO INDICADO"</formula>
    </cfRule>
  </conditionalFormatting>
  <conditionalFormatting sqref="I130">
    <cfRule type="expression" dxfId="696" priority="760">
      <formula>$N130="LEVANTADO"</formula>
    </cfRule>
  </conditionalFormatting>
  <conditionalFormatting sqref="I130">
    <cfRule type="expression" dxfId="695" priority="759">
      <formula>$O130="NÃO INDICADO"</formula>
    </cfRule>
  </conditionalFormatting>
  <conditionalFormatting sqref="A134:C134 I134 K134:M134">
    <cfRule type="expression" dxfId="694" priority="758">
      <formula>$N134="LEVANTADO"</formula>
    </cfRule>
  </conditionalFormatting>
  <conditionalFormatting sqref="A134:C134 I134 K134:O134">
    <cfRule type="expression" dxfId="693" priority="757">
      <formula>$O134="NÃO INDICADO"</formula>
    </cfRule>
  </conditionalFormatting>
  <conditionalFormatting sqref="A134:B134">
    <cfRule type="expression" dxfId="692" priority="754">
      <formula>$O134="NÃO INDICADO"</formula>
    </cfRule>
  </conditionalFormatting>
  <conditionalFormatting sqref="A137:C137 I137 K137:M137">
    <cfRule type="expression" dxfId="691" priority="753">
      <formula>$N137="LEVANTADO"</formula>
    </cfRule>
  </conditionalFormatting>
  <conditionalFormatting sqref="A137:C137 I137 K137:O137">
    <cfRule type="expression" dxfId="690" priority="752">
      <formula>$O137="NÃO INDICADO"</formula>
    </cfRule>
  </conditionalFormatting>
  <conditionalFormatting sqref="D137:I137">
    <cfRule type="expression" dxfId="689" priority="751">
      <formula>$N137="LEVANTADO"</formula>
    </cfRule>
  </conditionalFormatting>
  <conditionalFormatting sqref="D137:I137">
    <cfRule type="expression" dxfId="688" priority="750">
      <formula>$O137="NÃO INDICADO"</formula>
    </cfRule>
  </conditionalFormatting>
  <conditionalFormatting sqref="A138:B138">
    <cfRule type="expression" dxfId="687" priority="744">
      <formula>$O138="NÃO INDICADO"</formula>
    </cfRule>
  </conditionalFormatting>
  <conditionalFormatting sqref="A135:C135 I135 K135:M135">
    <cfRule type="expression" dxfId="686" priority="743">
      <formula>$N135="LEVANTADO"</formula>
    </cfRule>
  </conditionalFormatting>
  <conditionalFormatting sqref="A135:C135 I135 K135:O135">
    <cfRule type="expression" dxfId="685" priority="742">
      <formula>$O135="NÃO INDICADO"</formula>
    </cfRule>
  </conditionalFormatting>
  <conditionalFormatting sqref="D135:I135">
    <cfRule type="expression" dxfId="684" priority="741">
      <formula>$N135="LEVANTADO"</formula>
    </cfRule>
  </conditionalFormatting>
  <conditionalFormatting sqref="D135:I135">
    <cfRule type="expression" dxfId="683" priority="740">
      <formula>$O135="NÃO INDICADO"</formula>
    </cfRule>
  </conditionalFormatting>
  <conditionalFormatting sqref="D136:I136">
    <cfRule type="expression" dxfId="682" priority="735">
      <formula>$O136="NÃO INDICADO"</formula>
    </cfRule>
  </conditionalFormatting>
  <conditionalFormatting sqref="A140:B140">
    <cfRule type="expression" dxfId="681" priority="729">
      <formula>$O140="NÃO INDICADO"</formula>
    </cfRule>
  </conditionalFormatting>
  <conditionalFormatting sqref="A141:B141">
    <cfRule type="expression" dxfId="680" priority="724">
      <formula>$O141="NÃO INDICADO"</formula>
    </cfRule>
  </conditionalFormatting>
  <conditionalFormatting sqref="K133:M133 A133:C133 A139:C139 I139:M139 B134:B138 B140:B141 B111:B130 A111:A129 C111:M129 I134:I138 I140:I141">
    <cfRule type="expression" dxfId="679" priority="788">
      <formula>$N111="LEVANTADO"</formula>
    </cfRule>
  </conditionalFormatting>
  <conditionalFormatting sqref="A133:C133 K133:O133 A113:C129 K113:O129 I139:O139 A139:C139 D111:J129 I134:I138 I140:I141">
    <cfRule type="expression" dxfId="678" priority="787">
      <formula>$O111="NÃO INDICADO"</formula>
    </cfRule>
  </conditionalFormatting>
  <conditionalFormatting sqref="D133:J133">
    <cfRule type="expression" dxfId="677" priority="786">
      <formula>$N133="LEVANTADO"</formula>
    </cfRule>
  </conditionalFormatting>
  <conditionalFormatting sqref="D133:J133">
    <cfRule type="expression" dxfId="676" priority="785">
      <formula>$O133="NÃO INDICADO"</formula>
    </cfRule>
  </conditionalFormatting>
  <conditionalFormatting sqref="D139:J139">
    <cfRule type="expression" dxfId="675" priority="784">
      <formula>$N139="LEVANTADO"</formula>
    </cfRule>
  </conditionalFormatting>
  <conditionalFormatting sqref="D139:J139">
    <cfRule type="expression" dxfId="674" priority="783">
      <formula>$O139="NÃO INDICADO"</formula>
    </cfRule>
  </conditionalFormatting>
  <conditionalFormatting sqref="A111:B129 A139:B139 B130 B134:B138 B140:B141">
    <cfRule type="expression" dxfId="673" priority="782">
      <formula>$O111="NÃO INDICADO"</formula>
    </cfRule>
  </conditionalFormatting>
  <conditionalFormatting sqref="C130:H130 J130:M130">
    <cfRule type="expression" dxfId="672" priority="765">
      <formula>$N130="LEVANTADO"</formula>
    </cfRule>
  </conditionalFormatting>
  <conditionalFormatting sqref="C130:H130 J130:O130">
    <cfRule type="expression" dxfId="671" priority="764">
      <formula>$O130="NÃO INDICADO"</formula>
    </cfRule>
  </conditionalFormatting>
  <conditionalFormatting sqref="A130:B130">
    <cfRule type="expression" dxfId="670" priority="763">
      <formula>$N130="LEVANTADO"</formula>
    </cfRule>
  </conditionalFormatting>
  <conditionalFormatting sqref="A130:B130">
    <cfRule type="expression" dxfId="669" priority="762">
      <formula>$O130="NÃO INDICADO"</formula>
    </cfRule>
  </conditionalFormatting>
  <conditionalFormatting sqref="D134:I134">
    <cfRule type="expression" dxfId="668" priority="756">
      <formula>$N134="LEVANTADO"</formula>
    </cfRule>
  </conditionalFormatting>
  <conditionalFormatting sqref="D134:I134">
    <cfRule type="expression" dxfId="667" priority="755">
      <formula>$O134="NÃO INDICADO"</formula>
    </cfRule>
  </conditionalFormatting>
  <conditionalFormatting sqref="A137:B137">
    <cfRule type="expression" dxfId="666" priority="749">
      <formula>$O137="NÃO INDICADO"</formula>
    </cfRule>
  </conditionalFormatting>
  <conditionalFormatting sqref="A138:C138 I138 K138:M138">
    <cfRule type="expression" dxfId="665" priority="748">
      <formula>$N138="LEVANTADO"</formula>
    </cfRule>
  </conditionalFormatting>
  <conditionalFormatting sqref="A138:C138 I138 K138:O138">
    <cfRule type="expression" dxfId="664" priority="747">
      <formula>$O138="NÃO INDICADO"</formula>
    </cfRule>
  </conditionalFormatting>
  <conditionalFormatting sqref="D138:I138">
    <cfRule type="expression" dxfId="663" priority="746">
      <formula>$N138="LEVANTADO"</formula>
    </cfRule>
  </conditionalFormatting>
  <conditionalFormatting sqref="D138:I138">
    <cfRule type="expression" dxfId="662" priority="745">
      <formula>$O138="NÃO INDICADO"</formula>
    </cfRule>
  </conditionalFormatting>
  <conditionalFormatting sqref="A135:B135">
    <cfRule type="expression" dxfId="661" priority="739">
      <formula>$O135="NÃO INDICADO"</formula>
    </cfRule>
  </conditionalFormatting>
  <conditionalFormatting sqref="A136:C136 I136 K136:M136">
    <cfRule type="expression" dxfId="660" priority="738">
      <formula>$N136="LEVANTADO"</formula>
    </cfRule>
  </conditionalFormatting>
  <conditionalFormatting sqref="A136:C136 I136 K136:O136">
    <cfRule type="expression" dxfId="659" priority="737">
      <formula>$O136="NÃO INDICADO"</formula>
    </cfRule>
  </conditionalFormatting>
  <conditionalFormatting sqref="D136:I136">
    <cfRule type="expression" dxfId="658" priority="736">
      <formula>$N136="LEVANTADO"</formula>
    </cfRule>
  </conditionalFormatting>
  <conditionalFormatting sqref="A136:B136">
    <cfRule type="expression" dxfId="657" priority="734">
      <formula>$O136="NÃO INDICADO"</formula>
    </cfRule>
  </conditionalFormatting>
  <conditionalFormatting sqref="A140:C140 I140 K140:M140">
    <cfRule type="expression" dxfId="656" priority="733">
      <formula>$N140="LEVANTADO"</formula>
    </cfRule>
  </conditionalFormatting>
  <conditionalFormatting sqref="I140 A140:C140 K140:O140">
    <cfRule type="expression" dxfId="655" priority="732">
      <formula>$O140="NÃO INDICADO"</formula>
    </cfRule>
  </conditionalFormatting>
  <conditionalFormatting sqref="D140:I140">
    <cfRule type="expression" dxfId="654" priority="731">
      <formula>$N140="LEVANTADO"</formula>
    </cfRule>
  </conditionalFormatting>
  <conditionalFormatting sqref="D140:I140">
    <cfRule type="expression" dxfId="653" priority="730">
      <formula>$O140="NÃO INDICADO"</formula>
    </cfRule>
  </conditionalFormatting>
  <conditionalFormatting sqref="A141:C141 I141 K141:M141">
    <cfRule type="expression" dxfId="652" priority="728">
      <formula>$N141="LEVANTADO"</formula>
    </cfRule>
  </conditionalFormatting>
  <conditionalFormatting sqref="I141 A141:C141 K141:O141">
    <cfRule type="expression" dxfId="651" priority="727">
      <formula>$O141="NÃO INDICADO"</formula>
    </cfRule>
  </conditionalFormatting>
  <conditionalFormatting sqref="D141:I141">
    <cfRule type="expression" dxfId="650" priority="726">
      <formula>$N141="LEVANTADO"</formula>
    </cfRule>
  </conditionalFormatting>
  <conditionalFormatting sqref="D141:I141">
    <cfRule type="expression" dxfId="649" priority="725">
      <formula>$O141="NÃO INDICADO"</formula>
    </cfRule>
  </conditionalFormatting>
  <conditionalFormatting sqref="J134:J138">
    <cfRule type="expression" dxfId="648" priority="723">
      <formula>$N134="LEVANTADO"</formula>
    </cfRule>
  </conditionalFormatting>
  <conditionalFormatting sqref="J134:J138">
    <cfRule type="expression" dxfId="647" priority="722">
      <formula>$O134="NÃO INDICADO"</formula>
    </cfRule>
  </conditionalFormatting>
  <conditionalFormatting sqref="J140:J141">
    <cfRule type="expression" dxfId="646" priority="721">
      <formula>$N140="LEVANTADO"</formula>
    </cfRule>
  </conditionalFormatting>
  <conditionalFormatting sqref="J140:J141">
    <cfRule type="expression" dxfId="645" priority="720">
      <formula>$O140="NÃO INDICADO"</formula>
    </cfRule>
  </conditionalFormatting>
  <conditionalFormatting sqref="K103:O103 A103:C103">
    <cfRule type="expression" dxfId="644" priority="698">
      <formula>$O103="NÃO INDICADO"</formula>
    </cfRule>
  </conditionalFormatting>
  <conditionalFormatting sqref="A98:C99 K98:M99 K96:M96 A96:C96 A97:B97 I96:J99">
    <cfRule type="expression" dxfId="643" priority="716">
      <formula>$N96="LEVANTADO"</formula>
    </cfRule>
  </conditionalFormatting>
  <conditionalFormatting sqref="K98:O99 A98:C99 K96:O96 A96:C96 I96:J99">
    <cfRule type="expression" dxfId="642" priority="715">
      <formula>$O96="NÃO INDICADO"</formula>
    </cfRule>
  </conditionalFormatting>
  <conditionalFormatting sqref="D96:J96 D98:J99 J96:J99">
    <cfRule type="expression" dxfId="641" priority="714">
      <formula>$N96="LEVANTADO"</formula>
    </cfRule>
  </conditionalFormatting>
  <conditionalFormatting sqref="D96:J96 D98:J99 J96:J99">
    <cfRule type="expression" dxfId="640" priority="713">
      <formula>$O96="NÃO INDICADO"</formula>
    </cfRule>
  </conditionalFormatting>
  <conditionalFormatting sqref="A96:B99">
    <cfRule type="expression" dxfId="639" priority="712">
      <formula>$O96="NÃO INDICADO"</formula>
    </cfRule>
  </conditionalFormatting>
  <conditionalFormatting sqref="K97:M97 A97:C97">
    <cfRule type="expression" dxfId="638" priority="711">
      <formula>$N97="LEVANTADO"</formula>
    </cfRule>
  </conditionalFormatting>
  <conditionalFormatting sqref="A97:C97 K97:O97">
    <cfRule type="expression" dxfId="637" priority="710">
      <formula>$O97="NÃO INDICADO"</formula>
    </cfRule>
  </conditionalFormatting>
  <conditionalFormatting sqref="D97:J97">
    <cfRule type="expression" dxfId="636" priority="709">
      <formula>$N97="LEVANTADO"</formula>
    </cfRule>
  </conditionalFormatting>
  <conditionalFormatting sqref="D97:J97">
    <cfRule type="expression" dxfId="635" priority="708">
      <formula>$O97="NÃO INDICADO"</formula>
    </cfRule>
  </conditionalFormatting>
  <conditionalFormatting sqref="A91:C91 I91:M91 A85:M90 J85:J91">
    <cfRule type="expression" dxfId="634" priority="707">
      <formula>$N85="LEVANTADO"</formula>
    </cfRule>
  </conditionalFormatting>
  <conditionalFormatting sqref="A91:C91 I91:O91 A85:O90 J85:J91">
    <cfRule type="expression" dxfId="633" priority="706">
      <formula>$O85="NÃO INDICADO"</formula>
    </cfRule>
  </conditionalFormatting>
  <conditionalFormatting sqref="A85:B91">
    <cfRule type="expression" dxfId="632" priority="705">
      <formula>$O85="NÃO INDICADO"</formula>
    </cfRule>
  </conditionalFormatting>
  <conditionalFormatting sqref="D91:J91">
    <cfRule type="expression" dxfId="631" priority="704">
      <formula>$N91="LEVANTADO"</formula>
    </cfRule>
  </conditionalFormatting>
  <conditionalFormatting sqref="D91:J91">
    <cfRule type="expression" dxfId="630" priority="703">
      <formula>$O91="NÃO INDICADO"</formula>
    </cfRule>
  </conditionalFormatting>
  <conditionalFormatting sqref="K104:M104 A104:C104 A105:B106 A103:B103 I103:J106">
    <cfRule type="expression" dxfId="629" priority="702">
      <formula>$N103="LEVANTADO"</formula>
    </cfRule>
  </conditionalFormatting>
  <conditionalFormatting sqref="A104:C104 K104:O104 I103:J106">
    <cfRule type="expression" dxfId="628" priority="701">
      <formula>$O103="NÃO INDICADO"</formula>
    </cfRule>
  </conditionalFormatting>
  <conditionalFormatting sqref="A103:B106">
    <cfRule type="expression" dxfId="627" priority="700">
      <formula>$O103="NÃO INDICADO"</formula>
    </cfRule>
  </conditionalFormatting>
  <conditionalFormatting sqref="A103:C103 K103:M103">
    <cfRule type="expression" dxfId="626" priority="699">
      <formula>$N103="LEVANTADO"</formula>
    </cfRule>
  </conditionalFormatting>
  <conditionalFormatting sqref="D103:J103 J103:J106">
    <cfRule type="expression" dxfId="625" priority="697">
      <formula>$N103="LEVANTADO"</formula>
    </cfRule>
  </conditionalFormatting>
  <conditionalFormatting sqref="D103:J103 J103:J106">
    <cfRule type="expression" dxfId="624" priority="696">
      <formula>$O103="NÃO INDICADO"</formula>
    </cfRule>
  </conditionalFormatting>
  <conditionalFormatting sqref="D104:J104">
    <cfRule type="expression" dxfId="623" priority="695">
      <formula>$N104="LEVANTADO"</formula>
    </cfRule>
  </conditionalFormatting>
  <conditionalFormatting sqref="D104:J104">
    <cfRule type="expression" dxfId="622" priority="694">
      <formula>$O104="NÃO INDICADO"</formula>
    </cfRule>
  </conditionalFormatting>
  <conditionalFormatting sqref="K105:M105 A105:C105">
    <cfRule type="expression" dxfId="621" priority="693">
      <formula>$N105="LEVANTADO"</formula>
    </cfRule>
  </conditionalFormatting>
  <conditionalFormatting sqref="A105:C105 K105:O105">
    <cfRule type="expression" dxfId="620" priority="692">
      <formula>$O105="NÃO INDICADO"</formula>
    </cfRule>
  </conditionalFormatting>
  <conditionalFormatting sqref="D105:J105">
    <cfRule type="expression" dxfId="619" priority="691">
      <formula>$N105="LEVANTADO"</formula>
    </cfRule>
  </conditionalFormatting>
  <conditionalFormatting sqref="D105:J105">
    <cfRule type="expression" dxfId="618" priority="690">
      <formula>$O105="NÃO INDICADO"</formula>
    </cfRule>
  </conditionalFormatting>
  <conditionalFormatting sqref="A106:C106 K106:M106">
    <cfRule type="expression" dxfId="617" priority="689">
      <formula>$N106="LEVANTADO"</formula>
    </cfRule>
  </conditionalFormatting>
  <conditionalFormatting sqref="K106:O106 A106:C106">
    <cfRule type="expression" dxfId="616" priority="688">
      <formula>$O106="NÃO INDICADO"</formula>
    </cfRule>
  </conditionalFormatting>
  <conditionalFormatting sqref="D106:J106">
    <cfRule type="expression" dxfId="615" priority="687">
      <formula>$N106="LEVANTADO"</formula>
    </cfRule>
  </conditionalFormatting>
  <conditionalFormatting sqref="D106:J106">
    <cfRule type="expression" dxfId="614" priority="686">
      <formula>$O106="NÃO INDICADO"</formula>
    </cfRule>
  </conditionalFormatting>
  <conditionalFormatting sqref="A50:B50">
    <cfRule type="expression" dxfId="613" priority="683">
      <formula>$O50="NÃO INDICADO"</formula>
    </cfRule>
  </conditionalFormatting>
  <conditionalFormatting sqref="A50:M50">
    <cfRule type="expression" dxfId="612" priority="685">
      <formula>$N50="LEVANTADO"</formula>
    </cfRule>
  </conditionalFormatting>
  <conditionalFormatting sqref="D50:J50">
    <cfRule type="expression" dxfId="611" priority="684">
      <formula>$O50="NÃO INDICADO"</formula>
    </cfRule>
  </conditionalFormatting>
  <conditionalFormatting sqref="A52:B52">
    <cfRule type="expression" dxfId="610" priority="680">
      <formula>$O52="NÃO INDICADO"</formula>
    </cfRule>
  </conditionalFormatting>
  <conditionalFormatting sqref="A52:F52 H52:I52 K52:M52">
    <cfRule type="expression" dxfId="609" priority="682">
      <formula>$N52="LEVANTADO"</formula>
    </cfRule>
  </conditionalFormatting>
  <conditionalFormatting sqref="D52:F52 H52:I52">
    <cfRule type="expression" dxfId="608" priority="681">
      <formula>$O52="NÃO INDICADO"</formula>
    </cfRule>
  </conditionalFormatting>
  <conditionalFormatting sqref="G52">
    <cfRule type="expression" dxfId="607" priority="679">
      <formula>$N52="LEVANTADO"</formula>
    </cfRule>
  </conditionalFormatting>
  <conditionalFormatting sqref="G52">
    <cfRule type="expression" dxfId="606" priority="678">
      <formula>$O52="NÃO INDICADO"</formula>
    </cfRule>
  </conditionalFormatting>
  <conditionalFormatting sqref="A54:B54">
    <cfRule type="expression" dxfId="605" priority="675">
      <formula>$O54="NÃO INDICADO"</formula>
    </cfRule>
  </conditionalFormatting>
  <conditionalFormatting sqref="A54:C54 E54:F54 H54:I54 K54:M54">
    <cfRule type="expression" dxfId="604" priority="677">
      <formula>$N54="LEVANTADO"</formula>
    </cfRule>
  </conditionalFormatting>
  <conditionalFormatting sqref="A54:C54 E54:F54 H54:I54 K54:O54">
    <cfRule type="expression" dxfId="603" priority="676">
      <formula>$O54="NÃO INDICADO"</formula>
    </cfRule>
  </conditionalFormatting>
  <conditionalFormatting sqref="D54">
    <cfRule type="expression" dxfId="602" priority="674">
      <formula>$N54="LEVANTADO"</formula>
    </cfRule>
  </conditionalFormatting>
  <conditionalFormatting sqref="D54">
    <cfRule type="expression" dxfId="601" priority="673">
      <formula>$O54="NÃO INDICADO"</formula>
    </cfRule>
  </conditionalFormatting>
  <conditionalFormatting sqref="G54">
    <cfRule type="expression" dxfId="600" priority="672">
      <formula>$N54="LEVANTADO"</formula>
    </cfRule>
  </conditionalFormatting>
  <conditionalFormatting sqref="G54">
    <cfRule type="expression" dxfId="599" priority="671">
      <formula>$O54="NÃO INDICADO"</formula>
    </cfRule>
  </conditionalFormatting>
  <conditionalFormatting sqref="A56:B56">
    <cfRule type="expression" dxfId="598" priority="668">
      <formula>$O56="NÃO INDICADO"</formula>
    </cfRule>
  </conditionalFormatting>
  <conditionalFormatting sqref="A56:C56 E56:F56 H56:I56 K56:M56">
    <cfRule type="expression" dxfId="597" priority="670">
      <formula>$N56="LEVANTADO"</formula>
    </cfRule>
  </conditionalFormatting>
  <conditionalFormatting sqref="A56:C56 E56:F56 H56:I56 K56:O56">
    <cfRule type="expression" dxfId="596" priority="669">
      <formula>$O56="NÃO INDICADO"</formula>
    </cfRule>
  </conditionalFormatting>
  <conditionalFormatting sqref="D55">
    <cfRule type="expression" dxfId="595" priority="667">
      <formula>$N55="LEVANTADO"</formula>
    </cfRule>
  </conditionalFormatting>
  <conditionalFormatting sqref="D55">
    <cfRule type="expression" dxfId="594" priority="666">
      <formula>$O55="NÃO INDICADO"</formula>
    </cfRule>
  </conditionalFormatting>
  <conditionalFormatting sqref="D56">
    <cfRule type="expression" dxfId="593" priority="665">
      <formula>$N56="LEVANTADO"</formula>
    </cfRule>
  </conditionalFormatting>
  <conditionalFormatting sqref="D56">
    <cfRule type="expression" dxfId="592" priority="664">
      <formula>$O56="NÃO INDICADO"</formula>
    </cfRule>
  </conditionalFormatting>
  <conditionalFormatting sqref="G56">
    <cfRule type="expression" dxfId="591" priority="663">
      <formula>$N56="LEVANTADO"</formula>
    </cfRule>
  </conditionalFormatting>
  <conditionalFormatting sqref="G56">
    <cfRule type="expression" dxfId="590" priority="662">
      <formula>$O56="NÃO INDICADO"</formula>
    </cfRule>
  </conditionalFormatting>
  <conditionalFormatting sqref="A58:B58">
    <cfRule type="expression" dxfId="589" priority="659">
      <formula>$O58="NÃO INDICADO"</formula>
    </cfRule>
  </conditionalFormatting>
  <conditionalFormatting sqref="A58:C58 E58:F58 H58:I58 K58:M58">
    <cfRule type="expression" dxfId="588" priority="661">
      <formula>$N58="LEVANTADO"</formula>
    </cfRule>
  </conditionalFormatting>
  <conditionalFormatting sqref="A58:C58 E58:F58 H58:I58 K58:O58">
    <cfRule type="expression" dxfId="587" priority="660">
      <formula>$O58="NÃO INDICADO"</formula>
    </cfRule>
  </conditionalFormatting>
  <conditionalFormatting sqref="D57">
    <cfRule type="expression" dxfId="586" priority="658">
      <formula>$N57="LEVANTADO"</formula>
    </cfRule>
  </conditionalFormatting>
  <conditionalFormatting sqref="D57">
    <cfRule type="expression" dxfId="585" priority="657">
      <formula>$O57="NÃO INDICADO"</formula>
    </cfRule>
  </conditionalFormatting>
  <conditionalFormatting sqref="D58">
    <cfRule type="expression" dxfId="584" priority="656">
      <formula>$N58="LEVANTADO"</formula>
    </cfRule>
  </conditionalFormatting>
  <conditionalFormatting sqref="D58">
    <cfRule type="expression" dxfId="583" priority="655">
      <formula>$O58="NÃO INDICADO"</formula>
    </cfRule>
  </conditionalFormatting>
  <conditionalFormatting sqref="A60:B60">
    <cfRule type="expression" dxfId="582" priority="652">
      <formula>$O60="NÃO INDICADO"</formula>
    </cfRule>
  </conditionalFormatting>
  <conditionalFormatting sqref="A60:C60 E60:F60 H60:I60 K60:M60">
    <cfRule type="expression" dxfId="581" priority="654">
      <formula>$N60="LEVANTADO"</formula>
    </cfRule>
  </conditionalFormatting>
  <conditionalFormatting sqref="A60:C60 E60:F60 H60:I60 K60:O60">
    <cfRule type="expression" dxfId="580" priority="653">
      <formula>$O60="NÃO INDICADO"</formula>
    </cfRule>
  </conditionalFormatting>
  <conditionalFormatting sqref="D59">
    <cfRule type="expression" dxfId="579" priority="651">
      <formula>$N59="LEVANTADO"</formula>
    </cfRule>
  </conditionalFormatting>
  <conditionalFormatting sqref="D59">
    <cfRule type="expression" dxfId="578" priority="650">
      <formula>$O59="NÃO INDICADO"</formula>
    </cfRule>
  </conditionalFormatting>
  <conditionalFormatting sqref="D60">
    <cfRule type="expression" dxfId="577" priority="649">
      <formula>$N60="LEVANTADO"</formula>
    </cfRule>
  </conditionalFormatting>
  <conditionalFormatting sqref="D60">
    <cfRule type="expression" dxfId="576" priority="648">
      <formula>$O60="NÃO INDICADO"</formula>
    </cfRule>
  </conditionalFormatting>
  <conditionalFormatting sqref="G58">
    <cfRule type="expression" dxfId="575" priority="647">
      <formula>$N58="LEVANTADO"</formula>
    </cfRule>
  </conditionalFormatting>
  <conditionalFormatting sqref="G58">
    <cfRule type="expression" dxfId="574" priority="646">
      <formula>$O58="NÃO INDICADO"</formula>
    </cfRule>
  </conditionalFormatting>
  <conditionalFormatting sqref="G60">
    <cfRule type="expression" dxfId="573" priority="645">
      <formula>$N60="LEVANTADO"</formula>
    </cfRule>
  </conditionalFormatting>
  <conditionalFormatting sqref="G60">
    <cfRule type="expression" dxfId="572" priority="644">
      <formula>$O60="NÃO INDICADO"</formula>
    </cfRule>
  </conditionalFormatting>
  <conditionalFormatting sqref="A62:B62">
    <cfRule type="expression" dxfId="571" priority="641">
      <formula>$O62="NÃO INDICADO"</formula>
    </cfRule>
  </conditionalFormatting>
  <conditionalFormatting sqref="A62:C62 E62:F62 H62:I62 K62:M62">
    <cfRule type="expression" dxfId="570" priority="643">
      <formula>$N62="LEVANTADO"</formula>
    </cfRule>
  </conditionalFormatting>
  <conditionalFormatting sqref="A62:C62 E62:F62 H62:I62 K62:O62">
    <cfRule type="expression" dxfId="569" priority="642">
      <formula>$O62="NÃO INDICADO"</formula>
    </cfRule>
  </conditionalFormatting>
  <conditionalFormatting sqref="D61">
    <cfRule type="expression" dxfId="568" priority="640">
      <formula>$N61="LEVANTADO"</formula>
    </cfRule>
  </conditionalFormatting>
  <conditionalFormatting sqref="D61">
    <cfRule type="expression" dxfId="567" priority="639">
      <formula>$O61="NÃO INDICADO"</formula>
    </cfRule>
  </conditionalFormatting>
  <conditionalFormatting sqref="D62">
    <cfRule type="expression" dxfId="566" priority="638">
      <formula>$N62="LEVANTADO"</formula>
    </cfRule>
  </conditionalFormatting>
  <conditionalFormatting sqref="D62">
    <cfRule type="expression" dxfId="565" priority="637">
      <formula>$O62="NÃO INDICADO"</formula>
    </cfRule>
  </conditionalFormatting>
  <conditionalFormatting sqref="G62">
    <cfRule type="expression" dxfId="564" priority="636">
      <formula>$N62="LEVANTADO"</formula>
    </cfRule>
  </conditionalFormatting>
  <conditionalFormatting sqref="G62">
    <cfRule type="expression" dxfId="563" priority="635">
      <formula>$O62="NÃO INDICADO"</formula>
    </cfRule>
  </conditionalFormatting>
  <conditionalFormatting sqref="A64:B64">
    <cfRule type="expression" dxfId="562" priority="632">
      <formula>$O64="NÃO INDICADO"</formula>
    </cfRule>
  </conditionalFormatting>
  <conditionalFormatting sqref="A64:C64 E64:F64 H64:I64 K64:M64">
    <cfRule type="expression" dxfId="561" priority="634">
      <formula>$N64="LEVANTADO"</formula>
    </cfRule>
  </conditionalFormatting>
  <conditionalFormatting sqref="A64:C64 E64:F64 H64:I64 K64:O64">
    <cfRule type="expression" dxfId="560" priority="633">
      <formula>$O64="NÃO INDICADO"</formula>
    </cfRule>
  </conditionalFormatting>
  <conditionalFormatting sqref="D63">
    <cfRule type="expression" dxfId="559" priority="631">
      <formula>$N63="LEVANTADO"</formula>
    </cfRule>
  </conditionalFormatting>
  <conditionalFormatting sqref="D63">
    <cfRule type="expression" dxfId="558" priority="630">
      <formula>$O63="NÃO INDICADO"</formula>
    </cfRule>
  </conditionalFormatting>
  <conditionalFormatting sqref="D64">
    <cfRule type="expression" dxfId="557" priority="629">
      <formula>$N64="LEVANTADO"</formula>
    </cfRule>
  </conditionalFormatting>
  <conditionalFormatting sqref="D64">
    <cfRule type="expression" dxfId="556" priority="628">
      <formula>$O64="NÃO INDICADO"</formula>
    </cfRule>
  </conditionalFormatting>
  <conditionalFormatting sqref="G64">
    <cfRule type="expression" dxfId="555" priority="627">
      <formula>$N64="LEVANTADO"</formula>
    </cfRule>
  </conditionalFormatting>
  <conditionalFormatting sqref="G64">
    <cfRule type="expression" dxfId="554" priority="626">
      <formula>$O64="NÃO INDICADO"</formula>
    </cfRule>
  </conditionalFormatting>
  <conditionalFormatting sqref="A66:B66">
    <cfRule type="expression" dxfId="553" priority="623">
      <formula>$O66="NÃO INDICADO"</formula>
    </cfRule>
  </conditionalFormatting>
  <conditionalFormatting sqref="A66:C66 E66:F66 H66:I66 K66:M66">
    <cfRule type="expression" dxfId="552" priority="625">
      <formula>$N66="LEVANTADO"</formula>
    </cfRule>
  </conditionalFormatting>
  <conditionalFormatting sqref="A66:C66 E66:F66 H66:I66 K66:O66">
    <cfRule type="expression" dxfId="551" priority="624">
      <formula>$O66="NÃO INDICADO"</formula>
    </cfRule>
  </conditionalFormatting>
  <conditionalFormatting sqref="D65">
    <cfRule type="expression" dxfId="550" priority="622">
      <formula>$N65="LEVANTADO"</formula>
    </cfRule>
  </conditionalFormatting>
  <conditionalFormatting sqref="D65">
    <cfRule type="expression" dxfId="549" priority="621">
      <formula>$O65="NÃO INDICADO"</formula>
    </cfRule>
  </conditionalFormatting>
  <conditionalFormatting sqref="D66">
    <cfRule type="expression" dxfId="548" priority="620">
      <formula>$N66="LEVANTADO"</formula>
    </cfRule>
  </conditionalFormatting>
  <conditionalFormatting sqref="D66">
    <cfRule type="expression" dxfId="547" priority="619">
      <formula>$O66="NÃO INDICADO"</formula>
    </cfRule>
  </conditionalFormatting>
  <conditionalFormatting sqref="G66">
    <cfRule type="expression" dxfId="546" priority="618">
      <formula>$N66="LEVANTADO"</formula>
    </cfRule>
  </conditionalFormatting>
  <conditionalFormatting sqref="G66">
    <cfRule type="expression" dxfId="545" priority="617">
      <formula>$O66="NÃO INDICADO"</formula>
    </cfRule>
  </conditionalFormatting>
  <conditionalFormatting sqref="A68:B68">
    <cfRule type="expression" dxfId="544" priority="614">
      <formula>$O68="NÃO INDICADO"</formula>
    </cfRule>
  </conditionalFormatting>
  <conditionalFormatting sqref="A68:C68 H68:I68 E68:F68 K68:M68">
    <cfRule type="expression" dxfId="543" priority="616">
      <formula>$N68="LEVANTADO"</formula>
    </cfRule>
  </conditionalFormatting>
  <conditionalFormatting sqref="A68:C68 H68:I68 E68:F68 K68:O68">
    <cfRule type="expression" dxfId="542" priority="615">
      <formula>$O68="NÃO INDICADO"</formula>
    </cfRule>
  </conditionalFormatting>
  <conditionalFormatting sqref="G68">
    <cfRule type="expression" dxfId="541" priority="613">
      <formula>$N68="LEVANTADO"</formula>
    </cfRule>
  </conditionalFormatting>
  <conditionalFormatting sqref="G68">
    <cfRule type="expression" dxfId="540" priority="612">
      <formula>$O68="NÃO INDICADO"</formula>
    </cfRule>
  </conditionalFormatting>
  <conditionalFormatting sqref="D67">
    <cfRule type="expression" dxfId="539" priority="611">
      <formula>$N67="LEVANTADO"</formula>
    </cfRule>
  </conditionalFormatting>
  <conditionalFormatting sqref="D67">
    <cfRule type="expression" dxfId="538" priority="610">
      <formula>$O67="NÃO INDICADO"</formula>
    </cfRule>
  </conditionalFormatting>
  <conditionalFormatting sqref="D68">
    <cfRule type="expression" dxfId="537" priority="609">
      <formula>$N68="LEVANTADO"</formula>
    </cfRule>
  </conditionalFormatting>
  <conditionalFormatting sqref="D68">
    <cfRule type="expression" dxfId="536" priority="608">
      <formula>$O68="NÃO INDICADO"</formula>
    </cfRule>
  </conditionalFormatting>
  <conditionalFormatting sqref="A70:B70">
    <cfRule type="expression" dxfId="535" priority="605">
      <formula>$O70="NÃO INDICADO"</formula>
    </cfRule>
  </conditionalFormatting>
  <conditionalFormatting sqref="A70:C70 H70:I70 E70:F70 K70:M70">
    <cfRule type="expression" dxfId="534" priority="607">
      <formula>$N70="LEVANTADO"</formula>
    </cfRule>
  </conditionalFormatting>
  <conditionalFormatting sqref="A70:C70 H70:I70 E70:F70 K70:O70">
    <cfRule type="expression" dxfId="533" priority="606">
      <formula>$O70="NÃO INDICADO"</formula>
    </cfRule>
  </conditionalFormatting>
  <conditionalFormatting sqref="G70">
    <cfRule type="expression" dxfId="532" priority="604">
      <formula>$N70="LEVANTADO"</formula>
    </cfRule>
  </conditionalFormatting>
  <conditionalFormatting sqref="G70">
    <cfRule type="expression" dxfId="531" priority="603">
      <formula>$O70="NÃO INDICADO"</formula>
    </cfRule>
  </conditionalFormatting>
  <conditionalFormatting sqref="D69">
    <cfRule type="expression" dxfId="530" priority="602">
      <formula>$N69="LEVANTADO"</formula>
    </cfRule>
  </conditionalFormatting>
  <conditionalFormatting sqref="D69">
    <cfRule type="expression" dxfId="529" priority="601">
      <formula>$O69="NÃO INDICADO"</formula>
    </cfRule>
  </conditionalFormatting>
  <conditionalFormatting sqref="D70">
    <cfRule type="expression" dxfId="528" priority="600">
      <formula>$N70="LEVANTADO"</formula>
    </cfRule>
  </conditionalFormatting>
  <conditionalFormatting sqref="D70">
    <cfRule type="expression" dxfId="527" priority="599">
      <formula>$O70="NÃO INDICADO"</formula>
    </cfRule>
  </conditionalFormatting>
  <conditionalFormatting sqref="B72 I72">
    <cfRule type="expression" dxfId="526" priority="596">
      <formula>$N72="LEVANTADO"</formula>
    </cfRule>
  </conditionalFormatting>
  <conditionalFormatting sqref="I72">
    <cfRule type="expression" dxfId="525" priority="595">
      <formula>$O72="NÃO INDICADO"</formula>
    </cfRule>
  </conditionalFormatting>
  <conditionalFormatting sqref="A72:B72">
    <cfRule type="expression" dxfId="524" priority="590">
      <formula>$O72="NÃO INDICADO"</formula>
    </cfRule>
  </conditionalFormatting>
  <conditionalFormatting sqref="B72">
    <cfRule type="expression" dxfId="523" priority="594">
      <formula>$O72="NÃO INDICADO"</formula>
    </cfRule>
  </conditionalFormatting>
  <conditionalFormatting sqref="C72:H72 K72:M72">
    <cfRule type="expression" dxfId="522" priority="593">
      <formula>$N72="LEVANTADO"</formula>
    </cfRule>
  </conditionalFormatting>
  <conditionalFormatting sqref="C72:H72 K72:O72">
    <cfRule type="expression" dxfId="521" priority="592">
      <formula>$O72="NÃO INDICADO"</formula>
    </cfRule>
  </conditionalFormatting>
  <conditionalFormatting sqref="A72:B72">
    <cfRule type="expression" dxfId="520" priority="591">
      <formula>$N72="LEVANTADO"</formula>
    </cfRule>
  </conditionalFormatting>
  <conditionalFormatting sqref="A72:B72">
    <cfRule type="expression" dxfId="519" priority="589">
      <formula>$O72="NÃO INDICADO"</formula>
    </cfRule>
  </conditionalFormatting>
  <conditionalFormatting sqref="I72">
    <cfRule type="expression" dxfId="518" priority="588">
      <formula>$N72="LEVANTADO"</formula>
    </cfRule>
  </conditionalFormatting>
  <conditionalFormatting sqref="I72">
    <cfRule type="expression" dxfId="517" priority="587">
      <formula>$O72="NÃO INDICADO"</formula>
    </cfRule>
  </conditionalFormatting>
  <conditionalFormatting sqref="B73 I73">
    <cfRule type="expression" dxfId="516" priority="584">
      <formula>$N73="LEVANTADO"</formula>
    </cfRule>
  </conditionalFormatting>
  <conditionalFormatting sqref="I73">
    <cfRule type="expression" dxfId="515" priority="583">
      <formula>$O73="NÃO INDICADO"</formula>
    </cfRule>
  </conditionalFormatting>
  <conditionalFormatting sqref="A73:B73">
    <cfRule type="expression" dxfId="514" priority="578">
      <formula>$O73="NÃO INDICADO"</formula>
    </cfRule>
  </conditionalFormatting>
  <conditionalFormatting sqref="B73">
    <cfRule type="expression" dxfId="513" priority="582">
      <formula>$O73="NÃO INDICADO"</formula>
    </cfRule>
  </conditionalFormatting>
  <conditionalFormatting sqref="C73:H73 K73:M73">
    <cfRule type="expression" dxfId="512" priority="581">
      <formula>$N73="LEVANTADO"</formula>
    </cfRule>
  </conditionalFormatting>
  <conditionalFormatting sqref="C73:H73 K73:O73">
    <cfRule type="expression" dxfId="511" priority="580">
      <formula>$O73="NÃO INDICADO"</formula>
    </cfRule>
  </conditionalFormatting>
  <conditionalFormatting sqref="A73:B73">
    <cfRule type="expression" dxfId="510" priority="579">
      <formula>$N73="LEVANTADO"</formula>
    </cfRule>
  </conditionalFormatting>
  <conditionalFormatting sqref="A73:B73">
    <cfRule type="expression" dxfId="509" priority="577">
      <formula>$O73="NÃO INDICADO"</formula>
    </cfRule>
  </conditionalFormatting>
  <conditionalFormatting sqref="I73">
    <cfRule type="expression" dxfId="508" priority="576">
      <formula>$N73="LEVANTADO"</formula>
    </cfRule>
  </conditionalFormatting>
  <conditionalFormatting sqref="I73">
    <cfRule type="expression" dxfId="507" priority="575">
      <formula>$O73="NÃO INDICADO"</formula>
    </cfRule>
  </conditionalFormatting>
  <conditionalFormatting sqref="A145:B145">
    <cfRule type="expression" dxfId="506" priority="559">
      <formula>$O145="NÃO INDICADO"</formula>
    </cfRule>
  </conditionalFormatting>
  <conditionalFormatting sqref="A145:M145 J145:J157">
    <cfRule type="expression" dxfId="505" priority="561">
      <formula>$N145="LEVANTADO"</formula>
    </cfRule>
  </conditionalFormatting>
  <conditionalFormatting sqref="D145:J145 J145:J157">
    <cfRule type="expression" dxfId="504" priority="560">
      <formula>$O145="NÃO INDICADO"</formula>
    </cfRule>
  </conditionalFormatting>
  <conditionalFormatting sqref="A146:B146">
    <cfRule type="expression" dxfId="503" priority="556">
      <formula>$O146="NÃO INDICADO"</formula>
    </cfRule>
  </conditionalFormatting>
  <conditionalFormatting sqref="A146:F146 H146:M146">
    <cfRule type="expression" dxfId="502" priority="558">
      <formula>$N146="LEVANTADO"</formula>
    </cfRule>
  </conditionalFormatting>
  <conditionalFormatting sqref="D146:F146 H146:J146">
    <cfRule type="expression" dxfId="501" priority="557">
      <formula>$O146="NÃO INDICADO"</formula>
    </cfRule>
  </conditionalFormatting>
  <conditionalFormatting sqref="G146">
    <cfRule type="expression" dxfId="500" priority="555">
      <formula>$N146="LEVANTADO"</formula>
    </cfRule>
  </conditionalFormatting>
  <conditionalFormatting sqref="G146">
    <cfRule type="expression" dxfId="499" priority="554">
      <formula>$O146="NÃO INDICADO"</formula>
    </cfRule>
  </conditionalFormatting>
  <conditionalFormatting sqref="A147:B147">
    <cfRule type="expression" dxfId="498" priority="551">
      <formula>$O147="NÃO INDICADO"</formula>
    </cfRule>
  </conditionalFormatting>
  <conditionalFormatting sqref="A147:C147 E147:F147 H147:M147">
    <cfRule type="expression" dxfId="497" priority="553">
      <formula>$N147="LEVANTADO"</formula>
    </cfRule>
  </conditionalFormatting>
  <conditionalFormatting sqref="A147:C147 E147:F147 H147:O147">
    <cfRule type="expression" dxfId="496" priority="552">
      <formula>$O147="NÃO INDICADO"</formula>
    </cfRule>
  </conditionalFormatting>
  <conditionalFormatting sqref="D147">
    <cfRule type="expression" dxfId="495" priority="550">
      <formula>$N147="LEVANTADO"</formula>
    </cfRule>
  </conditionalFormatting>
  <conditionalFormatting sqref="D147">
    <cfRule type="expression" dxfId="494" priority="549">
      <formula>$O147="NÃO INDICADO"</formula>
    </cfRule>
  </conditionalFormatting>
  <conditionalFormatting sqref="G147">
    <cfRule type="expression" dxfId="493" priority="548">
      <formula>$N147="LEVANTADO"</formula>
    </cfRule>
  </conditionalFormatting>
  <conditionalFormatting sqref="G147">
    <cfRule type="expression" dxfId="492" priority="547">
      <formula>$O147="NÃO INDICADO"</formula>
    </cfRule>
  </conditionalFormatting>
  <conditionalFormatting sqref="A148:B148">
    <cfRule type="expression" dxfId="491" priority="544">
      <formula>$O148="NÃO INDICADO"</formula>
    </cfRule>
  </conditionalFormatting>
  <conditionalFormatting sqref="A148:C148 E148:F148 H148:M148">
    <cfRule type="expression" dxfId="490" priority="546">
      <formula>$N148="LEVANTADO"</formula>
    </cfRule>
  </conditionalFormatting>
  <conditionalFormatting sqref="A148:C148 E148:F148 H148:O148">
    <cfRule type="expression" dxfId="489" priority="545">
      <formula>$O148="NÃO INDICADO"</formula>
    </cfRule>
  </conditionalFormatting>
  <conditionalFormatting sqref="D148">
    <cfRule type="expression" dxfId="488" priority="541">
      <formula>$N148="LEVANTADO"</formula>
    </cfRule>
  </conditionalFormatting>
  <conditionalFormatting sqref="D148">
    <cfRule type="expression" dxfId="487" priority="540">
      <formula>$O148="NÃO INDICADO"</formula>
    </cfRule>
  </conditionalFormatting>
  <conditionalFormatting sqref="G148">
    <cfRule type="expression" dxfId="486" priority="539">
      <formula>$N148="LEVANTADO"</formula>
    </cfRule>
  </conditionalFormatting>
  <conditionalFormatting sqref="G148">
    <cfRule type="expression" dxfId="485" priority="538">
      <formula>$O148="NÃO INDICADO"</formula>
    </cfRule>
  </conditionalFormatting>
  <conditionalFormatting sqref="A149:B149">
    <cfRule type="expression" dxfId="484" priority="535">
      <formula>$O149="NÃO INDICADO"</formula>
    </cfRule>
  </conditionalFormatting>
  <conditionalFormatting sqref="A149:C149 E149:F149 H149:M149">
    <cfRule type="expression" dxfId="483" priority="537">
      <formula>$N149="LEVANTADO"</formula>
    </cfRule>
  </conditionalFormatting>
  <conditionalFormatting sqref="A149:C149 E149:F149 H149:O149">
    <cfRule type="expression" dxfId="482" priority="536">
      <formula>$O149="NÃO INDICADO"</formula>
    </cfRule>
  </conditionalFormatting>
  <conditionalFormatting sqref="D149">
    <cfRule type="expression" dxfId="481" priority="532">
      <formula>$N149="LEVANTADO"</formula>
    </cfRule>
  </conditionalFormatting>
  <conditionalFormatting sqref="D149">
    <cfRule type="expression" dxfId="480" priority="531">
      <formula>$O149="NÃO INDICADO"</formula>
    </cfRule>
  </conditionalFormatting>
  <conditionalFormatting sqref="A150:B150">
    <cfRule type="expression" dxfId="479" priority="528">
      <formula>$O150="NÃO INDICADO"</formula>
    </cfRule>
  </conditionalFormatting>
  <conditionalFormatting sqref="A150:C150 E150:F150 H150:M150">
    <cfRule type="expression" dxfId="478" priority="530">
      <formula>$N150="LEVANTADO"</formula>
    </cfRule>
  </conditionalFormatting>
  <conditionalFormatting sqref="A150:C150 E150:F150 H150:O150">
    <cfRule type="expression" dxfId="477" priority="529">
      <formula>$O150="NÃO INDICADO"</formula>
    </cfRule>
  </conditionalFormatting>
  <conditionalFormatting sqref="D150">
    <cfRule type="expression" dxfId="476" priority="525">
      <formula>$N150="LEVANTADO"</formula>
    </cfRule>
  </conditionalFormatting>
  <conditionalFormatting sqref="D150">
    <cfRule type="expression" dxfId="475" priority="524">
      <formula>$O150="NÃO INDICADO"</formula>
    </cfRule>
  </conditionalFormatting>
  <conditionalFormatting sqref="G149">
    <cfRule type="expression" dxfId="474" priority="523">
      <formula>$N149="LEVANTADO"</formula>
    </cfRule>
  </conditionalFormatting>
  <conditionalFormatting sqref="G149">
    <cfRule type="expression" dxfId="473" priority="522">
      <formula>$O149="NÃO INDICADO"</formula>
    </cfRule>
  </conditionalFormatting>
  <conditionalFormatting sqref="G150">
    <cfRule type="expression" dxfId="472" priority="521">
      <formula>$N150="LEVANTADO"</formula>
    </cfRule>
  </conditionalFormatting>
  <conditionalFormatting sqref="G150">
    <cfRule type="expression" dxfId="471" priority="520">
      <formula>$O150="NÃO INDICADO"</formula>
    </cfRule>
  </conditionalFormatting>
  <conditionalFormatting sqref="A151:B151">
    <cfRule type="expression" dxfId="470" priority="517">
      <formula>$O151="NÃO INDICADO"</formula>
    </cfRule>
  </conditionalFormatting>
  <conditionalFormatting sqref="A151:C151 E151:F151 H151:M151">
    <cfRule type="expression" dxfId="469" priority="519">
      <formula>$N151="LEVANTADO"</formula>
    </cfRule>
  </conditionalFormatting>
  <conditionalFormatting sqref="A151:C151 E151:F151 H151:O151">
    <cfRule type="expression" dxfId="468" priority="518">
      <formula>$O151="NÃO INDICADO"</formula>
    </cfRule>
  </conditionalFormatting>
  <conditionalFormatting sqref="D151">
    <cfRule type="expression" dxfId="467" priority="514">
      <formula>$N151="LEVANTADO"</formula>
    </cfRule>
  </conditionalFormatting>
  <conditionalFormatting sqref="D151">
    <cfRule type="expression" dxfId="466" priority="513">
      <formula>$O151="NÃO INDICADO"</formula>
    </cfRule>
  </conditionalFormatting>
  <conditionalFormatting sqref="G151">
    <cfRule type="expression" dxfId="465" priority="512">
      <formula>$N151="LEVANTADO"</formula>
    </cfRule>
  </conditionalFormatting>
  <conditionalFormatting sqref="G151">
    <cfRule type="expression" dxfId="464" priority="511">
      <formula>$O151="NÃO INDICADO"</formula>
    </cfRule>
  </conditionalFormatting>
  <conditionalFormatting sqref="A152:B152">
    <cfRule type="expression" dxfId="463" priority="508">
      <formula>$O152="NÃO INDICADO"</formula>
    </cfRule>
  </conditionalFormatting>
  <conditionalFormatting sqref="A152:C152 E152:F152 H152:M152">
    <cfRule type="expression" dxfId="462" priority="510">
      <formula>$N152="LEVANTADO"</formula>
    </cfRule>
  </conditionalFormatting>
  <conditionalFormatting sqref="A152:C152 E152:F152 H152:O152">
    <cfRule type="expression" dxfId="461" priority="509">
      <formula>$O152="NÃO INDICADO"</formula>
    </cfRule>
  </conditionalFormatting>
  <conditionalFormatting sqref="D152">
    <cfRule type="expression" dxfId="460" priority="505">
      <formula>$N152="LEVANTADO"</formula>
    </cfRule>
  </conditionalFormatting>
  <conditionalFormatting sqref="D152">
    <cfRule type="expression" dxfId="459" priority="504">
      <formula>$O152="NÃO INDICADO"</formula>
    </cfRule>
  </conditionalFormatting>
  <conditionalFormatting sqref="G152">
    <cfRule type="expression" dxfId="458" priority="503">
      <formula>$N152="LEVANTADO"</formula>
    </cfRule>
  </conditionalFormatting>
  <conditionalFormatting sqref="G152">
    <cfRule type="expression" dxfId="457" priority="502">
      <formula>$O152="NÃO INDICADO"</formula>
    </cfRule>
  </conditionalFormatting>
  <conditionalFormatting sqref="A153:B153">
    <cfRule type="expression" dxfId="456" priority="499">
      <formula>$O153="NÃO INDICADO"</formula>
    </cfRule>
  </conditionalFormatting>
  <conditionalFormatting sqref="A153:C153 E153:F153 H153:M153">
    <cfRule type="expression" dxfId="455" priority="501">
      <formula>$N153="LEVANTADO"</formula>
    </cfRule>
  </conditionalFormatting>
  <conditionalFormatting sqref="A153:C153 E153:F153 H153:O153">
    <cfRule type="expression" dxfId="454" priority="500">
      <formula>$O153="NÃO INDICADO"</formula>
    </cfRule>
  </conditionalFormatting>
  <conditionalFormatting sqref="D153">
    <cfRule type="expression" dxfId="453" priority="496">
      <formula>$N153="LEVANTADO"</formula>
    </cfRule>
  </conditionalFormatting>
  <conditionalFormatting sqref="D153">
    <cfRule type="expression" dxfId="452" priority="495">
      <formula>$O153="NÃO INDICADO"</formula>
    </cfRule>
  </conditionalFormatting>
  <conditionalFormatting sqref="G153">
    <cfRule type="expression" dxfId="451" priority="494">
      <formula>$N153="LEVANTADO"</formula>
    </cfRule>
  </conditionalFormatting>
  <conditionalFormatting sqref="G153">
    <cfRule type="expression" dxfId="450" priority="493">
      <formula>$O153="NÃO INDICADO"</formula>
    </cfRule>
  </conditionalFormatting>
  <conditionalFormatting sqref="A154:B154">
    <cfRule type="expression" dxfId="449" priority="490">
      <formula>$O154="NÃO INDICADO"</formula>
    </cfRule>
  </conditionalFormatting>
  <conditionalFormatting sqref="A154:C154 H154:M154 E154:F154">
    <cfRule type="expression" dxfId="448" priority="492">
      <formula>$N154="LEVANTADO"</formula>
    </cfRule>
  </conditionalFormatting>
  <conditionalFormatting sqref="A154:C154 H154:O154 E154:F154">
    <cfRule type="expression" dxfId="447" priority="491">
      <formula>$O154="NÃO INDICADO"</formula>
    </cfRule>
  </conditionalFormatting>
  <conditionalFormatting sqref="G154">
    <cfRule type="expression" dxfId="446" priority="489">
      <formula>$N154="LEVANTADO"</formula>
    </cfRule>
  </conditionalFormatting>
  <conditionalFormatting sqref="G154">
    <cfRule type="expression" dxfId="445" priority="488">
      <formula>$O154="NÃO INDICADO"</formula>
    </cfRule>
  </conditionalFormatting>
  <conditionalFormatting sqref="D154">
    <cfRule type="expression" dxfId="444" priority="485">
      <formula>$N154="LEVANTADO"</formula>
    </cfRule>
  </conditionalFormatting>
  <conditionalFormatting sqref="D154">
    <cfRule type="expression" dxfId="443" priority="484">
      <formula>$O154="NÃO INDICADO"</formula>
    </cfRule>
  </conditionalFormatting>
  <conditionalFormatting sqref="A155:B155">
    <cfRule type="expression" dxfId="442" priority="481">
      <formula>$O155="NÃO INDICADO"</formula>
    </cfRule>
  </conditionalFormatting>
  <conditionalFormatting sqref="A155:C155 H155:M155 E155:F155">
    <cfRule type="expression" dxfId="441" priority="483">
      <formula>$N155="LEVANTADO"</formula>
    </cfRule>
  </conditionalFormatting>
  <conditionalFormatting sqref="A155:C155 H155:O155 E155:F155">
    <cfRule type="expression" dxfId="440" priority="482">
      <formula>$O155="NÃO INDICADO"</formula>
    </cfRule>
  </conditionalFormatting>
  <conditionalFormatting sqref="G155">
    <cfRule type="expression" dxfId="439" priority="480">
      <formula>$N155="LEVANTADO"</formula>
    </cfRule>
  </conditionalFormatting>
  <conditionalFormatting sqref="G155">
    <cfRule type="expression" dxfId="438" priority="479">
      <formula>$O155="NÃO INDICADO"</formula>
    </cfRule>
  </conditionalFormatting>
  <conditionalFormatting sqref="D155">
    <cfRule type="expression" dxfId="437" priority="476">
      <formula>$N155="LEVANTADO"</formula>
    </cfRule>
  </conditionalFormatting>
  <conditionalFormatting sqref="D155">
    <cfRule type="expression" dxfId="436" priority="475">
      <formula>$O155="NÃO INDICADO"</formula>
    </cfRule>
  </conditionalFormatting>
  <conditionalFormatting sqref="B156 I156:J156">
    <cfRule type="expression" dxfId="435" priority="472">
      <formula>$N156="LEVANTADO"</formula>
    </cfRule>
  </conditionalFormatting>
  <conditionalFormatting sqref="I156:J156">
    <cfRule type="expression" dxfId="434" priority="471">
      <formula>$O156="NÃO INDICADO"</formula>
    </cfRule>
  </conditionalFormatting>
  <conditionalFormatting sqref="A156:B156">
    <cfRule type="expression" dxfId="433" priority="466">
      <formula>$O156="NÃO INDICADO"</formula>
    </cfRule>
  </conditionalFormatting>
  <conditionalFormatting sqref="B156">
    <cfRule type="expression" dxfId="432" priority="470">
      <formula>$O156="NÃO INDICADO"</formula>
    </cfRule>
  </conditionalFormatting>
  <conditionalFormatting sqref="C156:H156 J156:M156">
    <cfRule type="expression" dxfId="431" priority="469">
      <formula>$N156="LEVANTADO"</formula>
    </cfRule>
  </conditionalFormatting>
  <conditionalFormatting sqref="C156:H156 J156:O156">
    <cfRule type="expression" dxfId="430" priority="468">
      <formula>$O156="NÃO INDICADO"</formula>
    </cfRule>
  </conditionalFormatting>
  <conditionalFormatting sqref="A156:B156">
    <cfRule type="expression" dxfId="429" priority="467">
      <formula>$N156="LEVANTADO"</formula>
    </cfRule>
  </conditionalFormatting>
  <conditionalFormatting sqref="A156:B156">
    <cfRule type="expression" dxfId="428" priority="465">
      <formula>$O156="NÃO INDICADO"</formula>
    </cfRule>
  </conditionalFormatting>
  <conditionalFormatting sqref="I156">
    <cfRule type="expression" dxfId="427" priority="464">
      <formula>$N156="LEVANTADO"</formula>
    </cfRule>
  </conditionalFormatting>
  <conditionalFormatting sqref="I156">
    <cfRule type="expression" dxfId="426" priority="463">
      <formula>$O156="NÃO INDICADO"</formula>
    </cfRule>
  </conditionalFormatting>
  <conditionalFormatting sqref="J156">
    <cfRule type="expression" dxfId="425" priority="474">
      <formula>$N156="LEVANTADO"</formula>
    </cfRule>
  </conditionalFormatting>
  <conditionalFormatting sqref="J156">
    <cfRule type="expression" dxfId="424" priority="473">
      <formula>$O156="NÃO INDICADO"</formula>
    </cfRule>
  </conditionalFormatting>
  <conditionalFormatting sqref="B157 I157:J157">
    <cfRule type="expression" dxfId="423" priority="460">
      <formula>$N157="LEVANTADO"</formula>
    </cfRule>
  </conditionalFormatting>
  <conditionalFormatting sqref="I157:J157">
    <cfRule type="expression" dxfId="422" priority="459">
      <formula>$O157="NÃO INDICADO"</formula>
    </cfRule>
  </conditionalFormatting>
  <conditionalFormatting sqref="A157:B157">
    <cfRule type="expression" dxfId="421" priority="454">
      <formula>$O157="NÃO INDICADO"</formula>
    </cfRule>
  </conditionalFormatting>
  <conditionalFormatting sqref="B157">
    <cfRule type="expression" dxfId="420" priority="458">
      <formula>$O157="NÃO INDICADO"</formula>
    </cfRule>
  </conditionalFormatting>
  <conditionalFormatting sqref="C157:H157 J157:M157">
    <cfRule type="expression" dxfId="419" priority="457">
      <formula>$N157="LEVANTADO"</formula>
    </cfRule>
  </conditionalFormatting>
  <conditionalFormatting sqref="C157:H157 J157:O157">
    <cfRule type="expression" dxfId="418" priority="456">
      <formula>$O157="NÃO INDICADO"</formula>
    </cfRule>
  </conditionalFormatting>
  <conditionalFormatting sqref="A157:B157">
    <cfRule type="expression" dxfId="417" priority="455">
      <formula>$N157="LEVANTADO"</formula>
    </cfRule>
  </conditionalFormatting>
  <conditionalFormatting sqref="A157:B157">
    <cfRule type="expression" dxfId="416" priority="453">
      <formula>$O157="NÃO INDICADO"</formula>
    </cfRule>
  </conditionalFormatting>
  <conditionalFormatting sqref="I157">
    <cfRule type="expression" dxfId="415" priority="452">
      <formula>$N157="LEVANTADO"</formula>
    </cfRule>
  </conditionalFormatting>
  <conditionalFormatting sqref="I157">
    <cfRule type="expression" dxfId="414" priority="451">
      <formula>$O157="NÃO INDICADO"</formula>
    </cfRule>
  </conditionalFormatting>
  <conditionalFormatting sqref="J157">
    <cfRule type="expression" dxfId="413" priority="462">
      <formula>$N157="LEVANTADO"</formula>
    </cfRule>
  </conditionalFormatting>
  <conditionalFormatting sqref="J157">
    <cfRule type="expression" dxfId="412" priority="461">
      <formula>$O157="NÃO INDICADO"</formula>
    </cfRule>
  </conditionalFormatting>
  <conditionalFormatting sqref="A160:B160">
    <cfRule type="expression" dxfId="411" priority="448">
      <formula>$O160="NÃO INDICADO"</formula>
    </cfRule>
  </conditionalFormatting>
  <conditionalFormatting sqref="A160:G160 J161:J172 I160:M160 K160:K172">
    <cfRule type="expression" dxfId="410" priority="450">
      <formula>$N160="LEVANTADO"</formula>
    </cfRule>
  </conditionalFormatting>
  <conditionalFormatting sqref="D160:G160 J161:J172 I160:J160">
    <cfRule type="expression" dxfId="409" priority="449">
      <formula>$O160="NÃO INDICADO"</formula>
    </cfRule>
  </conditionalFormatting>
  <conditionalFormatting sqref="A161:B161">
    <cfRule type="expression" dxfId="408" priority="445">
      <formula>$O161="NÃO INDICADO"</formula>
    </cfRule>
  </conditionalFormatting>
  <conditionalFormatting sqref="A161:F161 I161:M161">
    <cfRule type="expression" dxfId="407" priority="447">
      <formula>$N161="LEVANTADO"</formula>
    </cfRule>
  </conditionalFormatting>
  <conditionalFormatting sqref="D161:F161 I161:J161">
    <cfRule type="expression" dxfId="406" priority="446">
      <formula>$O161="NÃO INDICADO"</formula>
    </cfRule>
  </conditionalFormatting>
  <conditionalFormatting sqref="G161">
    <cfRule type="expression" dxfId="405" priority="444">
      <formula>$N161="LEVANTADO"</formula>
    </cfRule>
  </conditionalFormatting>
  <conditionalFormatting sqref="G161">
    <cfRule type="expression" dxfId="404" priority="443">
      <formula>$O161="NÃO INDICADO"</formula>
    </cfRule>
  </conditionalFormatting>
  <conditionalFormatting sqref="A162:B162">
    <cfRule type="expression" dxfId="403" priority="440">
      <formula>$O162="NÃO INDICADO"</formula>
    </cfRule>
  </conditionalFormatting>
  <conditionalFormatting sqref="A162:C162 E162:F162 I162:M162">
    <cfRule type="expression" dxfId="402" priority="442">
      <formula>$N162="LEVANTADO"</formula>
    </cfRule>
  </conditionalFormatting>
  <conditionalFormatting sqref="A162:C162 E162:F162 I162:O162">
    <cfRule type="expression" dxfId="401" priority="441">
      <formula>$O162="NÃO INDICADO"</formula>
    </cfRule>
  </conditionalFormatting>
  <conditionalFormatting sqref="D162">
    <cfRule type="expression" dxfId="400" priority="439">
      <formula>$N162="LEVANTADO"</formula>
    </cfRule>
  </conditionalFormatting>
  <conditionalFormatting sqref="D162">
    <cfRule type="expression" dxfId="399" priority="438">
      <formula>$O162="NÃO INDICADO"</formula>
    </cfRule>
  </conditionalFormatting>
  <conditionalFormatting sqref="G162">
    <cfRule type="expression" dxfId="398" priority="437">
      <formula>$N162="LEVANTADO"</formula>
    </cfRule>
  </conditionalFormatting>
  <conditionalFormatting sqref="G162">
    <cfRule type="expression" dxfId="397" priority="436">
      <formula>$O162="NÃO INDICADO"</formula>
    </cfRule>
  </conditionalFormatting>
  <conditionalFormatting sqref="A163:B163">
    <cfRule type="expression" dxfId="396" priority="433">
      <formula>$O163="NÃO INDICADO"</formula>
    </cfRule>
  </conditionalFormatting>
  <conditionalFormatting sqref="A163:C163 E163:F163 I163:M163">
    <cfRule type="expression" dxfId="395" priority="435">
      <formula>$N163="LEVANTADO"</formula>
    </cfRule>
  </conditionalFormatting>
  <conditionalFormatting sqref="A163:C163 E163:F163 I163:O163">
    <cfRule type="expression" dxfId="394" priority="434">
      <formula>$O163="NÃO INDICADO"</formula>
    </cfRule>
  </conditionalFormatting>
  <conditionalFormatting sqref="D163">
    <cfRule type="expression" dxfId="393" priority="432">
      <formula>$N163="LEVANTADO"</formula>
    </cfRule>
  </conditionalFormatting>
  <conditionalFormatting sqref="D163">
    <cfRule type="expression" dxfId="392" priority="431">
      <formula>$O163="NÃO INDICADO"</formula>
    </cfRule>
  </conditionalFormatting>
  <conditionalFormatting sqref="G163">
    <cfRule type="expression" dxfId="391" priority="430">
      <formula>$N163="LEVANTADO"</formula>
    </cfRule>
  </conditionalFormatting>
  <conditionalFormatting sqref="G163">
    <cfRule type="expression" dxfId="390" priority="429">
      <formula>$O163="NÃO INDICADO"</formula>
    </cfRule>
  </conditionalFormatting>
  <conditionalFormatting sqref="A164:B164">
    <cfRule type="expression" dxfId="389" priority="426">
      <formula>$O164="NÃO INDICADO"</formula>
    </cfRule>
  </conditionalFormatting>
  <conditionalFormatting sqref="A164:C164 E164:F164 I164:M164">
    <cfRule type="expression" dxfId="388" priority="428">
      <formula>$N164="LEVANTADO"</formula>
    </cfRule>
  </conditionalFormatting>
  <conditionalFormatting sqref="A164:C164 E164:F164 I164:O164">
    <cfRule type="expression" dxfId="387" priority="427">
      <formula>$O164="NÃO INDICADO"</formula>
    </cfRule>
  </conditionalFormatting>
  <conditionalFormatting sqref="D164">
    <cfRule type="expression" dxfId="386" priority="425">
      <formula>$N164="LEVANTADO"</formula>
    </cfRule>
  </conditionalFormatting>
  <conditionalFormatting sqref="D164">
    <cfRule type="expression" dxfId="385" priority="424">
      <formula>$O164="NÃO INDICADO"</formula>
    </cfRule>
  </conditionalFormatting>
  <conditionalFormatting sqref="A165:B165">
    <cfRule type="expression" dxfId="384" priority="421">
      <formula>$O165="NÃO INDICADO"</formula>
    </cfRule>
  </conditionalFormatting>
  <conditionalFormatting sqref="A165:C165 E165:F165 I165:M165">
    <cfRule type="expression" dxfId="383" priority="423">
      <formula>$N165="LEVANTADO"</formula>
    </cfRule>
  </conditionalFormatting>
  <conditionalFormatting sqref="A165:C165 E165:F165 I165:O165">
    <cfRule type="expression" dxfId="382" priority="422">
      <formula>$O165="NÃO INDICADO"</formula>
    </cfRule>
  </conditionalFormatting>
  <conditionalFormatting sqref="D165">
    <cfRule type="expression" dxfId="381" priority="420">
      <formula>$N165="LEVANTADO"</formula>
    </cfRule>
  </conditionalFormatting>
  <conditionalFormatting sqref="D165">
    <cfRule type="expression" dxfId="380" priority="419">
      <formula>$O165="NÃO INDICADO"</formula>
    </cfRule>
  </conditionalFormatting>
  <conditionalFormatting sqref="G164">
    <cfRule type="expression" dxfId="379" priority="418">
      <formula>$N164="LEVANTADO"</formula>
    </cfRule>
  </conditionalFormatting>
  <conditionalFormatting sqref="G164">
    <cfRule type="expression" dxfId="378" priority="417">
      <formula>$O164="NÃO INDICADO"</formula>
    </cfRule>
  </conditionalFormatting>
  <conditionalFormatting sqref="G165">
    <cfRule type="expression" dxfId="377" priority="416">
      <formula>$N165="LEVANTADO"</formula>
    </cfRule>
  </conditionalFormatting>
  <conditionalFormatting sqref="G165">
    <cfRule type="expression" dxfId="376" priority="415">
      <formula>$O165="NÃO INDICADO"</formula>
    </cfRule>
  </conditionalFormatting>
  <conditionalFormatting sqref="A166:B166">
    <cfRule type="expression" dxfId="375" priority="412">
      <formula>$O166="NÃO INDICADO"</formula>
    </cfRule>
  </conditionalFormatting>
  <conditionalFormatting sqref="A166:C166 E166:F166 I166:M166">
    <cfRule type="expression" dxfId="374" priority="414">
      <formula>$N166="LEVANTADO"</formula>
    </cfRule>
  </conditionalFormatting>
  <conditionalFormatting sqref="A166:C166 E166:F166 I166:O166">
    <cfRule type="expression" dxfId="373" priority="413">
      <formula>$O166="NÃO INDICADO"</formula>
    </cfRule>
  </conditionalFormatting>
  <conditionalFormatting sqref="D166">
    <cfRule type="expression" dxfId="372" priority="411">
      <formula>$N166="LEVANTADO"</formula>
    </cfRule>
  </conditionalFormatting>
  <conditionalFormatting sqref="D166">
    <cfRule type="expression" dxfId="371" priority="410">
      <formula>$O166="NÃO INDICADO"</formula>
    </cfRule>
  </conditionalFormatting>
  <conditionalFormatting sqref="G166">
    <cfRule type="expression" dxfId="370" priority="409">
      <formula>$N166="LEVANTADO"</formula>
    </cfRule>
  </conditionalFormatting>
  <conditionalFormatting sqref="G166">
    <cfRule type="expression" dxfId="369" priority="408">
      <formula>$O166="NÃO INDICADO"</formula>
    </cfRule>
  </conditionalFormatting>
  <conditionalFormatting sqref="A167:B167">
    <cfRule type="expression" dxfId="368" priority="405">
      <formula>$O167="NÃO INDICADO"</formula>
    </cfRule>
  </conditionalFormatting>
  <conditionalFormatting sqref="A167:C167 E167:F167 I167:M167">
    <cfRule type="expression" dxfId="367" priority="407">
      <formula>$N167="LEVANTADO"</formula>
    </cfRule>
  </conditionalFormatting>
  <conditionalFormatting sqref="A167:C167 E167:F167 I167:O167">
    <cfRule type="expression" dxfId="366" priority="406">
      <formula>$O167="NÃO INDICADO"</formula>
    </cfRule>
  </conditionalFormatting>
  <conditionalFormatting sqref="D167">
    <cfRule type="expression" dxfId="365" priority="404">
      <formula>$N167="LEVANTADO"</formula>
    </cfRule>
  </conditionalFormatting>
  <conditionalFormatting sqref="D167">
    <cfRule type="expression" dxfId="364" priority="403">
      <formula>$O167="NÃO INDICADO"</formula>
    </cfRule>
  </conditionalFormatting>
  <conditionalFormatting sqref="G167">
    <cfRule type="expression" dxfId="363" priority="402">
      <formula>$N167="LEVANTADO"</formula>
    </cfRule>
  </conditionalFormatting>
  <conditionalFormatting sqref="G167">
    <cfRule type="expression" dxfId="362" priority="401">
      <formula>$O167="NÃO INDICADO"</formula>
    </cfRule>
  </conditionalFormatting>
  <conditionalFormatting sqref="A168:B168">
    <cfRule type="expression" dxfId="361" priority="398">
      <formula>$O168="NÃO INDICADO"</formula>
    </cfRule>
  </conditionalFormatting>
  <conditionalFormatting sqref="A168:C168 E168:F168 I168:M168">
    <cfRule type="expression" dxfId="360" priority="400">
      <formula>$N168="LEVANTADO"</formula>
    </cfRule>
  </conditionalFormatting>
  <conditionalFormatting sqref="A168:C168 E168:F168 I168:O168">
    <cfRule type="expression" dxfId="359" priority="399">
      <formula>$O168="NÃO INDICADO"</formula>
    </cfRule>
  </conditionalFormatting>
  <conditionalFormatting sqref="D168">
    <cfRule type="expression" dxfId="358" priority="397">
      <formula>$N168="LEVANTADO"</formula>
    </cfRule>
  </conditionalFormatting>
  <conditionalFormatting sqref="D168">
    <cfRule type="expression" dxfId="357" priority="396">
      <formula>$O168="NÃO INDICADO"</formula>
    </cfRule>
  </conditionalFormatting>
  <conditionalFormatting sqref="G168">
    <cfRule type="expression" dxfId="356" priority="395">
      <formula>$N168="LEVANTADO"</formula>
    </cfRule>
  </conditionalFormatting>
  <conditionalFormatting sqref="G168">
    <cfRule type="expression" dxfId="355" priority="394">
      <formula>$O168="NÃO INDICADO"</formula>
    </cfRule>
  </conditionalFormatting>
  <conditionalFormatting sqref="A169:B169">
    <cfRule type="expression" dxfId="354" priority="391">
      <formula>$O169="NÃO INDICADO"</formula>
    </cfRule>
  </conditionalFormatting>
  <conditionalFormatting sqref="A169:C169 I169:M169 E169:F169">
    <cfRule type="expression" dxfId="353" priority="393">
      <formula>$N169="LEVANTADO"</formula>
    </cfRule>
  </conditionalFormatting>
  <conditionalFormatting sqref="A169:C169 I169:O169 E169:F169">
    <cfRule type="expression" dxfId="352" priority="392">
      <formula>$O169="NÃO INDICADO"</formula>
    </cfRule>
  </conditionalFormatting>
  <conditionalFormatting sqref="G169">
    <cfRule type="expression" dxfId="351" priority="390">
      <formula>$N169="LEVANTADO"</formula>
    </cfRule>
  </conditionalFormatting>
  <conditionalFormatting sqref="G169">
    <cfRule type="expression" dxfId="350" priority="389">
      <formula>$O169="NÃO INDICADO"</formula>
    </cfRule>
  </conditionalFormatting>
  <conditionalFormatting sqref="D169">
    <cfRule type="expression" dxfId="349" priority="388">
      <formula>$N169="LEVANTADO"</formula>
    </cfRule>
  </conditionalFormatting>
  <conditionalFormatting sqref="D169">
    <cfRule type="expression" dxfId="348" priority="387">
      <formula>$O169="NÃO INDICADO"</formula>
    </cfRule>
  </conditionalFormatting>
  <conditionalFormatting sqref="A170:B170">
    <cfRule type="expression" dxfId="347" priority="384">
      <formula>$O170="NÃO INDICADO"</formula>
    </cfRule>
  </conditionalFormatting>
  <conditionalFormatting sqref="A170:C170 I170:M170 E170:F170">
    <cfRule type="expression" dxfId="346" priority="386">
      <formula>$N170="LEVANTADO"</formula>
    </cfRule>
  </conditionalFormatting>
  <conditionalFormatting sqref="A170:C170 I170:O170 E170:F170">
    <cfRule type="expression" dxfId="345" priority="385">
      <formula>$O170="NÃO INDICADO"</formula>
    </cfRule>
  </conditionalFormatting>
  <conditionalFormatting sqref="G170">
    <cfRule type="expression" dxfId="344" priority="383">
      <formula>$N170="LEVANTADO"</formula>
    </cfRule>
  </conditionalFormatting>
  <conditionalFormatting sqref="G170">
    <cfRule type="expression" dxfId="343" priority="382">
      <formula>$O170="NÃO INDICADO"</formula>
    </cfRule>
  </conditionalFormatting>
  <conditionalFormatting sqref="D170">
    <cfRule type="expression" dxfId="342" priority="381">
      <formula>$N170="LEVANTADO"</formula>
    </cfRule>
  </conditionalFormatting>
  <conditionalFormatting sqref="D170">
    <cfRule type="expression" dxfId="341" priority="380">
      <formula>$O170="NÃO INDICADO"</formula>
    </cfRule>
  </conditionalFormatting>
  <conditionalFormatting sqref="B171 I171:J171">
    <cfRule type="expression" dxfId="340" priority="377">
      <formula>$N171="LEVANTADO"</formula>
    </cfRule>
  </conditionalFormatting>
  <conditionalFormatting sqref="I171:J171">
    <cfRule type="expression" dxfId="339" priority="376">
      <formula>$O171="NÃO INDICADO"</formula>
    </cfRule>
  </conditionalFormatting>
  <conditionalFormatting sqref="A171:B171">
    <cfRule type="expression" dxfId="338" priority="371">
      <formula>$O171="NÃO INDICADO"</formula>
    </cfRule>
  </conditionalFormatting>
  <conditionalFormatting sqref="B171">
    <cfRule type="expression" dxfId="337" priority="375">
      <formula>$O171="NÃO INDICADO"</formula>
    </cfRule>
  </conditionalFormatting>
  <conditionalFormatting sqref="C171:H171 J171:M171">
    <cfRule type="expression" dxfId="336" priority="374">
      <formula>$N171="LEVANTADO"</formula>
    </cfRule>
  </conditionalFormatting>
  <conditionalFormatting sqref="C171:H171 J171:O171">
    <cfRule type="expression" dxfId="335" priority="373">
      <formula>$O171="NÃO INDICADO"</formula>
    </cfRule>
  </conditionalFormatting>
  <conditionalFormatting sqref="A171:B171">
    <cfRule type="expression" dxfId="334" priority="372">
      <formula>$N171="LEVANTADO"</formula>
    </cfRule>
  </conditionalFormatting>
  <conditionalFormatting sqref="A171:B171">
    <cfRule type="expression" dxfId="333" priority="370">
      <formula>$O171="NÃO INDICADO"</formula>
    </cfRule>
  </conditionalFormatting>
  <conditionalFormatting sqref="I171">
    <cfRule type="expression" dxfId="332" priority="369">
      <formula>$N171="LEVANTADO"</formula>
    </cfRule>
  </conditionalFormatting>
  <conditionalFormatting sqref="I171">
    <cfRule type="expression" dxfId="331" priority="368">
      <formula>$O171="NÃO INDICADO"</formula>
    </cfRule>
  </conditionalFormatting>
  <conditionalFormatting sqref="J171">
    <cfRule type="expression" dxfId="330" priority="379">
      <formula>$N171="LEVANTADO"</formula>
    </cfRule>
  </conditionalFormatting>
  <conditionalFormatting sqref="J171">
    <cfRule type="expression" dxfId="329" priority="378">
      <formula>$O171="NÃO INDICADO"</formula>
    </cfRule>
  </conditionalFormatting>
  <conditionalFormatting sqref="B172 I172:J172">
    <cfRule type="expression" dxfId="328" priority="365">
      <formula>$N172="LEVANTADO"</formula>
    </cfRule>
  </conditionalFormatting>
  <conditionalFormatting sqref="I172:J172">
    <cfRule type="expression" dxfId="327" priority="364">
      <formula>$O172="NÃO INDICADO"</formula>
    </cfRule>
  </conditionalFormatting>
  <conditionalFormatting sqref="A172:B172">
    <cfRule type="expression" dxfId="326" priority="359">
      <formula>$O172="NÃO INDICADO"</formula>
    </cfRule>
  </conditionalFormatting>
  <conditionalFormatting sqref="B172">
    <cfRule type="expression" dxfId="325" priority="363">
      <formula>$O172="NÃO INDICADO"</formula>
    </cfRule>
  </conditionalFormatting>
  <conditionalFormatting sqref="C172:H172 J172:M172">
    <cfRule type="expression" dxfId="324" priority="362">
      <formula>$N172="LEVANTADO"</formula>
    </cfRule>
  </conditionalFormatting>
  <conditionalFormatting sqref="C172:H172 J172:O172">
    <cfRule type="expression" dxfId="323" priority="361">
      <formula>$O172="NÃO INDICADO"</formula>
    </cfRule>
  </conditionalFormatting>
  <conditionalFormatting sqref="A172:B172">
    <cfRule type="expression" dxfId="322" priority="360">
      <formula>$N172="LEVANTADO"</formula>
    </cfRule>
  </conditionalFormatting>
  <conditionalFormatting sqref="A172:B172">
    <cfRule type="expression" dxfId="321" priority="358">
      <formula>$O172="NÃO INDICADO"</formula>
    </cfRule>
  </conditionalFormatting>
  <conditionalFormatting sqref="I172">
    <cfRule type="expression" dxfId="320" priority="357">
      <formula>$N172="LEVANTADO"</formula>
    </cfRule>
  </conditionalFormatting>
  <conditionalFormatting sqref="I172">
    <cfRule type="expression" dxfId="319" priority="356">
      <formula>$O172="NÃO INDICADO"</formula>
    </cfRule>
  </conditionalFormatting>
  <conditionalFormatting sqref="J172">
    <cfRule type="expression" dxfId="318" priority="367">
      <formula>$N172="LEVANTADO"</formula>
    </cfRule>
  </conditionalFormatting>
  <conditionalFormatting sqref="J172">
    <cfRule type="expression" dxfId="317" priority="366">
      <formula>$O172="NÃO INDICADO"</formula>
    </cfRule>
  </conditionalFormatting>
  <conditionalFormatting sqref="H160:H170">
    <cfRule type="expression" dxfId="316" priority="355">
      <formula>$N160="LEVANTADO"</formula>
    </cfRule>
  </conditionalFormatting>
  <conditionalFormatting sqref="H160:H170">
    <cfRule type="expression" dxfId="315" priority="354">
      <formula>$O160="NÃO INDICADO"</formula>
    </cfRule>
  </conditionalFormatting>
  <conditionalFormatting sqref="A175:B175">
    <cfRule type="expression" dxfId="314" priority="351">
      <formula>$O175="NÃO INDICADO"</formula>
    </cfRule>
  </conditionalFormatting>
  <conditionalFormatting sqref="A175:M175 J176:J187 I175:I187">
    <cfRule type="expression" dxfId="313" priority="353">
      <formula>$N175="LEVANTADO"</formula>
    </cfRule>
  </conditionalFormatting>
  <conditionalFormatting sqref="D175:J175 J176:J187 I175:I187">
    <cfRule type="expression" dxfId="312" priority="352">
      <formula>$O175="NÃO INDICADO"</formula>
    </cfRule>
  </conditionalFormatting>
  <conditionalFormatting sqref="A176:B176">
    <cfRule type="expression" dxfId="311" priority="348">
      <formula>$O176="NÃO INDICADO"</formula>
    </cfRule>
  </conditionalFormatting>
  <conditionalFormatting sqref="A176:F176 H176:M176">
    <cfRule type="expression" dxfId="310" priority="350">
      <formula>$N176="LEVANTADO"</formula>
    </cfRule>
  </conditionalFormatting>
  <conditionalFormatting sqref="D176:F176 H176:J176">
    <cfRule type="expression" dxfId="309" priority="349">
      <formula>$O176="NÃO INDICADO"</formula>
    </cfRule>
  </conditionalFormatting>
  <conditionalFormatting sqref="G176">
    <cfRule type="expression" dxfId="308" priority="347">
      <formula>$N176="LEVANTADO"</formula>
    </cfRule>
  </conditionalFormatting>
  <conditionalFormatting sqref="G176">
    <cfRule type="expression" dxfId="307" priority="346">
      <formula>$O176="NÃO INDICADO"</formula>
    </cfRule>
  </conditionalFormatting>
  <conditionalFormatting sqref="A177:B177">
    <cfRule type="expression" dxfId="306" priority="343">
      <formula>$O177="NÃO INDICADO"</formula>
    </cfRule>
  </conditionalFormatting>
  <conditionalFormatting sqref="A177:C177 E177:F177 H177:M177">
    <cfRule type="expression" dxfId="305" priority="345">
      <formula>$N177="LEVANTADO"</formula>
    </cfRule>
  </conditionalFormatting>
  <conditionalFormatting sqref="A177:C177 E177:F177 H177:O177">
    <cfRule type="expression" dxfId="304" priority="344">
      <formula>$O177="NÃO INDICADO"</formula>
    </cfRule>
  </conditionalFormatting>
  <conditionalFormatting sqref="D177">
    <cfRule type="expression" dxfId="303" priority="342">
      <formula>$N177="LEVANTADO"</formula>
    </cfRule>
  </conditionalFormatting>
  <conditionalFormatting sqref="D177">
    <cfRule type="expression" dxfId="302" priority="341">
      <formula>$O177="NÃO INDICADO"</formula>
    </cfRule>
  </conditionalFormatting>
  <conditionalFormatting sqref="G177">
    <cfRule type="expression" dxfId="301" priority="340">
      <formula>$N177="LEVANTADO"</formula>
    </cfRule>
  </conditionalFormatting>
  <conditionalFormatting sqref="G177">
    <cfRule type="expression" dxfId="300" priority="339">
      <formula>$O177="NÃO INDICADO"</formula>
    </cfRule>
  </conditionalFormatting>
  <conditionalFormatting sqref="A178:B178">
    <cfRule type="expression" dxfId="299" priority="336">
      <formula>$O178="NÃO INDICADO"</formula>
    </cfRule>
  </conditionalFormatting>
  <conditionalFormatting sqref="A178:C178 E178:F178 H178:M178">
    <cfRule type="expression" dxfId="298" priority="338">
      <formula>$N178="LEVANTADO"</formula>
    </cfRule>
  </conditionalFormatting>
  <conditionalFormatting sqref="A178:C178 E178:F178 H178:O178">
    <cfRule type="expression" dxfId="297" priority="337">
      <formula>$O178="NÃO INDICADO"</formula>
    </cfRule>
  </conditionalFormatting>
  <conditionalFormatting sqref="D178">
    <cfRule type="expression" dxfId="296" priority="335">
      <formula>$N178="LEVANTADO"</formula>
    </cfRule>
  </conditionalFormatting>
  <conditionalFormatting sqref="D178">
    <cfRule type="expression" dxfId="295" priority="334">
      <formula>$O178="NÃO INDICADO"</formula>
    </cfRule>
  </conditionalFormatting>
  <conditionalFormatting sqref="G178">
    <cfRule type="expression" dxfId="294" priority="333">
      <formula>$N178="LEVANTADO"</formula>
    </cfRule>
  </conditionalFormatting>
  <conditionalFormatting sqref="G178">
    <cfRule type="expression" dxfId="293" priority="332">
      <formula>$O178="NÃO INDICADO"</formula>
    </cfRule>
  </conditionalFormatting>
  <conditionalFormatting sqref="A179:B179">
    <cfRule type="expression" dxfId="292" priority="329">
      <formula>$O179="NÃO INDICADO"</formula>
    </cfRule>
  </conditionalFormatting>
  <conditionalFormatting sqref="A179:C179 E179:F179 H179:M179">
    <cfRule type="expression" dxfId="291" priority="331">
      <formula>$N179="LEVANTADO"</formula>
    </cfRule>
  </conditionalFormatting>
  <conditionalFormatting sqref="A179:C179 E179:F179 H179:O179">
    <cfRule type="expression" dxfId="290" priority="330">
      <formula>$O179="NÃO INDICADO"</formula>
    </cfRule>
  </conditionalFormatting>
  <conditionalFormatting sqref="D179">
    <cfRule type="expression" dxfId="289" priority="328">
      <formula>$N179="LEVANTADO"</formula>
    </cfRule>
  </conditionalFormatting>
  <conditionalFormatting sqref="D179">
    <cfRule type="expression" dxfId="288" priority="327">
      <formula>$O179="NÃO INDICADO"</formula>
    </cfRule>
  </conditionalFormatting>
  <conditionalFormatting sqref="A180:B180">
    <cfRule type="expression" dxfId="287" priority="324">
      <formula>$O180="NÃO INDICADO"</formula>
    </cfRule>
  </conditionalFormatting>
  <conditionalFormatting sqref="A180:C180 E180:F180 H180:M180">
    <cfRule type="expression" dxfId="286" priority="326">
      <formula>$N180="LEVANTADO"</formula>
    </cfRule>
  </conditionalFormatting>
  <conditionalFormatting sqref="A180:C180 E180:F180 H180:O180">
    <cfRule type="expression" dxfId="285" priority="325">
      <formula>$O180="NÃO INDICADO"</formula>
    </cfRule>
  </conditionalFormatting>
  <conditionalFormatting sqref="D180">
    <cfRule type="expression" dxfId="284" priority="323">
      <formula>$N180="LEVANTADO"</formula>
    </cfRule>
  </conditionalFormatting>
  <conditionalFormatting sqref="D180">
    <cfRule type="expression" dxfId="283" priority="322">
      <formula>$O180="NÃO INDICADO"</formula>
    </cfRule>
  </conditionalFormatting>
  <conditionalFormatting sqref="G179">
    <cfRule type="expression" dxfId="282" priority="321">
      <formula>$N179="LEVANTADO"</formula>
    </cfRule>
  </conditionalFormatting>
  <conditionalFormatting sqref="G179">
    <cfRule type="expression" dxfId="281" priority="320">
      <formula>$O179="NÃO INDICADO"</formula>
    </cfRule>
  </conditionalFormatting>
  <conditionalFormatting sqref="G180">
    <cfRule type="expression" dxfId="280" priority="319">
      <formula>$N180="LEVANTADO"</formula>
    </cfRule>
  </conditionalFormatting>
  <conditionalFormatting sqref="G180">
    <cfRule type="expression" dxfId="279" priority="318">
      <formula>$O180="NÃO INDICADO"</formula>
    </cfRule>
  </conditionalFormatting>
  <conditionalFormatting sqref="A181:B181">
    <cfRule type="expression" dxfId="278" priority="315">
      <formula>$O181="NÃO INDICADO"</formula>
    </cfRule>
  </conditionalFormatting>
  <conditionalFormatting sqref="A181:C181 E181:F181 H181:M181">
    <cfRule type="expression" dxfId="277" priority="317">
      <formula>$N181="LEVANTADO"</formula>
    </cfRule>
  </conditionalFormatting>
  <conditionalFormatting sqref="A181:C181 E181:F181 H181:O181">
    <cfRule type="expression" dxfId="276" priority="316">
      <formula>$O181="NÃO INDICADO"</formula>
    </cfRule>
  </conditionalFormatting>
  <conditionalFormatting sqref="D181">
    <cfRule type="expression" dxfId="275" priority="314">
      <formula>$N181="LEVANTADO"</formula>
    </cfRule>
  </conditionalFormatting>
  <conditionalFormatting sqref="D181">
    <cfRule type="expression" dxfId="274" priority="313">
      <formula>$O181="NÃO INDICADO"</formula>
    </cfRule>
  </conditionalFormatting>
  <conditionalFormatting sqref="G181">
    <cfRule type="expression" dxfId="273" priority="312">
      <formula>$N181="LEVANTADO"</formula>
    </cfRule>
  </conditionalFormatting>
  <conditionalFormatting sqref="G181">
    <cfRule type="expression" dxfId="272" priority="311">
      <formula>$O181="NÃO INDICADO"</formula>
    </cfRule>
  </conditionalFormatting>
  <conditionalFormatting sqref="A182:B182">
    <cfRule type="expression" dxfId="271" priority="308">
      <formula>$O182="NÃO INDICADO"</formula>
    </cfRule>
  </conditionalFormatting>
  <conditionalFormatting sqref="A182:C182 E182:F182 H182:M182">
    <cfRule type="expression" dxfId="270" priority="310">
      <formula>$N182="LEVANTADO"</formula>
    </cfRule>
  </conditionalFormatting>
  <conditionalFormatting sqref="A182:C182 E182:F182 H182:O182">
    <cfRule type="expression" dxfId="269" priority="309">
      <formula>$O182="NÃO INDICADO"</formula>
    </cfRule>
  </conditionalFormatting>
  <conditionalFormatting sqref="D182">
    <cfRule type="expression" dxfId="268" priority="307">
      <formula>$N182="LEVANTADO"</formula>
    </cfRule>
  </conditionalFormatting>
  <conditionalFormatting sqref="D182">
    <cfRule type="expression" dxfId="267" priority="306">
      <formula>$O182="NÃO INDICADO"</formula>
    </cfRule>
  </conditionalFormatting>
  <conditionalFormatting sqref="G182">
    <cfRule type="expression" dxfId="266" priority="305">
      <formula>$N182="LEVANTADO"</formula>
    </cfRule>
  </conditionalFormatting>
  <conditionalFormatting sqref="G182">
    <cfRule type="expression" dxfId="265" priority="304">
      <formula>$O182="NÃO INDICADO"</formula>
    </cfRule>
  </conditionalFormatting>
  <conditionalFormatting sqref="A183:B183">
    <cfRule type="expression" dxfId="264" priority="301">
      <formula>$O183="NÃO INDICADO"</formula>
    </cfRule>
  </conditionalFormatting>
  <conditionalFormatting sqref="A183:C183 E183:F183 H183:M183">
    <cfRule type="expression" dxfId="263" priority="303">
      <formula>$N183="LEVANTADO"</formula>
    </cfRule>
  </conditionalFormatting>
  <conditionalFormatting sqref="A183:C183 E183:F183 H183:O183">
    <cfRule type="expression" dxfId="262" priority="302">
      <formula>$O183="NÃO INDICADO"</formula>
    </cfRule>
  </conditionalFormatting>
  <conditionalFormatting sqref="D183">
    <cfRule type="expression" dxfId="261" priority="300">
      <formula>$N183="LEVANTADO"</formula>
    </cfRule>
  </conditionalFormatting>
  <conditionalFormatting sqref="D183">
    <cfRule type="expression" dxfId="260" priority="299">
      <formula>$O183="NÃO INDICADO"</formula>
    </cfRule>
  </conditionalFormatting>
  <conditionalFormatting sqref="G183">
    <cfRule type="expression" dxfId="259" priority="298">
      <formula>$N183="LEVANTADO"</formula>
    </cfRule>
  </conditionalFormatting>
  <conditionalFormatting sqref="G183">
    <cfRule type="expression" dxfId="258" priority="297">
      <formula>$O183="NÃO INDICADO"</formula>
    </cfRule>
  </conditionalFormatting>
  <conditionalFormatting sqref="A184:B184">
    <cfRule type="expression" dxfId="257" priority="294">
      <formula>$O184="NÃO INDICADO"</formula>
    </cfRule>
  </conditionalFormatting>
  <conditionalFormatting sqref="A184:C184 H184:M184 E184:F184">
    <cfRule type="expression" dxfId="256" priority="296">
      <formula>$N184="LEVANTADO"</formula>
    </cfRule>
  </conditionalFormatting>
  <conditionalFormatting sqref="A184:C184 H184:O184 E184:F184">
    <cfRule type="expression" dxfId="255" priority="295">
      <formula>$O184="NÃO INDICADO"</formula>
    </cfRule>
  </conditionalFormatting>
  <conditionalFormatting sqref="G184">
    <cfRule type="expression" dxfId="254" priority="293">
      <formula>$N184="LEVANTADO"</formula>
    </cfRule>
  </conditionalFormatting>
  <conditionalFormatting sqref="G184">
    <cfRule type="expression" dxfId="253" priority="292">
      <formula>$O184="NÃO INDICADO"</formula>
    </cfRule>
  </conditionalFormatting>
  <conditionalFormatting sqref="D184">
    <cfRule type="expression" dxfId="252" priority="291">
      <formula>$N184="LEVANTADO"</formula>
    </cfRule>
  </conditionalFormatting>
  <conditionalFormatting sqref="D184">
    <cfRule type="expression" dxfId="251" priority="290">
      <formula>$O184="NÃO INDICADO"</formula>
    </cfRule>
  </conditionalFormatting>
  <conditionalFormatting sqref="A185:B185">
    <cfRule type="expression" dxfId="250" priority="287">
      <formula>$O185="NÃO INDICADO"</formula>
    </cfRule>
  </conditionalFormatting>
  <conditionalFormatting sqref="A185:C185 H185:M185 E185:F185">
    <cfRule type="expression" dxfId="249" priority="289">
      <formula>$N185="LEVANTADO"</formula>
    </cfRule>
  </conditionalFormatting>
  <conditionalFormatting sqref="A185:C185 H185:O185 E185:F185">
    <cfRule type="expression" dxfId="248" priority="288">
      <formula>$O185="NÃO INDICADO"</formula>
    </cfRule>
  </conditionalFormatting>
  <conditionalFormatting sqref="G185">
    <cfRule type="expression" dxfId="247" priority="286">
      <formula>$N185="LEVANTADO"</formula>
    </cfRule>
  </conditionalFormatting>
  <conditionalFormatting sqref="G185">
    <cfRule type="expression" dxfId="246" priority="285">
      <formula>$O185="NÃO INDICADO"</formula>
    </cfRule>
  </conditionalFormatting>
  <conditionalFormatting sqref="D185">
    <cfRule type="expression" dxfId="245" priority="284">
      <formula>$N185="LEVANTADO"</formula>
    </cfRule>
  </conditionalFormatting>
  <conditionalFormatting sqref="D185">
    <cfRule type="expression" dxfId="244" priority="283">
      <formula>$O185="NÃO INDICADO"</formula>
    </cfRule>
  </conditionalFormatting>
  <conditionalFormatting sqref="B186 I186:J186">
    <cfRule type="expression" dxfId="243" priority="280">
      <formula>$N186="LEVANTADO"</formula>
    </cfRule>
  </conditionalFormatting>
  <conditionalFormatting sqref="I186:J186">
    <cfRule type="expression" dxfId="242" priority="279">
      <formula>$O186="NÃO INDICADO"</formula>
    </cfRule>
  </conditionalFormatting>
  <conditionalFormatting sqref="A186:B186">
    <cfRule type="expression" dxfId="241" priority="274">
      <formula>$O186="NÃO INDICADO"</formula>
    </cfRule>
  </conditionalFormatting>
  <conditionalFormatting sqref="B186">
    <cfRule type="expression" dxfId="240" priority="278">
      <formula>$O186="NÃO INDICADO"</formula>
    </cfRule>
  </conditionalFormatting>
  <conditionalFormatting sqref="C186:H186 J186:M186">
    <cfRule type="expression" dxfId="239" priority="277">
      <formula>$N186="LEVANTADO"</formula>
    </cfRule>
  </conditionalFormatting>
  <conditionalFormatting sqref="C186:H186 J186:O186">
    <cfRule type="expression" dxfId="238" priority="276">
      <formula>$O186="NÃO INDICADO"</formula>
    </cfRule>
  </conditionalFormatting>
  <conditionalFormatting sqref="A186:B186">
    <cfRule type="expression" dxfId="237" priority="275">
      <formula>$N186="LEVANTADO"</formula>
    </cfRule>
  </conditionalFormatting>
  <conditionalFormatting sqref="A186:B186">
    <cfRule type="expression" dxfId="236" priority="273">
      <formula>$O186="NÃO INDICADO"</formula>
    </cfRule>
  </conditionalFormatting>
  <conditionalFormatting sqref="I186">
    <cfRule type="expression" dxfId="235" priority="272">
      <formula>$N186="LEVANTADO"</formula>
    </cfRule>
  </conditionalFormatting>
  <conditionalFormatting sqref="I186">
    <cfRule type="expression" dxfId="234" priority="271">
      <formula>$O186="NÃO INDICADO"</formula>
    </cfRule>
  </conditionalFormatting>
  <conditionalFormatting sqref="J186">
    <cfRule type="expression" dxfId="233" priority="282">
      <formula>$N186="LEVANTADO"</formula>
    </cfRule>
  </conditionalFormatting>
  <conditionalFormatting sqref="J186">
    <cfRule type="expression" dxfId="232" priority="281">
      <formula>$O186="NÃO INDICADO"</formula>
    </cfRule>
  </conditionalFormatting>
  <conditionalFormatting sqref="B187 I187:J187">
    <cfRule type="expression" dxfId="231" priority="268">
      <formula>$N187="LEVANTADO"</formula>
    </cfRule>
  </conditionalFormatting>
  <conditionalFormatting sqref="I187:J187">
    <cfRule type="expression" dxfId="230" priority="267">
      <formula>$O187="NÃO INDICADO"</formula>
    </cfRule>
  </conditionalFormatting>
  <conditionalFormatting sqref="A187:B187">
    <cfRule type="expression" dxfId="229" priority="262">
      <formula>$O187="NÃO INDICADO"</formula>
    </cfRule>
  </conditionalFormatting>
  <conditionalFormatting sqref="B187">
    <cfRule type="expression" dxfId="228" priority="266">
      <formula>$O187="NÃO INDICADO"</formula>
    </cfRule>
  </conditionalFormatting>
  <conditionalFormatting sqref="C187:H187 J187:M187">
    <cfRule type="expression" dxfId="227" priority="265">
      <formula>$N187="LEVANTADO"</formula>
    </cfRule>
  </conditionalFormatting>
  <conditionalFormatting sqref="C187:H187 J187:O187">
    <cfRule type="expression" dxfId="226" priority="264">
      <formula>$O187="NÃO INDICADO"</formula>
    </cfRule>
  </conditionalFormatting>
  <conditionalFormatting sqref="A187:B187">
    <cfRule type="expression" dxfId="225" priority="263">
      <formula>$N187="LEVANTADO"</formula>
    </cfRule>
  </conditionalFormatting>
  <conditionalFormatting sqref="A187:B187">
    <cfRule type="expression" dxfId="224" priority="261">
      <formula>$O187="NÃO INDICADO"</formula>
    </cfRule>
  </conditionalFormatting>
  <conditionalFormatting sqref="I187">
    <cfRule type="expression" dxfId="223" priority="260">
      <formula>$N187="LEVANTADO"</formula>
    </cfRule>
  </conditionalFormatting>
  <conditionalFormatting sqref="I187">
    <cfRule type="expression" dxfId="222" priority="259">
      <formula>$O187="NÃO INDICADO"</formula>
    </cfRule>
  </conditionalFormatting>
  <conditionalFormatting sqref="J187">
    <cfRule type="expression" dxfId="221" priority="270">
      <formula>$N187="LEVANTADO"</formula>
    </cfRule>
  </conditionalFormatting>
  <conditionalFormatting sqref="J187">
    <cfRule type="expression" dxfId="220" priority="269">
      <formula>$O187="NÃO INDICADO"</formula>
    </cfRule>
  </conditionalFormatting>
  <conditionalFormatting sqref="B203 I203:J203">
    <cfRule type="expression" dxfId="219" priority="255">
      <formula>$N203="LEVANTADO"</formula>
    </cfRule>
  </conditionalFormatting>
  <conditionalFormatting sqref="I203:J203">
    <cfRule type="expression" dxfId="218" priority="254">
      <formula>$O203="NÃO INDICADO"</formula>
    </cfRule>
  </conditionalFormatting>
  <conditionalFormatting sqref="A203:B203">
    <cfRule type="expression" dxfId="217" priority="249">
      <formula>$O203="NÃO INDICADO"</formula>
    </cfRule>
  </conditionalFormatting>
  <conditionalFormatting sqref="A192:B202">
    <cfRule type="expression" dxfId="216" priority="256">
      <formula>$O192="NÃO INDICADO"</formula>
    </cfRule>
  </conditionalFormatting>
  <conditionalFormatting sqref="B203">
    <cfRule type="expression" dxfId="215" priority="253">
      <formula>$O203="NÃO INDICADO"</formula>
    </cfRule>
  </conditionalFormatting>
  <conditionalFormatting sqref="C203:H203 J203:M203">
    <cfRule type="expression" dxfId="214" priority="252">
      <formula>$N203="LEVANTADO"</formula>
    </cfRule>
  </conditionalFormatting>
  <conditionalFormatting sqref="C203:H203 J203:O203">
    <cfRule type="expression" dxfId="213" priority="251">
      <formula>$O203="NÃO INDICADO"</formula>
    </cfRule>
  </conditionalFormatting>
  <conditionalFormatting sqref="A203:B203">
    <cfRule type="expression" dxfId="212" priority="250">
      <formula>$N203="LEVANTADO"</formula>
    </cfRule>
  </conditionalFormatting>
  <conditionalFormatting sqref="A203:B203">
    <cfRule type="expression" dxfId="211" priority="248">
      <formula>$O203="NÃO INDICADO"</formula>
    </cfRule>
  </conditionalFormatting>
  <conditionalFormatting sqref="I203">
    <cfRule type="expression" dxfId="210" priority="247">
      <formula>$N203="LEVANTADO"</formula>
    </cfRule>
  </conditionalFormatting>
  <conditionalFormatting sqref="I203">
    <cfRule type="expression" dxfId="209" priority="246">
      <formula>$O203="NÃO INDICADO"</formula>
    </cfRule>
  </conditionalFormatting>
  <conditionalFormatting sqref="A192:M194 A195:C202 J203 E195:M202">
    <cfRule type="expression" dxfId="208" priority="258">
      <formula>$N192="LEVANTADO"</formula>
    </cfRule>
  </conditionalFormatting>
  <conditionalFormatting sqref="D192:J193 A194:O194 A195:C202 J203 E195:O202">
    <cfRule type="expression" dxfId="207" priority="257">
      <formula>$O192="NÃO INDICADO"</formula>
    </cfRule>
  </conditionalFormatting>
  <conditionalFormatting sqref="A205:M206">
    <cfRule type="expression" dxfId="206" priority="245">
      <formula>$N205="LEVANTADO"</formula>
    </cfRule>
  </conditionalFormatting>
  <conditionalFormatting sqref="A205:O206">
    <cfRule type="expression" dxfId="205" priority="244">
      <formula>$O205="NÃO INDICADO"</formula>
    </cfRule>
  </conditionalFormatting>
  <conditionalFormatting sqref="A205:B206">
    <cfRule type="expression" dxfId="204" priority="243">
      <formula>$O205="NÃO INDICADO"</formula>
    </cfRule>
  </conditionalFormatting>
  <conditionalFormatting sqref="K221:O221 A221:C221">
    <cfRule type="expression" dxfId="203" priority="224">
      <formula>$O221="NÃO INDICADO"</formula>
    </cfRule>
  </conditionalFormatting>
  <conditionalFormatting sqref="A218:C219 K218:M219 K216:M216 A216:C216 A217:B217 I216:J219">
    <cfRule type="expression" dxfId="202" priority="242">
      <formula>$N216="LEVANTADO"</formula>
    </cfRule>
  </conditionalFormatting>
  <conditionalFormatting sqref="K218:O219 A218:C219 K216:O216 A216:C216 I216:J219">
    <cfRule type="expression" dxfId="201" priority="241">
      <formula>$O216="NÃO INDICADO"</formula>
    </cfRule>
  </conditionalFormatting>
  <conditionalFormatting sqref="D216:J216 D218:J219 J217">
    <cfRule type="expression" dxfId="200" priority="240">
      <formula>$N216="LEVANTADO"</formula>
    </cfRule>
  </conditionalFormatting>
  <conditionalFormatting sqref="D216:J216 D218:J219 J217">
    <cfRule type="expression" dxfId="199" priority="239">
      <formula>$O216="NÃO INDICADO"</formula>
    </cfRule>
  </conditionalFormatting>
  <conditionalFormatting sqref="A216:B219">
    <cfRule type="expression" dxfId="198" priority="238">
      <formula>$O216="NÃO INDICADO"</formula>
    </cfRule>
  </conditionalFormatting>
  <conditionalFormatting sqref="K217:M217 A217:C217">
    <cfRule type="expression" dxfId="197" priority="237">
      <formula>$N217="LEVANTADO"</formula>
    </cfRule>
  </conditionalFormatting>
  <conditionalFormatting sqref="A217:C217 K217:O217">
    <cfRule type="expression" dxfId="196" priority="236">
      <formula>$O217="NÃO INDICADO"</formula>
    </cfRule>
  </conditionalFormatting>
  <conditionalFormatting sqref="D217:J217">
    <cfRule type="expression" dxfId="195" priority="235">
      <formula>$N217="LEVANTADO"</formula>
    </cfRule>
  </conditionalFormatting>
  <conditionalFormatting sqref="D217:J217">
    <cfRule type="expression" dxfId="194" priority="234">
      <formula>$O217="NÃO INDICADO"</formula>
    </cfRule>
  </conditionalFormatting>
  <conditionalFormatting sqref="A214:C214 I214:M214 A208:M213">
    <cfRule type="expression" dxfId="193" priority="233">
      <formula>$N208="LEVANTADO"</formula>
    </cfRule>
  </conditionalFormatting>
  <conditionalFormatting sqref="A214:C214 I214:O214 A208:O213">
    <cfRule type="expression" dxfId="192" priority="232">
      <formula>$O208="NÃO INDICADO"</formula>
    </cfRule>
  </conditionalFormatting>
  <conditionalFormatting sqref="A208:B214">
    <cfRule type="expression" dxfId="191" priority="231">
      <formula>$O208="NÃO INDICADO"</formula>
    </cfRule>
  </conditionalFormatting>
  <conditionalFormatting sqref="D214:J214">
    <cfRule type="expression" dxfId="190" priority="230">
      <formula>$N214="LEVANTADO"</formula>
    </cfRule>
  </conditionalFormatting>
  <conditionalFormatting sqref="D214:J214">
    <cfRule type="expression" dxfId="189" priority="229">
      <formula>$O214="NÃO INDICADO"</formula>
    </cfRule>
  </conditionalFormatting>
  <conditionalFormatting sqref="K222:M222 A222:C222 A223:B224 A221:B221 I221:J224">
    <cfRule type="expression" dxfId="188" priority="228">
      <formula>$N221="LEVANTADO"</formula>
    </cfRule>
  </conditionalFormatting>
  <conditionalFormatting sqref="A222:C222 K222:O222 I221:J224">
    <cfRule type="expression" dxfId="187" priority="227">
      <formula>$O221="NÃO INDICADO"</formula>
    </cfRule>
  </conditionalFormatting>
  <conditionalFormatting sqref="A221:B224">
    <cfRule type="expression" dxfId="186" priority="226">
      <formula>$O221="NÃO INDICADO"</formula>
    </cfRule>
  </conditionalFormatting>
  <conditionalFormatting sqref="A221:C221 K221:M221">
    <cfRule type="expression" dxfId="185" priority="225">
      <formula>$N221="LEVANTADO"</formula>
    </cfRule>
  </conditionalFormatting>
  <conditionalFormatting sqref="D221:J221 J222:J224">
    <cfRule type="expression" dxfId="184" priority="223">
      <formula>$N221="LEVANTADO"</formula>
    </cfRule>
  </conditionalFormatting>
  <conditionalFormatting sqref="D221:J221 J222:J224">
    <cfRule type="expression" dxfId="183" priority="222">
      <formula>$O221="NÃO INDICADO"</formula>
    </cfRule>
  </conditionalFormatting>
  <conditionalFormatting sqref="D222:J222">
    <cfRule type="expression" dxfId="182" priority="221">
      <formula>$N222="LEVANTADO"</formula>
    </cfRule>
  </conditionalFormatting>
  <conditionalFormatting sqref="D222:J222">
    <cfRule type="expression" dxfId="181" priority="220">
      <formula>$O222="NÃO INDICADO"</formula>
    </cfRule>
  </conditionalFormatting>
  <conditionalFormatting sqref="K223:M223 A223:C223">
    <cfRule type="expression" dxfId="180" priority="219">
      <formula>$N223="LEVANTADO"</formula>
    </cfRule>
  </conditionalFormatting>
  <conditionalFormatting sqref="A223:C223 K223:O223">
    <cfRule type="expression" dxfId="179" priority="218">
      <formula>$O223="NÃO INDICADO"</formula>
    </cfRule>
  </conditionalFormatting>
  <conditionalFormatting sqref="D223:J223">
    <cfRule type="expression" dxfId="178" priority="217">
      <formula>$N223="LEVANTADO"</formula>
    </cfRule>
  </conditionalFormatting>
  <conditionalFormatting sqref="D223:J223">
    <cfRule type="expression" dxfId="177" priority="216">
      <formula>$O223="NÃO INDICADO"</formula>
    </cfRule>
  </conditionalFormatting>
  <conditionalFormatting sqref="A224:C224 K224:M224">
    <cfRule type="expression" dxfId="176" priority="215">
      <formula>$N224="LEVANTADO"</formula>
    </cfRule>
  </conditionalFormatting>
  <conditionalFormatting sqref="K224:O224 A224:C224">
    <cfRule type="expression" dxfId="175" priority="214">
      <formula>$O224="NÃO INDICADO"</formula>
    </cfRule>
  </conditionalFormatting>
  <conditionalFormatting sqref="D224:J224">
    <cfRule type="expression" dxfId="174" priority="213">
      <formula>$N224="LEVANTADO"</formula>
    </cfRule>
  </conditionalFormatting>
  <conditionalFormatting sqref="D224:J224">
    <cfRule type="expression" dxfId="173" priority="212">
      <formula>$O224="NÃO INDICADO"</formula>
    </cfRule>
  </conditionalFormatting>
  <conditionalFormatting sqref="D195">
    <cfRule type="expression" dxfId="172" priority="193">
      <formula>$N195="LEVANTADO"</formula>
    </cfRule>
  </conditionalFormatting>
  <conditionalFormatting sqref="D195">
    <cfRule type="expression" dxfId="171" priority="192">
      <formula>$O195="NÃO INDICADO"</formula>
    </cfRule>
  </conditionalFormatting>
  <conditionalFormatting sqref="D196">
    <cfRule type="expression" dxfId="170" priority="184">
      <formula>$N196="LEVANTADO"</formula>
    </cfRule>
  </conditionalFormatting>
  <conditionalFormatting sqref="D196">
    <cfRule type="expression" dxfId="169" priority="183">
      <formula>$O196="NÃO INDICADO"</formula>
    </cfRule>
  </conditionalFormatting>
  <conditionalFormatting sqref="D197">
    <cfRule type="expression" dxfId="168" priority="177">
      <formula>$N197="LEVANTADO"</formula>
    </cfRule>
  </conditionalFormatting>
  <conditionalFormatting sqref="D197">
    <cfRule type="expression" dxfId="167" priority="176">
      <formula>$O197="NÃO INDICADO"</formula>
    </cfRule>
  </conditionalFormatting>
  <conditionalFormatting sqref="D198">
    <cfRule type="expression" dxfId="166" priority="166">
      <formula>$N198="LEVANTADO"</formula>
    </cfRule>
  </conditionalFormatting>
  <conditionalFormatting sqref="D198">
    <cfRule type="expression" dxfId="165" priority="165">
      <formula>$O198="NÃO INDICADO"</formula>
    </cfRule>
  </conditionalFormatting>
  <conditionalFormatting sqref="D199">
    <cfRule type="expression" dxfId="164" priority="157">
      <formula>$N199="LEVANTADO"</formula>
    </cfRule>
  </conditionalFormatting>
  <conditionalFormatting sqref="D199">
    <cfRule type="expression" dxfId="163" priority="156">
      <formula>$O199="NÃO INDICADO"</formula>
    </cfRule>
  </conditionalFormatting>
  <conditionalFormatting sqref="D200">
    <cfRule type="expression" dxfId="162" priority="148">
      <formula>$N200="LEVANTADO"</formula>
    </cfRule>
  </conditionalFormatting>
  <conditionalFormatting sqref="D200">
    <cfRule type="expression" dxfId="161" priority="147">
      <formula>$O200="NÃO INDICADO"</formula>
    </cfRule>
  </conditionalFormatting>
  <conditionalFormatting sqref="D201">
    <cfRule type="expression" dxfId="160" priority="137">
      <formula>$N201="LEVANTADO"</formula>
    </cfRule>
  </conditionalFormatting>
  <conditionalFormatting sqref="D201">
    <cfRule type="expression" dxfId="159" priority="136">
      <formula>$O201="NÃO INDICADO"</formula>
    </cfRule>
  </conditionalFormatting>
  <conditionalFormatting sqref="D202">
    <cfRule type="expression" dxfId="158" priority="128">
      <formula>$N202="LEVANTADO"</formula>
    </cfRule>
  </conditionalFormatting>
  <conditionalFormatting sqref="D202">
    <cfRule type="expression" dxfId="157" priority="127">
      <formula>$O202="NÃO INDICADO"</formula>
    </cfRule>
  </conditionalFormatting>
  <conditionalFormatting sqref="J52">
    <cfRule type="expression" dxfId="156" priority="100">
      <formula>$N52="LEVANTADO"</formula>
    </cfRule>
  </conditionalFormatting>
  <conditionalFormatting sqref="J52">
    <cfRule type="expression" dxfId="155" priority="99">
      <formula>$O52="NÃO INDICADO"</formula>
    </cfRule>
  </conditionalFormatting>
  <conditionalFormatting sqref="J54">
    <cfRule type="expression" dxfId="154" priority="98">
      <formula>$N54="LEVANTADO"</formula>
    </cfRule>
  </conditionalFormatting>
  <conditionalFormatting sqref="J54">
    <cfRule type="expression" dxfId="153" priority="97">
      <formula>$O54="NÃO INDICADO"</formula>
    </cfRule>
  </conditionalFormatting>
  <conditionalFormatting sqref="J56">
    <cfRule type="expression" dxfId="152" priority="96">
      <formula>$N56="LEVANTADO"</formula>
    </cfRule>
  </conditionalFormatting>
  <conditionalFormatting sqref="J56">
    <cfRule type="expression" dxfId="151" priority="95">
      <formula>$O56="NÃO INDICADO"</formula>
    </cfRule>
  </conditionalFormatting>
  <conditionalFormatting sqref="J58">
    <cfRule type="expression" dxfId="150" priority="94">
      <formula>$N58="LEVANTADO"</formula>
    </cfRule>
  </conditionalFormatting>
  <conditionalFormatting sqref="J58">
    <cfRule type="expression" dxfId="149" priority="93">
      <formula>$O58="NÃO INDICADO"</formula>
    </cfRule>
  </conditionalFormatting>
  <conditionalFormatting sqref="J60">
    <cfRule type="expression" dxfId="148" priority="92">
      <formula>$N60="LEVANTADO"</formula>
    </cfRule>
  </conditionalFormatting>
  <conditionalFormatting sqref="J60">
    <cfRule type="expression" dxfId="147" priority="91">
      <formula>$O60="NÃO INDICADO"</formula>
    </cfRule>
  </conditionalFormatting>
  <conditionalFormatting sqref="J62">
    <cfRule type="expression" dxfId="146" priority="90">
      <formula>$N62="LEVANTADO"</formula>
    </cfRule>
  </conditionalFormatting>
  <conditionalFormatting sqref="J62">
    <cfRule type="expression" dxfId="145" priority="89">
      <formula>$O62="NÃO INDICADO"</formula>
    </cfRule>
  </conditionalFormatting>
  <conditionalFormatting sqref="J64">
    <cfRule type="expression" dxfId="144" priority="88">
      <formula>$N64="LEVANTADO"</formula>
    </cfRule>
  </conditionalFormatting>
  <conditionalFormatting sqref="J64">
    <cfRule type="expression" dxfId="143" priority="87">
      <formula>$O64="NÃO INDICADO"</formula>
    </cfRule>
  </conditionalFormatting>
  <conditionalFormatting sqref="J66">
    <cfRule type="expression" dxfId="142" priority="86">
      <formula>$N66="LEVANTADO"</formula>
    </cfRule>
  </conditionalFormatting>
  <conditionalFormatting sqref="J66">
    <cfRule type="expression" dxfId="141" priority="85">
      <formula>$O66="NÃO INDICADO"</formula>
    </cfRule>
  </conditionalFormatting>
  <conditionalFormatting sqref="J68">
    <cfRule type="expression" dxfId="140" priority="84">
      <formula>$N68="LEVANTADO"</formula>
    </cfRule>
  </conditionalFormatting>
  <conditionalFormatting sqref="J68">
    <cfRule type="expression" dxfId="139" priority="83">
      <formula>$O68="NÃO INDICADO"</formula>
    </cfRule>
  </conditionalFormatting>
  <conditionalFormatting sqref="J70">
    <cfRule type="expression" dxfId="138" priority="82">
      <formula>$N70="LEVANTADO"</formula>
    </cfRule>
  </conditionalFormatting>
  <conditionalFormatting sqref="J70">
    <cfRule type="expression" dxfId="137" priority="81">
      <formula>$O70="NÃO INDICADO"</formula>
    </cfRule>
  </conditionalFormatting>
  <conditionalFormatting sqref="J72">
    <cfRule type="expression" dxfId="136" priority="80">
      <formula>$N72="LEVANTADO"</formula>
    </cfRule>
  </conditionalFormatting>
  <conditionalFormatting sqref="J72">
    <cfRule type="expression" dxfId="135" priority="79">
      <formula>$O72="NÃO INDICADO"</formula>
    </cfRule>
  </conditionalFormatting>
  <conditionalFormatting sqref="J73">
    <cfRule type="expression" dxfId="134" priority="78">
      <formula>$N73="LEVANTADO"</formula>
    </cfRule>
  </conditionalFormatting>
  <conditionalFormatting sqref="J73">
    <cfRule type="expression" dxfId="133" priority="77">
      <formula>$O73="NÃO INDICADO"</formula>
    </cfRule>
  </conditionalFormatting>
  <conditionalFormatting sqref="A252:B259 B232:B258">
    <cfRule type="expression" dxfId="132" priority="73">
      <formula>$N232="LEVANTADO"</formula>
    </cfRule>
  </conditionalFormatting>
  <conditionalFormatting sqref="A232:O251 A252:B259 B232:B258">
    <cfRule type="expression" dxfId="131" priority="72">
      <formula>$O232="NÃO INDICADO"</formula>
    </cfRule>
  </conditionalFormatting>
  <conditionalFormatting sqref="A252:M258">
    <cfRule type="expression" dxfId="130" priority="71">
      <formula>$N252="LEVANTADO"</formula>
    </cfRule>
  </conditionalFormatting>
  <conditionalFormatting sqref="A252:O258">
    <cfRule type="expression" dxfId="129" priority="70">
      <formula>$O252="NÃO INDICADO"</formula>
    </cfRule>
  </conditionalFormatting>
  <conditionalFormatting sqref="A259:M259">
    <cfRule type="expression" dxfId="128" priority="69">
      <formula>$N259="LEVANTADO"</formula>
    </cfRule>
  </conditionalFormatting>
  <conditionalFormatting sqref="A259:O259">
    <cfRule type="expression" dxfId="127" priority="68">
      <formula>$O259="NÃO INDICADO"</formula>
    </cfRule>
  </conditionalFormatting>
  <conditionalFormatting sqref="A265:M281 K265:K284 I265:I284">
    <cfRule type="expression" dxfId="126" priority="67">
      <formula>$N265="LEVANTADO"</formula>
    </cfRule>
  </conditionalFormatting>
  <conditionalFormatting sqref="A282:B284 B265:B284">
    <cfRule type="expression" dxfId="125" priority="66">
      <formula>$N265="LEVANTADO"</formula>
    </cfRule>
  </conditionalFormatting>
  <conditionalFormatting sqref="A282:B284 A265:O281 K265:K284 I265:I284">
    <cfRule type="expression" dxfId="124" priority="65">
      <formula>$O265="NÃO INDICADO"</formula>
    </cfRule>
  </conditionalFormatting>
  <conditionalFormatting sqref="A282:M284">
    <cfRule type="expression" dxfId="123" priority="64">
      <formula>$N282="LEVANTADO"</formula>
    </cfRule>
  </conditionalFormatting>
  <conditionalFormatting sqref="A282:O284">
    <cfRule type="expression" dxfId="122" priority="63">
      <formula>$O282="NÃO INDICADO"</formula>
    </cfRule>
  </conditionalFormatting>
  <conditionalFormatting sqref="A288:M289">
    <cfRule type="expression" dxfId="121" priority="62">
      <formula>$N288="LEVANTADO"</formula>
    </cfRule>
  </conditionalFormatting>
  <conditionalFormatting sqref="B288:B289 A290:B293">
    <cfRule type="expression" dxfId="120" priority="61">
      <formula>$N288="LEVANTADO"</formula>
    </cfRule>
  </conditionalFormatting>
  <conditionalFormatting sqref="A290:B293 A288:O289">
    <cfRule type="expression" dxfId="119" priority="60">
      <formula>$O288="NÃO INDICADO"</formula>
    </cfRule>
  </conditionalFormatting>
  <conditionalFormatting sqref="A290:M293">
    <cfRule type="expression" dxfId="118" priority="59">
      <formula>$N290="LEVANTADO"</formula>
    </cfRule>
  </conditionalFormatting>
  <conditionalFormatting sqref="A290:O293">
    <cfRule type="expression" dxfId="117" priority="58">
      <formula>$O290="NÃO INDICADO"</formula>
    </cfRule>
  </conditionalFormatting>
  <conditionalFormatting sqref="A297:M297">
    <cfRule type="expression" dxfId="116" priority="57">
      <formula>$N297="LEVANTADO"</formula>
    </cfRule>
  </conditionalFormatting>
  <conditionalFormatting sqref="B297">
    <cfRule type="expression" dxfId="115" priority="56">
      <formula>$N297="LEVANTADO"</formula>
    </cfRule>
  </conditionalFormatting>
  <conditionalFormatting sqref="A297:O297">
    <cfRule type="expression" dxfId="114" priority="55">
      <formula>$O297="NÃO INDICADO"</formula>
    </cfRule>
  </conditionalFormatting>
  <conditionalFormatting sqref="A301:M318">
    <cfRule type="expression" dxfId="113" priority="54">
      <formula>$N301="LEVANTADO"</formula>
    </cfRule>
  </conditionalFormatting>
  <conditionalFormatting sqref="A319:B321 B301:B321">
    <cfRule type="expression" dxfId="112" priority="53">
      <formula>$N301="LEVANTADO"</formula>
    </cfRule>
  </conditionalFormatting>
  <conditionalFormatting sqref="A319:B321 A301:O318">
    <cfRule type="expression" dxfId="111" priority="52">
      <formula>$O301="NÃO INDICADO"</formula>
    </cfRule>
  </conditionalFormatting>
  <conditionalFormatting sqref="A319:M321">
    <cfRule type="expression" dxfId="110" priority="51">
      <formula>$N319="LEVANTADO"</formula>
    </cfRule>
  </conditionalFormatting>
  <conditionalFormatting sqref="A319:O321">
    <cfRule type="expression" dxfId="109" priority="50">
      <formula>$O319="NÃO INDICADO"</formula>
    </cfRule>
  </conditionalFormatting>
  <conditionalFormatting sqref="A337:M353 K354:K356 I354:I356">
    <cfRule type="expression" dxfId="108" priority="33">
      <formula>$N337="LEVANTADO"</formula>
    </cfRule>
  </conditionalFormatting>
  <conditionalFormatting sqref="A288:A289">
    <cfRule type="expression" dxfId="107" priority="46">
      <formula>$N288="LEVANTADO"</formula>
    </cfRule>
  </conditionalFormatting>
  <conditionalFormatting sqref="A288:A289">
    <cfRule type="expression" dxfId="106" priority="45">
      <formula>$N288="LEVANTADO"</formula>
    </cfRule>
  </conditionalFormatting>
  <conditionalFormatting sqref="A288:A289">
    <cfRule type="expression" dxfId="105" priority="44">
      <formula>$O288="NÃO INDICADO"</formula>
    </cfRule>
  </conditionalFormatting>
  <conditionalFormatting sqref="A325:M326">
    <cfRule type="expression" dxfId="104" priority="43">
      <formula>$N325="LEVANTADO"</formula>
    </cfRule>
  </conditionalFormatting>
  <conditionalFormatting sqref="B325:B326">
    <cfRule type="expression" dxfId="103" priority="42">
      <formula>$N325="LEVANTADO"</formula>
    </cfRule>
  </conditionalFormatting>
  <conditionalFormatting sqref="A325:O326">
    <cfRule type="expression" dxfId="102" priority="41">
      <formula>$O325="NÃO INDICADO"</formula>
    </cfRule>
  </conditionalFormatting>
  <conditionalFormatting sqref="A325:A326">
    <cfRule type="expression" dxfId="101" priority="40">
      <formula>$N325="LEVANTADO"</formula>
    </cfRule>
  </conditionalFormatting>
  <conditionalFormatting sqref="A325:A326">
    <cfRule type="expression" dxfId="100" priority="39">
      <formula>$N325="LEVANTADO"</formula>
    </cfRule>
  </conditionalFormatting>
  <conditionalFormatting sqref="A325:A326">
    <cfRule type="expression" dxfId="99" priority="38">
      <formula>$O325="NÃO INDICADO"</formula>
    </cfRule>
  </conditionalFormatting>
  <conditionalFormatting sqref="A330:B333">
    <cfRule type="expression" dxfId="98" priority="37">
      <formula>$N330="LEVANTADO"</formula>
    </cfRule>
  </conditionalFormatting>
  <conditionalFormatting sqref="A330:B333">
    <cfRule type="expression" dxfId="97" priority="36">
      <formula>$O330="NÃO INDICADO"</formula>
    </cfRule>
  </conditionalFormatting>
  <conditionalFormatting sqref="A330:M333">
    <cfRule type="expression" dxfId="96" priority="35">
      <formula>$N330="LEVANTADO"</formula>
    </cfRule>
  </conditionalFormatting>
  <conditionalFormatting sqref="A330:O333">
    <cfRule type="expression" dxfId="95" priority="34">
      <formula>$O330="NÃO INDICADO"</formula>
    </cfRule>
  </conditionalFormatting>
  <conditionalFormatting sqref="A354:B356 B337:B353">
    <cfRule type="expression" dxfId="94" priority="32">
      <formula>$N337="LEVANTADO"</formula>
    </cfRule>
  </conditionalFormatting>
  <conditionalFormatting sqref="A354:B356 A337:O353 K354:K356 I354:I356">
    <cfRule type="expression" dxfId="93" priority="31">
      <formula>$O337="NÃO INDICADO"</formula>
    </cfRule>
  </conditionalFormatting>
  <conditionalFormatting sqref="A354:M356">
    <cfRule type="expression" dxfId="92" priority="30">
      <formula>$N354="LEVANTADO"</formula>
    </cfRule>
  </conditionalFormatting>
  <conditionalFormatting sqref="A354:O356">
    <cfRule type="expression" dxfId="91" priority="29">
      <formula>$O354="NÃO INDICADO"</formula>
    </cfRule>
  </conditionalFormatting>
  <conditionalFormatting sqref="A360:M380 A381:B388 B361:B383">
    <cfRule type="expression" dxfId="90" priority="28">
      <formula>$N360="LEVANTADO"</formula>
    </cfRule>
  </conditionalFormatting>
  <conditionalFormatting sqref="A361:B388">
    <cfRule type="expression" dxfId="89" priority="27">
      <formula>$N361="LEVANTADO"</formula>
    </cfRule>
  </conditionalFormatting>
  <conditionalFormatting sqref="A361:O380 N381:O383 A381:B388 B361:B383">
    <cfRule type="expression" dxfId="88" priority="26">
      <formula>$O361="NÃO INDICADO"</formula>
    </cfRule>
  </conditionalFormatting>
  <conditionalFormatting sqref="A381:M387 A361:B380 A388:B388 B361:B388">
    <cfRule type="expression" dxfId="87" priority="25">
      <formula>$N361="LEVANTADO"</formula>
    </cfRule>
  </conditionalFormatting>
  <conditionalFormatting sqref="A381:O387 A361:B380 A388:B388 B361:B388">
    <cfRule type="expression" dxfId="86" priority="24">
      <formula>$O361="NÃO INDICADO"</formula>
    </cfRule>
  </conditionalFormatting>
  <conditionalFormatting sqref="A388:M388">
    <cfRule type="expression" dxfId="85" priority="23">
      <formula>$N388="LEVANTADO"</formula>
    </cfRule>
  </conditionalFormatting>
  <conditionalFormatting sqref="A388:M388 O388">
    <cfRule type="expression" dxfId="84" priority="22">
      <formula>$O388="NÃO INDICADO"</formula>
    </cfRule>
  </conditionalFormatting>
  <conditionalFormatting sqref="N388">
    <cfRule type="expression" dxfId="83" priority="21">
      <formula>$O388="NÃO INDICADO"</formula>
    </cfRule>
  </conditionalFormatting>
  <conditionalFormatting sqref="A392:A414 C392:M411">
    <cfRule type="expression" dxfId="82" priority="20">
      <formula>$N392="LEVANTADO"</formula>
    </cfRule>
  </conditionalFormatting>
  <conditionalFormatting sqref="A392:A414">
    <cfRule type="expression" dxfId="81" priority="19">
      <formula>$N392="LEVANTADO"</formula>
    </cfRule>
  </conditionalFormatting>
  <conditionalFormatting sqref="N412:O414 A392:A414 C392:O411">
    <cfRule type="expression" dxfId="80" priority="18">
      <formula>$O392="NÃO INDICADO"</formula>
    </cfRule>
  </conditionalFormatting>
  <conditionalFormatting sqref="A392:A414 C412:M414">
    <cfRule type="expression" dxfId="79" priority="17">
      <formula>$N392="LEVANTADO"</formula>
    </cfRule>
  </conditionalFormatting>
  <conditionalFormatting sqref="A392:A414 C412:O414">
    <cfRule type="expression" dxfId="78" priority="16">
      <formula>$O392="NÃO INDICADO"</formula>
    </cfRule>
  </conditionalFormatting>
  <conditionalFormatting sqref="B392:B414">
    <cfRule type="expression" dxfId="77" priority="5">
      <formula>$N392="LEVANTADO"</formula>
    </cfRule>
  </conditionalFormatting>
  <conditionalFormatting sqref="B392:B414">
    <cfRule type="expression" dxfId="76" priority="4">
      <formula>$N392="LEVANTADO"</formula>
    </cfRule>
  </conditionalFormatting>
  <conditionalFormatting sqref="B392:B414">
    <cfRule type="expression" dxfId="75" priority="3">
      <formula>$O392="NÃO INDICADO"</formula>
    </cfRule>
  </conditionalFormatting>
  <conditionalFormatting sqref="B392:B414">
    <cfRule type="expression" dxfId="74" priority="2">
      <formula>$N392="LEVANTADO"</formula>
    </cfRule>
  </conditionalFormatting>
  <conditionalFormatting sqref="B392:B414">
    <cfRule type="expression" dxfId="73" priority="1">
      <formula>$O392="NÃO INDICADO"</formula>
    </cfRule>
  </conditionalFormatting>
  <conditionalFormatting sqref="A418:B420">
    <cfRule type="expression" dxfId="72" priority="10">
      <formula>$N418="LEVANTADO"</formula>
    </cfRule>
  </conditionalFormatting>
  <conditionalFormatting sqref="A418:B420">
    <cfRule type="expression" dxfId="71" priority="9">
      <formula>$N418="LEVANTADO"</formula>
    </cfRule>
  </conditionalFormatting>
  <conditionalFormatting sqref="A418:B420">
    <cfRule type="expression" dxfId="70" priority="8">
      <formula>$O418="NÃO INDICADO"</formula>
    </cfRule>
  </conditionalFormatting>
  <conditionalFormatting sqref="A418:M420">
    <cfRule type="expression" dxfId="69" priority="7">
      <formula>$N418="LEVANTADO"</formula>
    </cfRule>
  </conditionalFormatting>
  <conditionalFormatting sqref="A418:O420">
    <cfRule type="expression" dxfId="68" priority="6">
      <formula>$O418="NÃO INDICADO"</formula>
    </cfRule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>
  <dimension ref="B2:G226"/>
  <sheetViews>
    <sheetView workbookViewId="0"/>
  </sheetViews>
  <sheetFormatPr defaultRowHeight="15"/>
  <cols>
    <col min="2" max="2" width="28.42578125" customWidth="1"/>
    <col min="3" max="3" width="34.28515625" customWidth="1"/>
    <col min="4" max="4" width="38.140625" customWidth="1"/>
    <col min="5" max="5" width="37.85546875" customWidth="1"/>
    <col min="6" max="6" width="35.5703125" customWidth="1"/>
    <col min="7" max="7" width="41.42578125" customWidth="1"/>
  </cols>
  <sheetData>
    <row r="2" spans="2:7" ht="15.75" thickBot="1"/>
    <row r="3" spans="2:7" ht="32.25" thickBot="1">
      <c r="B3" s="367" t="s">
        <v>447</v>
      </c>
      <c r="C3" s="367" t="s">
        <v>448</v>
      </c>
      <c r="D3" s="367" t="s">
        <v>449</v>
      </c>
      <c r="E3" s="367" t="s">
        <v>450</v>
      </c>
      <c r="F3" s="368" t="s">
        <v>451</v>
      </c>
      <c r="G3" s="369" t="s">
        <v>452</v>
      </c>
    </row>
    <row r="4" spans="2:7" ht="36">
      <c r="B4" s="893" t="s">
        <v>431</v>
      </c>
      <c r="C4" s="375" t="s">
        <v>453</v>
      </c>
      <c r="D4" s="918" t="s">
        <v>432</v>
      </c>
      <c r="E4" s="918" t="s">
        <v>433</v>
      </c>
      <c r="F4" s="410" t="s">
        <v>434</v>
      </c>
      <c r="G4" s="381" t="s">
        <v>455</v>
      </c>
    </row>
    <row r="5" spans="2:7" ht="24">
      <c r="B5" s="894"/>
      <c r="C5" s="376" t="s">
        <v>454</v>
      </c>
      <c r="D5" s="919"/>
      <c r="E5" s="919"/>
      <c r="F5" s="410" t="s">
        <v>435</v>
      </c>
      <c r="G5" s="381" t="s">
        <v>456</v>
      </c>
    </row>
    <row r="6" spans="2:7">
      <c r="B6" s="894"/>
      <c r="C6" s="373"/>
      <c r="D6" s="919"/>
      <c r="E6" s="919"/>
      <c r="F6" s="410" t="s">
        <v>436</v>
      </c>
      <c r="G6" s="381" t="s">
        <v>457</v>
      </c>
    </row>
    <row r="7" spans="2:7">
      <c r="B7" s="894"/>
      <c r="C7" s="373"/>
      <c r="D7" s="919"/>
      <c r="E7" s="919"/>
      <c r="F7" s="410" t="s">
        <v>437</v>
      </c>
      <c r="G7" s="381" t="s">
        <v>458</v>
      </c>
    </row>
    <row r="8" spans="2:7" ht="24">
      <c r="B8" s="894"/>
      <c r="C8" s="373"/>
      <c r="D8" s="919"/>
      <c r="E8" s="919"/>
      <c r="F8" s="410" t="s">
        <v>438</v>
      </c>
      <c r="G8" s="381"/>
    </row>
    <row r="9" spans="2:7" ht="15.75" thickBot="1">
      <c r="B9" s="895"/>
      <c r="C9" s="374"/>
      <c r="D9" s="920"/>
      <c r="E9" s="920"/>
      <c r="F9" s="411" t="s">
        <v>439</v>
      </c>
      <c r="G9" s="382"/>
    </row>
    <row r="10" spans="2:7" ht="24">
      <c r="B10" s="371" t="s">
        <v>440</v>
      </c>
      <c r="C10" s="378" t="s">
        <v>460</v>
      </c>
      <c r="D10" s="896" t="s">
        <v>441</v>
      </c>
      <c r="E10" s="378" t="s">
        <v>442</v>
      </c>
      <c r="F10" s="384"/>
      <c r="G10" s="925"/>
    </row>
    <row r="11" spans="2:7" ht="15.75">
      <c r="B11" s="371"/>
      <c r="C11" s="378" t="s">
        <v>461</v>
      </c>
      <c r="D11" s="897"/>
      <c r="E11" s="378" t="s">
        <v>443</v>
      </c>
      <c r="F11" s="384"/>
      <c r="G11" s="926"/>
    </row>
    <row r="12" spans="2:7" ht="15.75">
      <c r="B12" s="371" t="s">
        <v>459</v>
      </c>
      <c r="C12" s="378" t="s">
        <v>462</v>
      </c>
      <c r="D12" s="897"/>
      <c r="E12" s="373"/>
      <c r="F12" s="384"/>
      <c r="G12" s="926"/>
    </row>
    <row r="13" spans="2:7" ht="15.75">
      <c r="B13" s="371"/>
      <c r="C13" s="373"/>
      <c r="D13" s="897"/>
      <c r="E13" s="373"/>
      <c r="F13" s="384"/>
      <c r="G13" s="926"/>
    </row>
    <row r="14" spans="2:7" ht="15.75" thickBot="1">
      <c r="B14" s="374"/>
      <c r="C14" s="374"/>
      <c r="D14" s="898"/>
      <c r="E14" s="374"/>
      <c r="F14" s="385" t="s">
        <v>463</v>
      </c>
      <c r="G14" s="927"/>
    </row>
    <row r="15" spans="2:7" ht="24">
      <c r="B15" s="372"/>
      <c r="C15" s="896" t="s">
        <v>464</v>
      </c>
      <c r="D15" s="896" t="s">
        <v>446</v>
      </c>
      <c r="E15" s="378" t="s">
        <v>465</v>
      </c>
      <c r="F15" s="899" t="s">
        <v>469</v>
      </c>
      <c r="G15" s="899"/>
    </row>
    <row r="16" spans="2:7" ht="15.75">
      <c r="B16" s="371" t="s">
        <v>444</v>
      </c>
      <c r="C16" s="897"/>
      <c r="D16" s="897"/>
      <c r="E16" s="378" t="s">
        <v>466</v>
      </c>
      <c r="F16" s="900"/>
      <c r="G16" s="900"/>
    </row>
    <row r="17" spans="2:7" ht="24">
      <c r="B17" s="371" t="s">
        <v>445</v>
      </c>
      <c r="C17" s="897"/>
      <c r="D17" s="897"/>
      <c r="E17" s="378" t="s">
        <v>467</v>
      </c>
      <c r="F17" s="900"/>
      <c r="G17" s="900"/>
    </row>
    <row r="18" spans="2:7">
      <c r="B18" s="373"/>
      <c r="C18" s="897"/>
      <c r="D18" s="897"/>
      <c r="E18" s="378" t="s">
        <v>468</v>
      </c>
      <c r="F18" s="900"/>
      <c r="G18" s="900"/>
    </row>
    <row r="19" spans="2:7" ht="15.75" thickBot="1">
      <c r="B19" s="374"/>
      <c r="C19" s="898"/>
      <c r="D19" s="898"/>
      <c r="E19" s="387"/>
      <c r="F19" s="901"/>
      <c r="G19" s="901"/>
    </row>
    <row r="20" spans="2:7">
      <c r="B20" s="372"/>
      <c r="C20" s="378" t="s">
        <v>460</v>
      </c>
      <c r="D20" s="896" t="s">
        <v>473</v>
      </c>
      <c r="E20" s="896" t="s">
        <v>474</v>
      </c>
      <c r="F20" s="388"/>
      <c r="G20" s="899"/>
    </row>
    <row r="21" spans="2:7" ht="15.75">
      <c r="B21" s="371" t="s">
        <v>470</v>
      </c>
      <c r="C21" s="378" t="s">
        <v>471</v>
      </c>
      <c r="D21" s="897"/>
      <c r="E21" s="897"/>
      <c r="F21" s="388" t="s">
        <v>475</v>
      </c>
      <c r="G21" s="900"/>
    </row>
    <row r="22" spans="2:7" ht="15.75" thickBot="1">
      <c r="B22" s="383"/>
      <c r="C22" s="387" t="s">
        <v>472</v>
      </c>
      <c r="D22" s="898"/>
      <c r="E22" s="898"/>
      <c r="F22" s="390"/>
      <c r="G22" s="901"/>
    </row>
    <row r="23" spans="2:7" ht="24">
      <c r="B23" s="391" t="s">
        <v>476</v>
      </c>
      <c r="C23" s="377" t="s">
        <v>460</v>
      </c>
      <c r="D23" s="378" t="s">
        <v>479</v>
      </c>
      <c r="E23" s="928" t="s">
        <v>482</v>
      </c>
      <c r="F23" s="379" t="s">
        <v>483</v>
      </c>
      <c r="G23" s="381" t="s">
        <v>489</v>
      </c>
    </row>
    <row r="24" spans="2:7">
      <c r="B24" s="392"/>
      <c r="C24" s="377" t="s">
        <v>471</v>
      </c>
      <c r="D24" s="378" t="s">
        <v>480</v>
      </c>
      <c r="E24" s="929"/>
      <c r="F24" s="379" t="s">
        <v>484</v>
      </c>
      <c r="G24" s="381"/>
    </row>
    <row r="25" spans="2:7">
      <c r="B25" s="392"/>
      <c r="C25" s="377" t="s">
        <v>478</v>
      </c>
      <c r="D25" s="378" t="s">
        <v>481</v>
      </c>
      <c r="E25" s="929"/>
      <c r="F25" s="379" t="s">
        <v>485</v>
      </c>
      <c r="G25" s="381" t="s">
        <v>457</v>
      </c>
    </row>
    <row r="26" spans="2:7">
      <c r="B26" s="392"/>
      <c r="C26" s="370"/>
      <c r="D26" s="373"/>
      <c r="E26" s="929"/>
      <c r="F26" s="379" t="s">
        <v>486</v>
      </c>
      <c r="G26" s="381" t="s">
        <v>490</v>
      </c>
    </row>
    <row r="27" spans="2:7">
      <c r="B27" s="392"/>
      <c r="C27" s="370"/>
      <c r="D27" s="373"/>
      <c r="E27" s="929"/>
      <c r="F27" s="379"/>
      <c r="G27" s="381" t="s">
        <v>491</v>
      </c>
    </row>
    <row r="28" spans="2:7">
      <c r="B28" s="392"/>
      <c r="C28" s="370"/>
      <c r="D28" s="373"/>
      <c r="E28" s="929"/>
      <c r="F28" s="379"/>
      <c r="G28" s="389"/>
    </row>
    <row r="29" spans="2:7">
      <c r="B29" s="392"/>
      <c r="C29" s="370"/>
      <c r="D29" s="373"/>
      <c r="E29" s="929"/>
      <c r="F29" s="388" t="s">
        <v>487</v>
      </c>
      <c r="G29" s="395"/>
    </row>
    <row r="30" spans="2:7">
      <c r="B30" s="392"/>
      <c r="C30" s="370"/>
      <c r="D30" s="373"/>
      <c r="E30" s="929"/>
      <c r="F30" s="379" t="s">
        <v>488</v>
      </c>
      <c r="G30" s="395"/>
    </row>
    <row r="31" spans="2:7" ht="16.5" thickBot="1">
      <c r="B31" s="393" t="s">
        <v>477</v>
      </c>
      <c r="C31" s="394"/>
      <c r="D31" s="374"/>
      <c r="E31" s="930"/>
      <c r="F31" s="390"/>
      <c r="G31" s="382"/>
    </row>
    <row r="32" spans="2:7">
      <c r="B32" s="907" t="s">
        <v>492</v>
      </c>
      <c r="C32" s="922" t="s">
        <v>493</v>
      </c>
      <c r="D32" s="918" t="s">
        <v>494</v>
      </c>
      <c r="E32" s="378" t="s">
        <v>495</v>
      </c>
      <c r="F32" s="899" t="s">
        <v>498</v>
      </c>
      <c r="G32" s="899"/>
    </row>
    <row r="33" spans="2:7">
      <c r="B33" s="908"/>
      <c r="C33" s="923"/>
      <c r="D33" s="919"/>
      <c r="E33" s="378" t="s">
        <v>496</v>
      </c>
      <c r="F33" s="900"/>
      <c r="G33" s="900"/>
    </row>
    <row r="34" spans="2:7" ht="15.75" thickBot="1">
      <c r="B34" s="909"/>
      <c r="C34" s="924"/>
      <c r="D34" s="920"/>
      <c r="E34" s="387" t="s">
        <v>497</v>
      </c>
      <c r="F34" s="901"/>
      <c r="G34" s="901"/>
    </row>
    <row r="35" spans="2:7" ht="16.5" thickBot="1">
      <c r="B35" s="397" t="s">
        <v>499</v>
      </c>
      <c r="C35" s="398"/>
      <c r="D35" s="383"/>
      <c r="E35" s="387"/>
      <c r="F35" s="399"/>
      <c r="G35" s="400" t="s">
        <v>500</v>
      </c>
    </row>
    <row r="36" spans="2:7">
      <c r="B36" s="893" t="s">
        <v>501</v>
      </c>
      <c r="C36" s="378" t="s">
        <v>460</v>
      </c>
      <c r="D36" s="896" t="s">
        <v>441</v>
      </c>
      <c r="E36" s="378" t="s">
        <v>502</v>
      </c>
      <c r="F36" s="899" t="s">
        <v>498</v>
      </c>
      <c r="G36" s="899"/>
    </row>
    <row r="37" spans="2:7">
      <c r="B37" s="894"/>
      <c r="C37" s="378" t="s">
        <v>471</v>
      </c>
      <c r="D37" s="897"/>
      <c r="E37" s="378" t="s">
        <v>503</v>
      </c>
      <c r="F37" s="900"/>
      <c r="G37" s="900"/>
    </row>
    <row r="38" spans="2:7">
      <c r="B38" s="894"/>
      <c r="C38" s="378" t="s">
        <v>462</v>
      </c>
      <c r="D38" s="897"/>
      <c r="E38" s="378" t="s">
        <v>504</v>
      </c>
      <c r="F38" s="900"/>
      <c r="G38" s="900"/>
    </row>
    <row r="39" spans="2:7" ht="15.75" thickBot="1">
      <c r="B39" s="895"/>
      <c r="C39" s="374"/>
      <c r="D39" s="898"/>
      <c r="E39" s="374"/>
      <c r="F39" s="901"/>
      <c r="G39" s="901"/>
    </row>
    <row r="40" spans="2:7">
      <c r="B40" s="893" t="s">
        <v>505</v>
      </c>
      <c r="C40" s="905"/>
      <c r="D40" s="913"/>
      <c r="E40" s="378" t="s">
        <v>506</v>
      </c>
      <c r="F40" s="899"/>
      <c r="G40" s="899"/>
    </row>
    <row r="41" spans="2:7" ht="15.75" thickBot="1">
      <c r="B41" s="895"/>
      <c r="C41" s="906"/>
      <c r="D41" s="915"/>
      <c r="E41" s="387" t="s">
        <v>507</v>
      </c>
      <c r="F41" s="901"/>
      <c r="G41" s="901"/>
    </row>
    <row r="42" spans="2:7" ht="15.75" thickBot="1"/>
    <row r="43" spans="2:7" ht="32.25" thickBot="1">
      <c r="B43" s="367" t="s">
        <v>447</v>
      </c>
      <c r="C43" s="367" t="s">
        <v>448</v>
      </c>
      <c r="D43" s="367" t="s">
        <v>449</v>
      </c>
      <c r="E43" s="367" t="s">
        <v>450</v>
      </c>
      <c r="F43" s="368" t="s">
        <v>451</v>
      </c>
      <c r="G43" s="369" t="s">
        <v>452</v>
      </c>
    </row>
    <row r="44" spans="2:7" ht="36">
      <c r="B44" s="893" t="s">
        <v>431</v>
      </c>
      <c r="C44" s="375" t="s">
        <v>453</v>
      </c>
      <c r="D44" s="408" t="s">
        <v>508</v>
      </c>
      <c r="E44" s="378" t="s">
        <v>510</v>
      </c>
      <c r="F44" s="410" t="s">
        <v>434</v>
      </c>
      <c r="G44" s="381" t="s">
        <v>455</v>
      </c>
    </row>
    <row r="45" spans="2:7">
      <c r="B45" s="894"/>
      <c r="C45" s="376" t="s">
        <v>454</v>
      </c>
      <c r="D45" s="378" t="s">
        <v>509</v>
      </c>
      <c r="E45" s="378" t="s">
        <v>511</v>
      </c>
      <c r="F45" s="410" t="s">
        <v>435</v>
      </c>
      <c r="G45" s="381" t="s">
        <v>513</v>
      </c>
    </row>
    <row r="46" spans="2:7">
      <c r="B46" s="894"/>
      <c r="C46" s="373"/>
      <c r="D46" s="378" t="s">
        <v>437</v>
      </c>
      <c r="E46" s="378" t="s">
        <v>512</v>
      </c>
      <c r="F46" s="410" t="s">
        <v>436</v>
      </c>
      <c r="G46" s="381" t="s">
        <v>457</v>
      </c>
    </row>
    <row r="47" spans="2:7">
      <c r="B47" s="894"/>
      <c r="C47" s="373"/>
      <c r="D47" s="373"/>
      <c r="E47" s="373"/>
      <c r="F47" s="410" t="s">
        <v>437</v>
      </c>
      <c r="G47" s="381" t="s">
        <v>458</v>
      </c>
    </row>
    <row r="48" spans="2:7" ht="24">
      <c r="B48" s="894"/>
      <c r="C48" s="373"/>
      <c r="D48" s="373"/>
      <c r="E48" s="373"/>
      <c r="F48" s="410" t="s">
        <v>438</v>
      </c>
      <c r="G48" s="381"/>
    </row>
    <row r="49" spans="2:7" ht="15.75" thickBot="1">
      <c r="B49" s="895"/>
      <c r="C49" s="374"/>
      <c r="D49" s="374"/>
      <c r="E49" s="374"/>
      <c r="F49" s="411" t="s">
        <v>439</v>
      </c>
      <c r="G49" s="382"/>
    </row>
    <row r="50" spans="2:7" ht="15.75">
      <c r="B50" s="371" t="s">
        <v>476</v>
      </c>
      <c r="C50" s="378" t="s">
        <v>460</v>
      </c>
      <c r="D50" s="378" t="s">
        <v>516</v>
      </c>
      <c r="E50" s="378" t="s">
        <v>510</v>
      </c>
      <c r="F50" s="379" t="s">
        <v>483</v>
      </c>
      <c r="G50" s="925"/>
    </row>
    <row r="51" spans="2:7">
      <c r="B51" s="372"/>
      <c r="C51" s="378" t="s">
        <v>471</v>
      </c>
      <c r="D51" s="378" t="s">
        <v>517</v>
      </c>
      <c r="E51" s="378" t="s">
        <v>518</v>
      </c>
      <c r="F51" s="379" t="s">
        <v>520</v>
      </c>
      <c r="G51" s="926"/>
    </row>
    <row r="52" spans="2:7" ht="15.75">
      <c r="B52" s="371" t="s">
        <v>514</v>
      </c>
      <c r="C52" s="378" t="s">
        <v>478</v>
      </c>
      <c r="D52" s="378" t="s">
        <v>481</v>
      </c>
      <c r="E52" s="378" t="s">
        <v>519</v>
      </c>
      <c r="F52" s="379" t="s">
        <v>521</v>
      </c>
      <c r="G52" s="926"/>
    </row>
    <row r="53" spans="2:7">
      <c r="B53" s="372"/>
      <c r="C53" s="373"/>
      <c r="D53" s="373"/>
      <c r="E53" s="373"/>
      <c r="F53" s="379"/>
      <c r="G53" s="926"/>
    </row>
    <row r="54" spans="2:7" ht="15.75">
      <c r="B54" s="371" t="s">
        <v>515</v>
      </c>
      <c r="C54" s="373"/>
      <c r="D54" s="373"/>
      <c r="E54" s="373"/>
      <c r="F54" s="403"/>
      <c r="G54" s="926"/>
    </row>
    <row r="55" spans="2:7" ht="16.5" thickBot="1">
      <c r="B55" s="397"/>
      <c r="C55" s="374"/>
      <c r="D55" s="374"/>
      <c r="E55" s="374"/>
      <c r="F55" s="390"/>
      <c r="G55" s="927"/>
    </row>
    <row r="56" spans="2:7" ht="24">
      <c r="B56" s="893" t="s">
        <v>522</v>
      </c>
      <c r="C56" s="378" t="s">
        <v>460</v>
      </c>
      <c r="D56" s="378" t="s">
        <v>479</v>
      </c>
      <c r="E56" s="378" t="s">
        <v>510</v>
      </c>
      <c r="F56" s="379" t="s">
        <v>483</v>
      </c>
      <c r="G56" s="381" t="s">
        <v>525</v>
      </c>
    </row>
    <row r="57" spans="2:7">
      <c r="B57" s="894"/>
      <c r="C57" s="378" t="s">
        <v>471</v>
      </c>
      <c r="D57" s="378" t="s">
        <v>523</v>
      </c>
      <c r="E57" s="378" t="s">
        <v>518</v>
      </c>
      <c r="F57" s="379" t="s">
        <v>520</v>
      </c>
      <c r="G57" s="381"/>
    </row>
    <row r="58" spans="2:7" ht="24">
      <c r="B58" s="894"/>
      <c r="C58" s="378" t="s">
        <v>462</v>
      </c>
      <c r="D58" s="378" t="s">
        <v>524</v>
      </c>
      <c r="E58" s="378" t="s">
        <v>519</v>
      </c>
      <c r="F58" s="379" t="s">
        <v>486</v>
      </c>
      <c r="G58" s="381" t="s">
        <v>489</v>
      </c>
    </row>
    <row r="59" spans="2:7">
      <c r="B59" s="894"/>
      <c r="C59" s="373"/>
      <c r="D59" s="373"/>
      <c r="E59" s="373"/>
      <c r="F59" s="379"/>
      <c r="G59" s="381"/>
    </row>
    <row r="60" spans="2:7">
      <c r="B60" s="894"/>
      <c r="C60" s="373"/>
      <c r="D60" s="373"/>
      <c r="E60" s="373"/>
      <c r="F60" s="379"/>
      <c r="G60" s="381"/>
    </row>
    <row r="61" spans="2:7">
      <c r="B61" s="894"/>
      <c r="C61" s="373"/>
      <c r="D61" s="373"/>
      <c r="E61" s="373"/>
      <c r="F61" s="379"/>
      <c r="G61" s="381" t="s">
        <v>457</v>
      </c>
    </row>
    <row r="62" spans="2:7">
      <c r="B62" s="894"/>
      <c r="C62" s="373"/>
      <c r="D62" s="373"/>
      <c r="E62" s="373"/>
      <c r="F62" s="403"/>
      <c r="G62" s="381" t="s">
        <v>526</v>
      </c>
    </row>
    <row r="63" spans="2:7" ht="15.75" thickBot="1">
      <c r="B63" s="895"/>
      <c r="C63" s="374"/>
      <c r="D63" s="374"/>
      <c r="E63" s="374"/>
      <c r="F63" s="390"/>
      <c r="G63" s="400"/>
    </row>
    <row r="64" spans="2:7" ht="24">
      <c r="B64" s="371" t="s">
        <v>527</v>
      </c>
      <c r="C64" s="378" t="s">
        <v>460</v>
      </c>
      <c r="D64" s="378" t="s">
        <v>479</v>
      </c>
      <c r="E64" s="378" t="s">
        <v>510</v>
      </c>
      <c r="F64" s="379" t="s">
        <v>483</v>
      </c>
      <c r="G64" s="381" t="s">
        <v>531</v>
      </c>
    </row>
    <row r="65" spans="2:7" ht="48">
      <c r="B65" s="371"/>
      <c r="C65" s="378" t="s">
        <v>471</v>
      </c>
      <c r="D65" s="378" t="s">
        <v>523</v>
      </c>
      <c r="E65" s="378" t="s">
        <v>518</v>
      </c>
      <c r="F65" s="379" t="s">
        <v>529</v>
      </c>
      <c r="G65" s="381" t="s">
        <v>532</v>
      </c>
    </row>
    <row r="66" spans="2:7" ht="15.75">
      <c r="B66" s="371"/>
      <c r="C66" s="378" t="s">
        <v>462</v>
      </c>
      <c r="D66" s="378" t="s">
        <v>524</v>
      </c>
      <c r="E66" s="378" t="s">
        <v>519</v>
      </c>
      <c r="F66" s="379" t="s">
        <v>530</v>
      </c>
      <c r="G66" s="381" t="s">
        <v>457</v>
      </c>
    </row>
    <row r="67" spans="2:7" ht="15.75">
      <c r="B67" s="371" t="s">
        <v>528</v>
      </c>
      <c r="C67" s="373"/>
      <c r="D67" s="373"/>
      <c r="E67" s="373"/>
      <c r="F67" s="379" t="s">
        <v>486</v>
      </c>
      <c r="G67" s="381" t="s">
        <v>526</v>
      </c>
    </row>
    <row r="68" spans="2:7">
      <c r="B68" s="373"/>
      <c r="C68" s="373"/>
      <c r="D68" s="373"/>
      <c r="E68" s="373"/>
      <c r="F68" s="379"/>
      <c r="G68" s="381"/>
    </row>
    <row r="69" spans="2:7">
      <c r="B69" s="373"/>
      <c r="C69" s="373"/>
      <c r="D69" s="373"/>
      <c r="E69" s="373"/>
      <c r="F69" s="379"/>
      <c r="G69" s="381" t="s">
        <v>533</v>
      </c>
    </row>
    <row r="70" spans="2:7" ht="15.75" thickBot="1">
      <c r="B70" s="374"/>
      <c r="C70" s="374"/>
      <c r="D70" s="374"/>
      <c r="E70" s="374"/>
      <c r="F70" s="380"/>
      <c r="G70" s="400"/>
    </row>
    <row r="71" spans="2:7" ht="24">
      <c r="B71" s="372"/>
      <c r="C71" s="896" t="s">
        <v>464</v>
      </c>
      <c r="D71" s="896" t="s">
        <v>446</v>
      </c>
      <c r="E71" s="378" t="s">
        <v>465</v>
      </c>
      <c r="F71" s="899" t="s">
        <v>534</v>
      </c>
      <c r="G71" s="899"/>
    </row>
    <row r="72" spans="2:7" ht="15.75">
      <c r="B72" s="371" t="s">
        <v>444</v>
      </c>
      <c r="C72" s="897"/>
      <c r="D72" s="897"/>
      <c r="E72" s="378" t="s">
        <v>466</v>
      </c>
      <c r="F72" s="900"/>
      <c r="G72" s="900"/>
    </row>
    <row r="73" spans="2:7" ht="24">
      <c r="B73" s="371" t="s">
        <v>445</v>
      </c>
      <c r="C73" s="897"/>
      <c r="D73" s="897"/>
      <c r="E73" s="378" t="s">
        <v>467</v>
      </c>
      <c r="F73" s="900"/>
      <c r="G73" s="900"/>
    </row>
    <row r="74" spans="2:7" ht="15.75" thickBot="1">
      <c r="B74" s="374"/>
      <c r="C74" s="898"/>
      <c r="D74" s="898"/>
      <c r="E74" s="387" t="s">
        <v>468</v>
      </c>
      <c r="F74" s="901"/>
      <c r="G74" s="901"/>
    </row>
    <row r="75" spans="2:7">
      <c r="B75" s="372"/>
      <c r="C75" s="378" t="s">
        <v>460</v>
      </c>
      <c r="D75" s="905" t="s">
        <v>473</v>
      </c>
      <c r="E75" s="905" t="s">
        <v>474</v>
      </c>
      <c r="F75" s="388"/>
      <c r="G75" s="899"/>
    </row>
    <row r="76" spans="2:7" ht="15.75">
      <c r="B76" s="371" t="s">
        <v>470</v>
      </c>
      <c r="C76" s="378" t="s">
        <v>471</v>
      </c>
      <c r="D76" s="921"/>
      <c r="E76" s="921"/>
      <c r="F76" s="388" t="s">
        <v>475</v>
      </c>
      <c r="G76" s="900"/>
    </row>
    <row r="77" spans="2:7" ht="15.75" thickBot="1">
      <c r="B77" s="383"/>
      <c r="C77" s="387" t="s">
        <v>462</v>
      </c>
      <c r="D77" s="906"/>
      <c r="E77" s="906"/>
      <c r="F77" s="390"/>
      <c r="G77" s="901"/>
    </row>
    <row r="78" spans="2:7" ht="24">
      <c r="B78" s="391"/>
      <c r="C78" s="377" t="s">
        <v>460</v>
      </c>
      <c r="D78" s="896" t="s">
        <v>441</v>
      </c>
      <c r="E78" s="378" t="s">
        <v>442</v>
      </c>
      <c r="F78" s="896"/>
      <c r="G78" s="899"/>
    </row>
    <row r="79" spans="2:7" ht="15.75">
      <c r="B79" s="391" t="s">
        <v>459</v>
      </c>
      <c r="C79" s="377" t="s">
        <v>461</v>
      </c>
      <c r="D79" s="897"/>
      <c r="E79" s="378" t="s">
        <v>443</v>
      </c>
      <c r="F79" s="897"/>
      <c r="G79" s="900"/>
    </row>
    <row r="80" spans="2:7" ht="15.75">
      <c r="B80" s="391"/>
      <c r="C80" s="377" t="s">
        <v>462</v>
      </c>
      <c r="D80" s="897"/>
      <c r="E80" s="373"/>
      <c r="F80" s="897"/>
      <c r="G80" s="900"/>
    </row>
    <row r="81" spans="2:7">
      <c r="B81" s="404"/>
      <c r="C81" s="370"/>
      <c r="D81" s="897"/>
      <c r="E81" s="373"/>
      <c r="F81" s="897"/>
      <c r="G81" s="900"/>
    </row>
    <row r="82" spans="2:7" ht="15.75" thickBot="1">
      <c r="B82" s="396"/>
      <c r="C82" s="394"/>
      <c r="D82" s="898"/>
      <c r="E82" s="374"/>
      <c r="F82" s="898"/>
      <c r="G82" s="901"/>
    </row>
    <row r="83" spans="2:7" ht="15.75">
      <c r="B83" s="391" t="s">
        <v>535</v>
      </c>
      <c r="C83" s="922" t="s">
        <v>493</v>
      </c>
      <c r="D83" s="918" t="s">
        <v>494</v>
      </c>
      <c r="E83" s="378" t="s">
        <v>495</v>
      </c>
      <c r="F83" s="899" t="s">
        <v>539</v>
      </c>
      <c r="G83" s="899"/>
    </row>
    <row r="84" spans="2:7" ht="15.75">
      <c r="B84" s="391" t="s">
        <v>536</v>
      </c>
      <c r="C84" s="923"/>
      <c r="D84" s="919"/>
      <c r="E84" s="378" t="s">
        <v>538</v>
      </c>
      <c r="F84" s="900"/>
      <c r="G84" s="900"/>
    </row>
    <row r="85" spans="2:7" ht="15.75">
      <c r="B85" s="391" t="s">
        <v>537</v>
      </c>
      <c r="C85" s="923"/>
      <c r="D85" s="919"/>
      <c r="E85" s="373"/>
      <c r="F85" s="900"/>
      <c r="G85" s="900"/>
    </row>
    <row r="86" spans="2:7" ht="15.75">
      <c r="B86" s="391"/>
      <c r="C86" s="923"/>
      <c r="D86" s="919"/>
      <c r="E86" s="373"/>
      <c r="F86" s="900"/>
      <c r="G86" s="900"/>
    </row>
    <row r="87" spans="2:7" ht="15.75" thickBot="1">
      <c r="B87" s="405"/>
      <c r="C87" s="924"/>
      <c r="D87" s="920"/>
      <c r="E87" s="374"/>
      <c r="F87" s="901"/>
      <c r="G87" s="901"/>
    </row>
    <row r="88" spans="2:7" ht="16.5" thickBot="1">
      <c r="B88" s="397" t="s">
        <v>540</v>
      </c>
      <c r="C88" s="398"/>
      <c r="D88" s="383"/>
      <c r="E88" s="387"/>
      <c r="F88" s="399"/>
      <c r="G88" s="400" t="s">
        <v>500</v>
      </c>
    </row>
    <row r="89" spans="2:7">
      <c r="B89" s="893" t="s">
        <v>541</v>
      </c>
      <c r="C89" s="378" t="s">
        <v>460</v>
      </c>
      <c r="D89" s="896" t="s">
        <v>441</v>
      </c>
      <c r="E89" s="402" t="s">
        <v>542</v>
      </c>
      <c r="F89" s="899" t="s">
        <v>544</v>
      </c>
      <c r="G89" s="899"/>
    </row>
    <row r="90" spans="2:7">
      <c r="B90" s="894"/>
      <c r="C90" s="378" t="s">
        <v>471</v>
      </c>
      <c r="D90" s="897"/>
      <c r="E90" s="402" t="s">
        <v>543</v>
      </c>
      <c r="F90" s="900"/>
      <c r="G90" s="900"/>
    </row>
    <row r="91" spans="2:7">
      <c r="B91" s="894"/>
      <c r="C91" s="378" t="s">
        <v>462</v>
      </c>
      <c r="D91" s="897"/>
      <c r="E91" s="373"/>
      <c r="F91" s="900"/>
      <c r="G91" s="900"/>
    </row>
    <row r="92" spans="2:7" ht="15.75" thickBot="1">
      <c r="B92" s="895"/>
      <c r="C92" s="374"/>
      <c r="D92" s="898"/>
      <c r="E92" s="374"/>
      <c r="F92" s="901"/>
      <c r="G92" s="901"/>
    </row>
    <row r="93" spans="2:7" ht="15.75" thickBot="1"/>
    <row r="94" spans="2:7" ht="32.25" thickBot="1">
      <c r="B94" s="367" t="s">
        <v>447</v>
      </c>
      <c r="C94" s="367" t="s">
        <v>448</v>
      </c>
      <c r="D94" s="367" t="s">
        <v>449</v>
      </c>
      <c r="E94" s="367" t="s">
        <v>450</v>
      </c>
      <c r="F94" s="368" t="s">
        <v>451</v>
      </c>
      <c r="G94" s="369" t="s">
        <v>452</v>
      </c>
    </row>
    <row r="95" spans="2:7" ht="36">
      <c r="B95" s="893" t="s">
        <v>431</v>
      </c>
      <c r="C95" s="375" t="s">
        <v>453</v>
      </c>
      <c r="D95" s="918" t="s">
        <v>545</v>
      </c>
      <c r="E95" s="378" t="s">
        <v>510</v>
      </c>
      <c r="F95" s="410" t="s">
        <v>434</v>
      </c>
      <c r="G95" s="381" t="s">
        <v>547</v>
      </c>
    </row>
    <row r="96" spans="2:7">
      <c r="B96" s="894"/>
      <c r="C96" s="376" t="s">
        <v>454</v>
      </c>
      <c r="D96" s="919"/>
      <c r="E96" s="378" t="s">
        <v>518</v>
      </c>
      <c r="F96" s="410" t="s">
        <v>435</v>
      </c>
      <c r="G96" s="381" t="s">
        <v>457</v>
      </c>
    </row>
    <row r="97" spans="2:7">
      <c r="B97" s="894"/>
      <c r="C97" s="373"/>
      <c r="D97" s="919"/>
      <c r="E97" s="378" t="s">
        <v>519</v>
      </c>
      <c r="F97" s="410" t="s">
        <v>436</v>
      </c>
      <c r="G97" s="381" t="s">
        <v>458</v>
      </c>
    </row>
    <row r="98" spans="2:7">
      <c r="B98" s="894"/>
      <c r="C98" s="373"/>
      <c r="D98" s="919"/>
      <c r="E98" s="373"/>
      <c r="F98" s="410" t="s">
        <v>437</v>
      </c>
      <c r="G98" s="381"/>
    </row>
    <row r="99" spans="2:7" ht="24">
      <c r="B99" s="894"/>
      <c r="C99" s="373"/>
      <c r="D99" s="919"/>
      <c r="E99" s="373"/>
      <c r="F99" s="410" t="s">
        <v>438</v>
      </c>
      <c r="G99" s="395"/>
    </row>
    <row r="100" spans="2:7" ht="15.75" thickBot="1">
      <c r="B100" s="895"/>
      <c r="C100" s="374"/>
      <c r="D100" s="920"/>
      <c r="E100" s="374"/>
      <c r="F100" s="411" t="s">
        <v>546</v>
      </c>
      <c r="G100" s="382"/>
    </row>
    <row r="101" spans="2:7" ht="24">
      <c r="B101" s="371" t="s">
        <v>476</v>
      </c>
      <c r="C101" s="378" t="s">
        <v>460</v>
      </c>
      <c r="D101" s="378" t="s">
        <v>479</v>
      </c>
      <c r="E101" s="378" t="s">
        <v>510</v>
      </c>
      <c r="F101" s="379" t="s">
        <v>483</v>
      </c>
      <c r="G101" s="381" t="s">
        <v>489</v>
      </c>
    </row>
    <row r="102" spans="2:7" ht="15.75">
      <c r="B102" s="371" t="s">
        <v>548</v>
      </c>
      <c r="C102" s="378" t="s">
        <v>471</v>
      </c>
      <c r="D102" s="378" t="s">
        <v>523</v>
      </c>
      <c r="E102" s="378" t="s">
        <v>518</v>
      </c>
      <c r="F102" s="379" t="s">
        <v>529</v>
      </c>
      <c r="G102" s="381"/>
    </row>
    <row r="103" spans="2:7" ht="15.75">
      <c r="B103" s="371" t="s">
        <v>549</v>
      </c>
      <c r="C103" s="378" t="s">
        <v>478</v>
      </c>
      <c r="D103" s="378" t="s">
        <v>524</v>
      </c>
      <c r="E103" s="378" t="s">
        <v>519</v>
      </c>
      <c r="F103" s="379" t="s">
        <v>550</v>
      </c>
      <c r="G103" s="381" t="s">
        <v>457</v>
      </c>
    </row>
    <row r="104" spans="2:7" ht="15.75">
      <c r="B104" s="371"/>
      <c r="C104" s="373"/>
      <c r="D104" s="373"/>
      <c r="E104" s="373"/>
      <c r="F104" s="379" t="s">
        <v>486</v>
      </c>
      <c r="G104" s="381" t="s">
        <v>526</v>
      </c>
    </row>
    <row r="105" spans="2:7" ht="15.75">
      <c r="B105" s="371" t="s">
        <v>515</v>
      </c>
      <c r="C105" s="373"/>
      <c r="D105" s="373"/>
      <c r="E105" s="373"/>
      <c r="F105" s="379"/>
      <c r="G105" s="386"/>
    </row>
    <row r="106" spans="2:7">
      <c r="B106" s="373"/>
      <c r="C106" s="373"/>
      <c r="D106" s="373"/>
      <c r="E106" s="373"/>
      <c r="F106" s="379"/>
      <c r="G106" s="395"/>
    </row>
    <row r="107" spans="2:7" ht="15.75" thickBot="1">
      <c r="B107" s="374"/>
      <c r="C107" s="374"/>
      <c r="D107" s="374"/>
      <c r="E107" s="374"/>
      <c r="F107" s="380"/>
      <c r="G107" s="382"/>
    </row>
    <row r="108" spans="2:7" ht="24">
      <c r="B108" s="372"/>
      <c r="C108" s="896" t="s">
        <v>464</v>
      </c>
      <c r="D108" s="378" t="s">
        <v>553</v>
      </c>
      <c r="E108" s="378" t="s">
        <v>465</v>
      </c>
      <c r="F108" s="899" t="s">
        <v>534</v>
      </c>
      <c r="G108" s="899"/>
    </row>
    <row r="109" spans="2:7" ht="15.75">
      <c r="B109" s="371" t="s">
        <v>551</v>
      </c>
      <c r="C109" s="897"/>
      <c r="D109" s="378" t="s">
        <v>554</v>
      </c>
      <c r="E109" s="378" t="s">
        <v>466</v>
      </c>
      <c r="F109" s="900"/>
      <c r="G109" s="900"/>
    </row>
    <row r="110" spans="2:7" ht="24">
      <c r="B110" s="371" t="s">
        <v>552</v>
      </c>
      <c r="C110" s="897"/>
      <c r="D110" s="373"/>
      <c r="E110" s="378" t="s">
        <v>467</v>
      </c>
      <c r="F110" s="900"/>
      <c r="G110" s="900"/>
    </row>
    <row r="111" spans="2:7" ht="15.75">
      <c r="B111" s="371" t="s">
        <v>444</v>
      </c>
      <c r="C111" s="897"/>
      <c r="D111" s="373"/>
      <c r="E111" s="378" t="s">
        <v>468</v>
      </c>
      <c r="F111" s="900"/>
      <c r="G111" s="900"/>
    </row>
    <row r="112" spans="2:7">
      <c r="B112" s="372"/>
      <c r="C112" s="897"/>
      <c r="D112" s="373"/>
      <c r="E112" s="378"/>
      <c r="F112" s="900"/>
      <c r="G112" s="900"/>
    </row>
    <row r="113" spans="2:7">
      <c r="B113" s="373"/>
      <c r="C113" s="897"/>
      <c r="D113" s="373"/>
      <c r="E113" s="378"/>
      <c r="F113" s="900"/>
      <c r="G113" s="900"/>
    </row>
    <row r="114" spans="2:7">
      <c r="B114" s="373"/>
      <c r="C114" s="897"/>
      <c r="D114" s="373"/>
      <c r="E114" s="378"/>
      <c r="F114" s="900"/>
      <c r="G114" s="900"/>
    </row>
    <row r="115" spans="2:7" ht="24">
      <c r="B115" s="373"/>
      <c r="C115" s="897"/>
      <c r="D115" s="373"/>
      <c r="E115" s="408" t="s">
        <v>433</v>
      </c>
      <c r="F115" s="900"/>
      <c r="G115" s="900"/>
    </row>
    <row r="116" spans="2:7">
      <c r="B116" s="373"/>
      <c r="C116" s="897"/>
      <c r="D116" s="373"/>
      <c r="E116" s="378"/>
      <c r="F116" s="900"/>
      <c r="G116" s="900"/>
    </row>
    <row r="117" spans="2:7">
      <c r="B117" s="373"/>
      <c r="C117" s="897"/>
      <c r="D117" s="373"/>
      <c r="E117" s="378"/>
      <c r="F117" s="900"/>
      <c r="G117" s="900"/>
    </row>
    <row r="118" spans="2:7">
      <c r="B118" s="373"/>
      <c r="C118" s="897"/>
      <c r="D118" s="373"/>
      <c r="E118" s="378"/>
      <c r="F118" s="900"/>
      <c r="G118" s="900"/>
    </row>
    <row r="119" spans="2:7">
      <c r="B119" s="373"/>
      <c r="C119" s="897"/>
      <c r="D119" s="373"/>
      <c r="E119" s="378"/>
      <c r="F119" s="900"/>
      <c r="G119" s="900"/>
    </row>
    <row r="120" spans="2:7" ht="15.75" thickBot="1">
      <c r="B120" s="374"/>
      <c r="C120" s="898"/>
      <c r="D120" s="374"/>
      <c r="E120" s="387"/>
      <c r="F120" s="901"/>
      <c r="G120" s="901"/>
    </row>
    <row r="121" spans="2:7">
      <c r="B121" s="372"/>
      <c r="C121" s="378" t="s">
        <v>460</v>
      </c>
      <c r="D121" s="905" t="s">
        <v>473</v>
      </c>
      <c r="E121" s="905" t="s">
        <v>474</v>
      </c>
      <c r="F121" s="388"/>
      <c r="G121" s="899"/>
    </row>
    <row r="122" spans="2:7" ht="15.75">
      <c r="B122" s="371" t="s">
        <v>470</v>
      </c>
      <c r="C122" s="378" t="s">
        <v>471</v>
      </c>
      <c r="D122" s="921"/>
      <c r="E122" s="921"/>
      <c r="F122" s="388" t="s">
        <v>475</v>
      </c>
      <c r="G122" s="900"/>
    </row>
    <row r="123" spans="2:7" ht="15.75" thickBot="1">
      <c r="B123" s="383"/>
      <c r="C123" s="387" t="s">
        <v>462</v>
      </c>
      <c r="D123" s="906"/>
      <c r="E123" s="906"/>
      <c r="F123" s="390"/>
      <c r="G123" s="901"/>
    </row>
    <row r="124" spans="2:7" ht="31.5">
      <c r="B124" s="391" t="s">
        <v>555</v>
      </c>
      <c r="C124" s="910"/>
      <c r="D124" s="913"/>
      <c r="E124" s="378" t="s">
        <v>506</v>
      </c>
      <c r="F124" s="896"/>
      <c r="G124" s="381" t="s">
        <v>557</v>
      </c>
    </row>
    <row r="125" spans="2:7" ht="31.5">
      <c r="B125" s="391" t="s">
        <v>556</v>
      </c>
      <c r="C125" s="911"/>
      <c r="D125" s="914"/>
      <c r="E125" s="378" t="s">
        <v>507</v>
      </c>
      <c r="F125" s="897"/>
      <c r="G125" s="381"/>
    </row>
    <row r="126" spans="2:7" ht="16.5" thickBot="1">
      <c r="B126" s="393"/>
      <c r="C126" s="912"/>
      <c r="D126" s="915"/>
      <c r="E126" s="374"/>
      <c r="F126" s="898"/>
      <c r="G126" s="400" t="s">
        <v>558</v>
      </c>
    </row>
    <row r="127" spans="2:7">
      <c r="B127" s="907" t="s">
        <v>559</v>
      </c>
      <c r="C127" s="916"/>
      <c r="D127" s="896" t="s">
        <v>560</v>
      </c>
      <c r="E127" s="896"/>
      <c r="F127" s="899"/>
      <c r="G127" s="896" t="s">
        <v>557</v>
      </c>
    </row>
    <row r="128" spans="2:7" ht="15.75" thickBot="1">
      <c r="B128" s="909"/>
      <c r="C128" s="917"/>
      <c r="D128" s="898"/>
      <c r="E128" s="898"/>
      <c r="F128" s="901"/>
      <c r="G128" s="898"/>
    </row>
    <row r="129" spans="2:7" ht="24">
      <c r="B129" s="371" t="s">
        <v>561</v>
      </c>
      <c r="C129" s="378" t="s">
        <v>566</v>
      </c>
      <c r="D129" s="378"/>
      <c r="E129" s="378" t="s">
        <v>465</v>
      </c>
      <c r="F129" s="899"/>
      <c r="G129" s="896"/>
    </row>
    <row r="130" spans="2:7" ht="15.75">
      <c r="B130" s="371" t="s">
        <v>562</v>
      </c>
      <c r="C130" s="378" t="s">
        <v>567</v>
      </c>
      <c r="D130" s="378"/>
      <c r="E130" s="378" t="s">
        <v>466</v>
      </c>
      <c r="F130" s="900"/>
      <c r="G130" s="897"/>
    </row>
    <row r="131" spans="2:7" ht="15.75">
      <c r="B131" s="371" t="s">
        <v>563</v>
      </c>
      <c r="C131" s="378" t="s">
        <v>568</v>
      </c>
      <c r="D131" s="378"/>
      <c r="E131" s="378" t="s">
        <v>571</v>
      </c>
      <c r="F131" s="900"/>
      <c r="G131" s="897"/>
    </row>
    <row r="132" spans="2:7" ht="15.75">
      <c r="B132" s="371" t="s">
        <v>564</v>
      </c>
      <c r="C132" s="378"/>
      <c r="D132" s="378"/>
      <c r="E132" s="378"/>
      <c r="F132" s="900"/>
      <c r="G132" s="897"/>
    </row>
    <row r="133" spans="2:7" ht="24">
      <c r="B133" s="371" t="s">
        <v>565</v>
      </c>
      <c r="C133" s="378"/>
      <c r="D133" s="378"/>
      <c r="E133" s="408" t="s">
        <v>433</v>
      </c>
      <c r="F133" s="900"/>
      <c r="G133" s="897"/>
    </row>
    <row r="134" spans="2:7">
      <c r="B134" s="373"/>
      <c r="C134" s="378" t="s">
        <v>453</v>
      </c>
      <c r="D134" s="378"/>
      <c r="E134" s="373"/>
      <c r="F134" s="900"/>
      <c r="G134" s="897"/>
    </row>
    <row r="135" spans="2:7">
      <c r="B135" s="373"/>
      <c r="C135" s="373"/>
      <c r="D135" s="378"/>
      <c r="E135" s="373"/>
      <c r="F135" s="900"/>
      <c r="G135" s="897"/>
    </row>
    <row r="136" spans="2:7">
      <c r="B136" s="373"/>
      <c r="C136" s="373"/>
      <c r="D136" s="378"/>
      <c r="E136" s="373"/>
      <c r="F136" s="900"/>
      <c r="G136" s="897"/>
    </row>
    <row r="137" spans="2:7">
      <c r="B137" s="373"/>
      <c r="C137" s="373"/>
      <c r="D137" s="378"/>
      <c r="E137" s="373"/>
      <c r="F137" s="900"/>
      <c r="G137" s="897"/>
    </row>
    <row r="138" spans="2:7">
      <c r="B138" s="373"/>
      <c r="C138" s="373"/>
      <c r="D138" s="378"/>
      <c r="E138" s="373"/>
      <c r="F138" s="900"/>
      <c r="G138" s="897"/>
    </row>
    <row r="139" spans="2:7">
      <c r="B139" s="373"/>
      <c r="C139" s="373"/>
      <c r="D139" s="378"/>
      <c r="E139" s="373"/>
      <c r="F139" s="900"/>
      <c r="G139" s="897"/>
    </row>
    <row r="140" spans="2:7">
      <c r="B140" s="373"/>
      <c r="C140" s="373"/>
      <c r="D140" s="378"/>
      <c r="E140" s="373"/>
      <c r="F140" s="900"/>
      <c r="G140" s="897"/>
    </row>
    <row r="141" spans="2:7">
      <c r="B141" s="373"/>
      <c r="C141" s="373"/>
      <c r="D141" s="408" t="s">
        <v>569</v>
      </c>
      <c r="E141" s="373"/>
      <c r="F141" s="900"/>
      <c r="G141" s="897"/>
    </row>
    <row r="142" spans="2:7">
      <c r="B142" s="373"/>
      <c r="C142" s="373"/>
      <c r="D142" s="378" t="s">
        <v>570</v>
      </c>
      <c r="E142" s="373"/>
      <c r="F142" s="900"/>
      <c r="G142" s="897"/>
    </row>
    <row r="143" spans="2:7" ht="15.75" thickBot="1">
      <c r="B143" s="374"/>
      <c r="C143" s="374"/>
      <c r="D143" s="383"/>
      <c r="E143" s="374"/>
      <c r="F143" s="901"/>
      <c r="G143" s="898"/>
    </row>
    <row r="144" spans="2:7" ht="24">
      <c r="B144" s="893" t="s">
        <v>572</v>
      </c>
      <c r="C144" s="896" t="s">
        <v>464</v>
      </c>
      <c r="D144" s="896" t="s">
        <v>446</v>
      </c>
      <c r="E144" s="378" t="s">
        <v>465</v>
      </c>
      <c r="F144" s="899"/>
      <c r="G144" s="899"/>
    </row>
    <row r="145" spans="2:7">
      <c r="B145" s="894"/>
      <c r="C145" s="897"/>
      <c r="D145" s="897"/>
      <c r="E145" s="378" t="s">
        <v>466</v>
      </c>
      <c r="F145" s="900"/>
      <c r="G145" s="900"/>
    </row>
    <row r="146" spans="2:7" ht="24">
      <c r="B146" s="894"/>
      <c r="C146" s="897"/>
      <c r="D146" s="897"/>
      <c r="E146" s="378" t="s">
        <v>467</v>
      </c>
      <c r="F146" s="900"/>
      <c r="G146" s="900"/>
    </row>
    <row r="147" spans="2:7" ht="15.75" thickBot="1">
      <c r="B147" s="895"/>
      <c r="C147" s="898"/>
      <c r="D147" s="898"/>
      <c r="E147" s="387" t="s">
        <v>468</v>
      </c>
      <c r="F147" s="901"/>
      <c r="G147" s="901"/>
    </row>
    <row r="148" spans="2:7">
      <c r="B148" s="893" t="s">
        <v>501</v>
      </c>
      <c r="C148" s="378" t="s">
        <v>460</v>
      </c>
      <c r="D148" s="896" t="s">
        <v>441</v>
      </c>
      <c r="E148" s="402" t="s">
        <v>542</v>
      </c>
      <c r="F148" s="899" t="s">
        <v>498</v>
      </c>
      <c r="G148" s="899"/>
    </row>
    <row r="149" spans="2:7">
      <c r="B149" s="894"/>
      <c r="C149" s="378" t="s">
        <v>471</v>
      </c>
      <c r="D149" s="897"/>
      <c r="E149" s="402" t="s">
        <v>573</v>
      </c>
      <c r="F149" s="900"/>
      <c r="G149" s="900"/>
    </row>
    <row r="150" spans="2:7">
      <c r="B150" s="894"/>
      <c r="C150" s="378" t="s">
        <v>462</v>
      </c>
      <c r="D150" s="897"/>
      <c r="E150" s="373"/>
      <c r="F150" s="900"/>
      <c r="G150" s="900"/>
    </row>
    <row r="151" spans="2:7" ht="15.75" thickBot="1">
      <c r="B151" s="895"/>
      <c r="C151" s="374"/>
      <c r="D151" s="898"/>
      <c r="E151" s="374"/>
      <c r="F151" s="901"/>
      <c r="G151" s="901"/>
    </row>
    <row r="152" spans="2:7" ht="24">
      <c r="B152" s="371" t="s">
        <v>574</v>
      </c>
      <c r="C152" s="378" t="s">
        <v>460</v>
      </c>
      <c r="D152" s="378" t="s">
        <v>479</v>
      </c>
      <c r="E152" s="378" t="s">
        <v>510</v>
      </c>
      <c r="F152" s="379" t="s">
        <v>483</v>
      </c>
      <c r="G152" s="381" t="s">
        <v>489</v>
      </c>
    </row>
    <row r="153" spans="2:7" ht="15.75">
      <c r="B153" s="371" t="s">
        <v>575</v>
      </c>
      <c r="C153" s="378" t="s">
        <v>471</v>
      </c>
      <c r="D153" s="378" t="s">
        <v>523</v>
      </c>
      <c r="E153" s="378" t="s">
        <v>518</v>
      </c>
      <c r="F153" s="379" t="s">
        <v>529</v>
      </c>
      <c r="G153" s="381"/>
    </row>
    <row r="154" spans="2:7">
      <c r="B154" s="373"/>
      <c r="C154" s="378" t="s">
        <v>576</v>
      </c>
      <c r="D154" s="378" t="s">
        <v>524</v>
      </c>
      <c r="E154" s="378" t="s">
        <v>519</v>
      </c>
      <c r="F154" s="379" t="s">
        <v>550</v>
      </c>
      <c r="G154" s="381" t="s">
        <v>457</v>
      </c>
    </row>
    <row r="155" spans="2:7">
      <c r="B155" s="373"/>
      <c r="C155" s="373"/>
      <c r="D155" s="373"/>
      <c r="E155" s="373"/>
      <c r="F155" s="379" t="s">
        <v>486</v>
      </c>
      <c r="G155" s="381" t="s">
        <v>526</v>
      </c>
    </row>
    <row r="156" spans="2:7">
      <c r="B156" s="373"/>
      <c r="C156" s="373"/>
      <c r="D156" s="373"/>
      <c r="E156" s="373"/>
      <c r="F156" s="379"/>
      <c r="G156" s="386"/>
    </row>
    <row r="157" spans="2:7">
      <c r="B157" s="373"/>
      <c r="C157" s="373"/>
      <c r="D157" s="373"/>
      <c r="E157" s="373"/>
      <c r="F157" s="379"/>
      <c r="G157" s="395"/>
    </row>
    <row r="158" spans="2:7" ht="15.75" thickBot="1">
      <c r="B158" s="374"/>
      <c r="C158" s="374"/>
      <c r="D158" s="374"/>
      <c r="E158" s="374"/>
      <c r="F158" s="380"/>
      <c r="G158" s="382"/>
    </row>
    <row r="159" spans="2:7" ht="15.75" thickBot="1"/>
    <row r="160" spans="2:7" ht="32.25" thickBot="1">
      <c r="B160" s="367" t="s">
        <v>447</v>
      </c>
      <c r="C160" s="367" t="s">
        <v>448</v>
      </c>
      <c r="D160" s="367" t="s">
        <v>449</v>
      </c>
      <c r="E160" s="367" t="s">
        <v>450</v>
      </c>
      <c r="F160" s="368" t="s">
        <v>451</v>
      </c>
      <c r="G160" s="369" t="s">
        <v>452</v>
      </c>
    </row>
    <row r="161" spans="2:7" ht="36">
      <c r="B161" s="893" t="s">
        <v>431</v>
      </c>
      <c r="C161" s="375" t="s">
        <v>453</v>
      </c>
      <c r="D161" s="408" t="s">
        <v>508</v>
      </c>
      <c r="E161" s="378" t="s">
        <v>510</v>
      </c>
      <c r="F161" s="410" t="s">
        <v>434</v>
      </c>
      <c r="G161" s="381" t="s">
        <v>455</v>
      </c>
    </row>
    <row r="162" spans="2:7">
      <c r="B162" s="894"/>
      <c r="C162" s="376" t="s">
        <v>454</v>
      </c>
      <c r="D162" s="378" t="s">
        <v>509</v>
      </c>
      <c r="E162" s="378" t="s">
        <v>518</v>
      </c>
      <c r="F162" s="410" t="s">
        <v>435</v>
      </c>
      <c r="G162" s="381" t="s">
        <v>513</v>
      </c>
    </row>
    <row r="163" spans="2:7">
      <c r="B163" s="894"/>
      <c r="C163" s="373"/>
      <c r="D163" s="378" t="s">
        <v>437</v>
      </c>
      <c r="E163" s="378" t="s">
        <v>519</v>
      </c>
      <c r="F163" s="410" t="s">
        <v>436</v>
      </c>
      <c r="G163" s="381" t="s">
        <v>457</v>
      </c>
    </row>
    <row r="164" spans="2:7">
      <c r="B164" s="894"/>
      <c r="C164" s="373"/>
      <c r="D164" s="373"/>
      <c r="E164" s="373"/>
      <c r="F164" s="410" t="s">
        <v>437</v>
      </c>
      <c r="G164" s="381" t="s">
        <v>458</v>
      </c>
    </row>
    <row r="165" spans="2:7" ht="24">
      <c r="B165" s="894"/>
      <c r="C165" s="373"/>
      <c r="D165" s="373"/>
      <c r="E165" s="373"/>
      <c r="F165" s="410" t="s">
        <v>438</v>
      </c>
      <c r="G165" s="381"/>
    </row>
    <row r="166" spans="2:7" ht="15.75" thickBot="1">
      <c r="B166" s="895"/>
      <c r="C166" s="374"/>
      <c r="D166" s="374"/>
      <c r="E166" s="374"/>
      <c r="F166" s="411" t="s">
        <v>439</v>
      </c>
      <c r="G166" s="382"/>
    </row>
    <row r="167" spans="2:7" ht="24">
      <c r="B167" s="371" t="s">
        <v>476</v>
      </c>
      <c r="C167" s="378" t="s">
        <v>460</v>
      </c>
      <c r="D167" s="378" t="s">
        <v>479</v>
      </c>
      <c r="E167" s="378" t="s">
        <v>510</v>
      </c>
      <c r="F167" s="379" t="s">
        <v>577</v>
      </c>
      <c r="G167" s="381" t="s">
        <v>489</v>
      </c>
    </row>
    <row r="168" spans="2:7" ht="15.75">
      <c r="B168" s="371" t="s">
        <v>548</v>
      </c>
      <c r="C168" s="378" t="s">
        <v>471</v>
      </c>
      <c r="D168" s="378" t="s">
        <v>523</v>
      </c>
      <c r="E168" s="378" t="s">
        <v>518</v>
      </c>
      <c r="F168" s="379" t="s">
        <v>578</v>
      </c>
      <c r="G168" s="381"/>
    </row>
    <row r="169" spans="2:7" ht="15.75">
      <c r="B169" s="371" t="s">
        <v>549</v>
      </c>
      <c r="C169" s="378" t="s">
        <v>478</v>
      </c>
      <c r="D169" s="378" t="s">
        <v>524</v>
      </c>
      <c r="E169" s="378" t="s">
        <v>519</v>
      </c>
      <c r="F169" s="379" t="s">
        <v>485</v>
      </c>
      <c r="G169" s="381" t="s">
        <v>457</v>
      </c>
    </row>
    <row r="170" spans="2:7" ht="15.75">
      <c r="B170" s="371"/>
      <c r="C170" s="373"/>
      <c r="D170" s="373"/>
      <c r="E170" s="373"/>
      <c r="F170" s="379" t="s">
        <v>486</v>
      </c>
      <c r="G170" s="381" t="s">
        <v>526</v>
      </c>
    </row>
    <row r="171" spans="2:7">
      <c r="B171" s="373"/>
      <c r="C171" s="373"/>
      <c r="D171" s="373"/>
      <c r="E171" s="373"/>
      <c r="F171" s="379"/>
      <c r="G171" s="386"/>
    </row>
    <row r="172" spans="2:7">
      <c r="B172" s="373"/>
      <c r="C172" s="373"/>
      <c r="D172" s="373"/>
      <c r="E172" s="373"/>
      <c r="F172" s="379"/>
      <c r="G172" s="395"/>
    </row>
    <row r="173" spans="2:7" ht="15.75" thickBot="1">
      <c r="B173" s="374"/>
      <c r="C173" s="374"/>
      <c r="D173" s="374"/>
      <c r="E173" s="374"/>
      <c r="F173" s="380"/>
      <c r="G173" s="382"/>
    </row>
    <row r="174" spans="2:7" ht="36">
      <c r="B174" s="893" t="s">
        <v>579</v>
      </c>
      <c r="C174" s="378" t="s">
        <v>460</v>
      </c>
      <c r="D174" s="378" t="s">
        <v>446</v>
      </c>
      <c r="E174" s="378" t="s">
        <v>442</v>
      </c>
      <c r="F174" s="899"/>
      <c r="G174" s="896" t="s">
        <v>580</v>
      </c>
    </row>
    <row r="175" spans="2:7">
      <c r="B175" s="894"/>
      <c r="C175" s="378" t="s">
        <v>461</v>
      </c>
      <c r="D175" s="378"/>
      <c r="E175" s="378" t="s">
        <v>443</v>
      </c>
      <c r="F175" s="900"/>
      <c r="G175" s="897"/>
    </row>
    <row r="176" spans="2:7">
      <c r="B176" s="894"/>
      <c r="C176" s="378" t="s">
        <v>462</v>
      </c>
      <c r="D176" s="378"/>
      <c r="E176" s="378"/>
      <c r="F176" s="900"/>
      <c r="G176" s="897"/>
    </row>
    <row r="177" spans="2:7">
      <c r="B177" s="894"/>
      <c r="C177" s="378"/>
      <c r="D177" s="378"/>
      <c r="E177" s="378"/>
      <c r="F177" s="900"/>
      <c r="G177" s="897"/>
    </row>
    <row r="178" spans="2:7">
      <c r="B178" s="894"/>
      <c r="C178" s="378"/>
      <c r="D178" s="378"/>
      <c r="E178" s="378" t="s">
        <v>510</v>
      </c>
      <c r="F178" s="900"/>
      <c r="G178" s="897"/>
    </row>
    <row r="179" spans="2:7">
      <c r="B179" s="894"/>
      <c r="C179" s="378"/>
      <c r="D179" s="408" t="s">
        <v>494</v>
      </c>
      <c r="E179" s="378" t="s">
        <v>518</v>
      </c>
      <c r="F179" s="900"/>
      <c r="G179" s="897"/>
    </row>
    <row r="180" spans="2:7">
      <c r="B180" s="894"/>
      <c r="C180" s="378"/>
      <c r="D180" s="373"/>
      <c r="E180" s="378" t="s">
        <v>519</v>
      </c>
      <c r="F180" s="900"/>
      <c r="G180" s="897"/>
    </row>
    <row r="181" spans="2:7">
      <c r="B181" s="894"/>
      <c r="C181" s="378"/>
      <c r="D181" s="373"/>
      <c r="E181" s="378"/>
      <c r="F181" s="900"/>
      <c r="G181" s="897"/>
    </row>
    <row r="182" spans="2:7">
      <c r="B182" s="894"/>
      <c r="C182" s="378"/>
      <c r="D182" s="373"/>
      <c r="E182" s="373"/>
      <c r="F182" s="900"/>
      <c r="G182" s="897"/>
    </row>
    <row r="183" spans="2:7">
      <c r="B183" s="894"/>
      <c r="C183" s="378"/>
      <c r="D183" s="373"/>
      <c r="E183" s="373"/>
      <c r="F183" s="900"/>
      <c r="G183" s="897"/>
    </row>
    <row r="184" spans="2:7">
      <c r="B184" s="894"/>
      <c r="C184" s="378"/>
      <c r="D184" s="373"/>
      <c r="E184" s="373"/>
      <c r="F184" s="900"/>
      <c r="G184" s="897"/>
    </row>
    <row r="185" spans="2:7" ht="15.75" thickBot="1">
      <c r="B185" s="895"/>
      <c r="C185" s="387"/>
      <c r="D185" s="374"/>
      <c r="E185" s="374"/>
      <c r="F185" s="901"/>
      <c r="G185" s="898"/>
    </row>
    <row r="186" spans="2:7" ht="36">
      <c r="B186" s="893" t="s">
        <v>581</v>
      </c>
      <c r="C186" s="378" t="s">
        <v>460</v>
      </c>
      <c r="D186" s="378" t="s">
        <v>446</v>
      </c>
      <c r="E186" s="378" t="s">
        <v>442</v>
      </c>
      <c r="F186" s="899"/>
      <c r="G186" s="899"/>
    </row>
    <row r="187" spans="2:7">
      <c r="B187" s="894"/>
      <c r="C187" s="378" t="s">
        <v>461</v>
      </c>
      <c r="D187" s="378"/>
      <c r="E187" s="378" t="s">
        <v>443</v>
      </c>
      <c r="F187" s="900"/>
      <c r="G187" s="900"/>
    </row>
    <row r="188" spans="2:7">
      <c r="B188" s="894"/>
      <c r="C188" s="378" t="s">
        <v>462</v>
      </c>
      <c r="D188" s="378"/>
      <c r="E188" s="378"/>
      <c r="F188" s="900"/>
      <c r="G188" s="900"/>
    </row>
    <row r="189" spans="2:7">
      <c r="B189" s="894"/>
      <c r="C189" s="373"/>
      <c r="D189" s="378"/>
      <c r="E189" s="378"/>
      <c r="F189" s="900"/>
      <c r="G189" s="900"/>
    </row>
    <row r="190" spans="2:7" ht="24">
      <c r="B190" s="894"/>
      <c r="C190" s="373"/>
      <c r="D190" s="378"/>
      <c r="E190" s="412" t="s">
        <v>582</v>
      </c>
      <c r="F190" s="900"/>
      <c r="G190" s="900"/>
    </row>
    <row r="191" spans="2:7" ht="15.75" thickBot="1">
      <c r="B191" s="895"/>
      <c r="C191" s="374"/>
      <c r="D191" s="409" t="s">
        <v>494</v>
      </c>
      <c r="E191" s="387"/>
      <c r="F191" s="901"/>
      <c r="G191" s="901"/>
    </row>
    <row r="192" spans="2:7" ht="24">
      <c r="B192" s="907" t="s">
        <v>583</v>
      </c>
      <c r="C192" s="377" t="s">
        <v>460</v>
      </c>
      <c r="D192" s="896" t="s">
        <v>584</v>
      </c>
      <c r="E192" s="408" t="s">
        <v>510</v>
      </c>
      <c r="F192" s="379" t="s">
        <v>585</v>
      </c>
      <c r="G192" s="381" t="s">
        <v>531</v>
      </c>
    </row>
    <row r="193" spans="2:7" ht="24">
      <c r="B193" s="908"/>
      <c r="C193" s="377" t="s">
        <v>461</v>
      </c>
      <c r="D193" s="897"/>
      <c r="E193" s="408" t="s">
        <v>518</v>
      </c>
      <c r="F193" s="379" t="s">
        <v>586</v>
      </c>
      <c r="G193" s="381" t="s">
        <v>587</v>
      </c>
    </row>
    <row r="194" spans="2:7" ht="36">
      <c r="B194" s="908"/>
      <c r="C194" s="377" t="s">
        <v>462</v>
      </c>
      <c r="D194" s="897"/>
      <c r="E194" s="408" t="s">
        <v>519</v>
      </c>
      <c r="F194" s="379"/>
      <c r="G194" s="381" t="s">
        <v>588</v>
      </c>
    </row>
    <row r="195" spans="2:7">
      <c r="B195" s="908"/>
      <c r="C195" s="370"/>
      <c r="D195" s="897"/>
      <c r="E195" s="373"/>
      <c r="F195" s="379"/>
      <c r="G195" s="381" t="s">
        <v>457</v>
      </c>
    </row>
    <row r="196" spans="2:7">
      <c r="B196" s="908"/>
      <c r="C196" s="370"/>
      <c r="D196" s="897"/>
      <c r="E196" s="373"/>
      <c r="F196" s="379"/>
      <c r="G196" s="381" t="s">
        <v>526</v>
      </c>
    </row>
    <row r="197" spans="2:7">
      <c r="B197" s="908"/>
      <c r="C197" s="370"/>
      <c r="D197" s="897"/>
      <c r="E197" s="373"/>
      <c r="F197" s="403"/>
      <c r="G197" s="381"/>
    </row>
    <row r="198" spans="2:7">
      <c r="B198" s="908"/>
      <c r="C198" s="370"/>
      <c r="D198" s="897"/>
      <c r="E198" s="373"/>
      <c r="F198" s="403"/>
      <c r="G198" s="381" t="s">
        <v>533</v>
      </c>
    </row>
    <row r="199" spans="2:7" ht="15.75" thickBot="1">
      <c r="B199" s="909"/>
      <c r="C199" s="394"/>
      <c r="D199" s="898"/>
      <c r="E199" s="374"/>
      <c r="F199" s="390"/>
      <c r="G199" s="400"/>
    </row>
    <row r="200" spans="2:7">
      <c r="B200" s="907" t="s">
        <v>106</v>
      </c>
      <c r="C200" s="377" t="s">
        <v>460</v>
      </c>
      <c r="D200" s="896" t="s">
        <v>590</v>
      </c>
      <c r="E200" s="896" t="s">
        <v>474</v>
      </c>
      <c r="F200" s="899"/>
      <c r="G200" s="899"/>
    </row>
    <row r="201" spans="2:7">
      <c r="B201" s="908"/>
      <c r="C201" s="377" t="s">
        <v>471</v>
      </c>
      <c r="D201" s="897"/>
      <c r="E201" s="897"/>
      <c r="F201" s="900"/>
      <c r="G201" s="900"/>
    </row>
    <row r="202" spans="2:7" ht="15.75" thickBot="1">
      <c r="B202" s="909"/>
      <c r="C202" s="406" t="s">
        <v>589</v>
      </c>
      <c r="D202" s="898"/>
      <c r="E202" s="898"/>
      <c r="F202" s="901"/>
      <c r="G202" s="901"/>
    </row>
    <row r="203" spans="2:7" ht="24">
      <c r="B203" s="371" t="s">
        <v>591</v>
      </c>
      <c r="C203" s="378" t="s">
        <v>460</v>
      </c>
      <c r="D203" s="378" t="s">
        <v>479</v>
      </c>
      <c r="E203" s="378" t="s">
        <v>594</v>
      </c>
      <c r="F203" s="379" t="s">
        <v>577</v>
      </c>
      <c r="G203" s="381" t="s">
        <v>525</v>
      </c>
    </row>
    <row r="204" spans="2:7" ht="15.75">
      <c r="B204" s="371" t="s">
        <v>592</v>
      </c>
      <c r="C204" s="378" t="s">
        <v>471</v>
      </c>
      <c r="D204" s="378" t="s">
        <v>523</v>
      </c>
      <c r="E204" s="378" t="s">
        <v>519</v>
      </c>
      <c r="F204" s="379" t="s">
        <v>595</v>
      </c>
      <c r="G204" s="381"/>
    </row>
    <row r="205" spans="2:7" ht="24">
      <c r="B205" s="371"/>
      <c r="C205" s="378" t="s">
        <v>462</v>
      </c>
      <c r="D205" s="378" t="s">
        <v>524</v>
      </c>
      <c r="E205" s="373"/>
      <c r="F205" s="379" t="s">
        <v>596</v>
      </c>
      <c r="G205" s="381" t="s">
        <v>489</v>
      </c>
    </row>
    <row r="206" spans="2:7" ht="15.75">
      <c r="B206" s="371" t="s">
        <v>593</v>
      </c>
      <c r="C206" s="373"/>
      <c r="D206" s="373"/>
      <c r="E206" s="373"/>
      <c r="F206" s="379" t="s">
        <v>486</v>
      </c>
      <c r="G206" s="381"/>
    </row>
    <row r="207" spans="2:7">
      <c r="B207" s="373"/>
      <c r="C207" s="373"/>
      <c r="D207" s="373"/>
      <c r="E207" s="373"/>
      <c r="F207" s="379"/>
      <c r="G207" s="381" t="s">
        <v>457</v>
      </c>
    </row>
    <row r="208" spans="2:7">
      <c r="B208" s="373"/>
      <c r="C208" s="373"/>
      <c r="D208" s="373"/>
      <c r="E208" s="373"/>
      <c r="F208" s="379"/>
      <c r="G208" s="381" t="s">
        <v>526</v>
      </c>
    </row>
    <row r="209" spans="2:7" ht="15.75" thickBot="1">
      <c r="B209" s="374"/>
      <c r="C209" s="374"/>
      <c r="D209" s="374"/>
      <c r="E209" s="374"/>
      <c r="F209" s="380"/>
      <c r="G209" s="407"/>
    </row>
    <row r="210" spans="2:7" ht="24">
      <c r="B210" s="893" t="s">
        <v>597</v>
      </c>
      <c r="C210" s="896"/>
      <c r="D210" s="905" t="s">
        <v>598</v>
      </c>
      <c r="E210" s="378" t="s">
        <v>442</v>
      </c>
      <c r="F210" s="899"/>
      <c r="G210" s="899"/>
    </row>
    <row r="211" spans="2:7" ht="15.75" thickBot="1">
      <c r="B211" s="895"/>
      <c r="C211" s="898"/>
      <c r="D211" s="906"/>
      <c r="E211" s="398" t="s">
        <v>443</v>
      </c>
      <c r="F211" s="901"/>
      <c r="G211" s="901"/>
    </row>
    <row r="212" spans="2:7" ht="24">
      <c r="B212" s="371" t="s">
        <v>459</v>
      </c>
      <c r="C212" s="378" t="s">
        <v>460</v>
      </c>
      <c r="D212" s="896" t="s">
        <v>441</v>
      </c>
      <c r="E212" s="378" t="s">
        <v>442</v>
      </c>
      <c r="F212" s="899"/>
      <c r="G212" s="899"/>
    </row>
    <row r="213" spans="2:7" ht="15.75">
      <c r="B213" s="371" t="s">
        <v>599</v>
      </c>
      <c r="C213" s="378" t="s">
        <v>461</v>
      </c>
      <c r="D213" s="897"/>
      <c r="E213" s="378" t="s">
        <v>443</v>
      </c>
      <c r="F213" s="900"/>
      <c r="G213" s="900"/>
    </row>
    <row r="214" spans="2:7" ht="15.75">
      <c r="B214" s="371" t="s">
        <v>600</v>
      </c>
      <c r="C214" s="378" t="s">
        <v>462</v>
      </c>
      <c r="D214" s="897"/>
      <c r="E214" s="373"/>
      <c r="F214" s="900"/>
      <c r="G214" s="900"/>
    </row>
    <row r="215" spans="2:7" ht="15.75">
      <c r="B215" s="371" t="s">
        <v>601</v>
      </c>
      <c r="C215" s="373"/>
      <c r="D215" s="897"/>
      <c r="E215" s="373"/>
      <c r="F215" s="900"/>
      <c r="G215" s="900"/>
    </row>
    <row r="216" spans="2:7" ht="15.75">
      <c r="B216" s="371" t="s">
        <v>429</v>
      </c>
      <c r="C216" s="373"/>
      <c r="D216" s="897"/>
      <c r="E216" s="373"/>
      <c r="F216" s="900"/>
      <c r="G216" s="900"/>
    </row>
    <row r="217" spans="2:7" ht="16.5" thickBot="1">
      <c r="B217" s="397"/>
      <c r="C217" s="374"/>
      <c r="D217" s="898"/>
      <c r="E217" s="374"/>
      <c r="F217" s="901"/>
      <c r="G217" s="901"/>
    </row>
    <row r="218" spans="2:7" ht="16.5" thickBot="1">
      <c r="B218" s="397" t="s">
        <v>602</v>
      </c>
      <c r="C218" s="398"/>
      <c r="D218" s="401"/>
      <c r="E218" s="387"/>
      <c r="F218" s="399"/>
      <c r="G218" s="400" t="s">
        <v>500</v>
      </c>
    </row>
    <row r="219" spans="2:7">
      <c r="B219" s="893" t="s">
        <v>501</v>
      </c>
      <c r="C219" s="378" t="s">
        <v>460</v>
      </c>
      <c r="D219" s="896" t="s">
        <v>441</v>
      </c>
      <c r="E219" s="402" t="s">
        <v>542</v>
      </c>
      <c r="F219" s="899"/>
      <c r="G219" s="899"/>
    </row>
    <row r="220" spans="2:7">
      <c r="B220" s="894"/>
      <c r="C220" s="378" t="s">
        <v>471</v>
      </c>
      <c r="D220" s="897"/>
      <c r="E220" s="402" t="s">
        <v>573</v>
      </c>
      <c r="F220" s="900"/>
      <c r="G220" s="900"/>
    </row>
    <row r="221" spans="2:7">
      <c r="B221" s="894"/>
      <c r="C221" s="378" t="s">
        <v>462</v>
      </c>
      <c r="D221" s="897"/>
      <c r="E221" s="373"/>
      <c r="F221" s="900"/>
      <c r="G221" s="900"/>
    </row>
    <row r="222" spans="2:7" ht="15.75" thickBot="1">
      <c r="B222" s="895"/>
      <c r="C222" s="374"/>
      <c r="D222" s="898"/>
      <c r="E222" s="374"/>
      <c r="F222" s="901"/>
      <c r="G222" s="901"/>
    </row>
    <row r="223" spans="2:7" ht="24">
      <c r="B223" s="902" t="s">
        <v>603</v>
      </c>
      <c r="C223" s="896" t="s">
        <v>464</v>
      </c>
      <c r="D223" s="896" t="s">
        <v>446</v>
      </c>
      <c r="E223" s="378" t="s">
        <v>465</v>
      </c>
      <c r="F223" s="899"/>
      <c r="G223" s="899"/>
    </row>
    <row r="224" spans="2:7">
      <c r="B224" s="903"/>
      <c r="C224" s="897"/>
      <c r="D224" s="897"/>
      <c r="E224" s="378" t="s">
        <v>466</v>
      </c>
      <c r="F224" s="900"/>
      <c r="G224" s="900"/>
    </row>
    <row r="225" spans="2:7" ht="24">
      <c r="B225" s="903"/>
      <c r="C225" s="897"/>
      <c r="D225" s="897"/>
      <c r="E225" s="378" t="s">
        <v>467</v>
      </c>
      <c r="F225" s="900"/>
      <c r="G225" s="900"/>
    </row>
    <row r="226" spans="2:7" ht="15.75" thickBot="1">
      <c r="B226" s="904"/>
      <c r="C226" s="898"/>
      <c r="D226" s="898"/>
      <c r="E226" s="387" t="s">
        <v>468</v>
      </c>
      <c r="F226" s="901"/>
      <c r="G226" s="901"/>
    </row>
  </sheetData>
  <customSheetViews>
    <customSheetView guid="{385977A3-6FE9-40C9-8548-2B73DA2662B2}" state="hidden">
      <selection activeCell="E200" sqref="E200:E202"/>
      <pageMargins left="0.511811024" right="0.511811024" top="0.78740157499999996" bottom="0.78740157499999996" header="0.31496062000000002" footer="0.31496062000000002"/>
    </customSheetView>
    <customSheetView guid="{BF95D06F-A801-4955-B76D-3C2C36D85037}" state="hidden">
      <selection activeCell="E200" sqref="E200:E202"/>
      <pageMargins left="0.511811024" right="0.511811024" top="0.78740157499999996" bottom="0.78740157499999996" header="0.31496062000000002" footer="0.31496062000000002"/>
    </customSheetView>
  </customSheetViews>
  <mergeCells count="107">
    <mergeCell ref="B4:B9"/>
    <mergeCell ref="D4:D9"/>
    <mergeCell ref="E4:E9"/>
    <mergeCell ref="D10:D14"/>
    <mergeCell ref="G10:G14"/>
    <mergeCell ref="C15:C19"/>
    <mergeCell ref="D15:D19"/>
    <mergeCell ref="F15:F19"/>
    <mergeCell ref="G15:G19"/>
    <mergeCell ref="D20:D22"/>
    <mergeCell ref="E20:E22"/>
    <mergeCell ref="G20:G22"/>
    <mergeCell ref="E23:E31"/>
    <mergeCell ref="B32:B34"/>
    <mergeCell ref="C32:C34"/>
    <mergeCell ref="D32:D34"/>
    <mergeCell ref="F32:F34"/>
    <mergeCell ref="G32:G34"/>
    <mergeCell ref="B36:B39"/>
    <mergeCell ref="D36:D39"/>
    <mergeCell ref="F36:F39"/>
    <mergeCell ref="G36:G39"/>
    <mergeCell ref="B40:B41"/>
    <mergeCell ref="C40:C41"/>
    <mergeCell ref="D40:D41"/>
    <mergeCell ref="F40:F41"/>
    <mergeCell ref="G40:G41"/>
    <mergeCell ref="D75:D77"/>
    <mergeCell ref="E75:E77"/>
    <mergeCell ref="G75:G77"/>
    <mergeCell ref="D78:D82"/>
    <mergeCell ref="F78:F82"/>
    <mergeCell ref="G78:G82"/>
    <mergeCell ref="B44:B49"/>
    <mergeCell ref="G50:G55"/>
    <mergeCell ref="B56:B63"/>
    <mergeCell ref="C71:C74"/>
    <mergeCell ref="D71:D74"/>
    <mergeCell ref="F71:F74"/>
    <mergeCell ref="G71:G74"/>
    <mergeCell ref="G108:G120"/>
    <mergeCell ref="D121:D123"/>
    <mergeCell ref="E121:E123"/>
    <mergeCell ref="G121:G123"/>
    <mergeCell ref="C83:C87"/>
    <mergeCell ref="D83:D87"/>
    <mergeCell ref="F83:F87"/>
    <mergeCell ref="G83:G87"/>
    <mergeCell ref="B89:B92"/>
    <mergeCell ref="D89:D92"/>
    <mergeCell ref="F89:F92"/>
    <mergeCell ref="G89:G92"/>
    <mergeCell ref="C124:C126"/>
    <mergeCell ref="D124:D126"/>
    <mergeCell ref="F124:F126"/>
    <mergeCell ref="B127:B128"/>
    <mergeCell ref="C127:C128"/>
    <mergeCell ref="D127:D128"/>
    <mergeCell ref="E127:E128"/>
    <mergeCell ref="F127:F128"/>
    <mergeCell ref="B95:B100"/>
    <mergeCell ref="D95:D100"/>
    <mergeCell ref="C108:C120"/>
    <mergeCell ref="F108:F120"/>
    <mergeCell ref="B148:B151"/>
    <mergeCell ref="D148:D151"/>
    <mergeCell ref="F148:F151"/>
    <mergeCell ref="G148:G151"/>
    <mergeCell ref="B161:B166"/>
    <mergeCell ref="B174:B185"/>
    <mergeCell ref="F174:F185"/>
    <mergeCell ref="G174:G185"/>
    <mergeCell ref="G127:G128"/>
    <mergeCell ref="F129:F143"/>
    <mergeCell ref="G129:G143"/>
    <mergeCell ref="B144:B147"/>
    <mergeCell ref="C144:C147"/>
    <mergeCell ref="D144:D147"/>
    <mergeCell ref="F144:F147"/>
    <mergeCell ref="G144:G147"/>
    <mergeCell ref="B210:B211"/>
    <mergeCell ref="C210:C211"/>
    <mergeCell ref="D210:D211"/>
    <mergeCell ref="F210:F211"/>
    <mergeCell ref="G210:G211"/>
    <mergeCell ref="D212:D217"/>
    <mergeCell ref="F212:F217"/>
    <mergeCell ref="G212:G217"/>
    <mergeCell ref="B186:B191"/>
    <mergeCell ref="F186:F191"/>
    <mergeCell ref="G186:G191"/>
    <mergeCell ref="B192:B199"/>
    <mergeCell ref="D192:D199"/>
    <mergeCell ref="B200:B202"/>
    <mergeCell ref="D200:D202"/>
    <mergeCell ref="E200:E202"/>
    <mergeCell ref="F200:F202"/>
    <mergeCell ref="G200:G202"/>
    <mergeCell ref="B219:B222"/>
    <mergeCell ref="D219:D222"/>
    <mergeCell ref="F219:F222"/>
    <mergeCell ref="G219:G222"/>
    <mergeCell ref="B223:B226"/>
    <mergeCell ref="C223:C226"/>
    <mergeCell ref="D223:D226"/>
    <mergeCell ref="F223:F226"/>
    <mergeCell ref="G223:G22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6</vt:i4>
      </vt:variant>
      <vt:variant>
        <vt:lpstr>Gráficos</vt:lpstr>
      </vt:variant>
      <vt:variant>
        <vt:i4>1</vt:i4>
      </vt:variant>
      <vt:variant>
        <vt:lpstr>Intervalos nomeados</vt:lpstr>
      </vt:variant>
      <vt:variant>
        <vt:i4>8</vt:i4>
      </vt:variant>
    </vt:vector>
  </HeadingPairs>
  <TitlesOfParts>
    <vt:vector size="15" baseType="lpstr">
      <vt:lpstr>MEMORIA DE CALCULO </vt:lpstr>
      <vt:lpstr>auxiliar memoria</vt:lpstr>
      <vt:lpstr>ITEN DE MAIOR</vt:lpstr>
      <vt:lpstr>CRON FIN - 5 MESES</vt:lpstr>
      <vt:lpstr>Plan2</vt:lpstr>
      <vt:lpstr>Plan1</vt:lpstr>
      <vt:lpstr>Gráf1</vt:lpstr>
      <vt:lpstr>'CRON FIN - 5 MESES'!__xlnm.Print_Area</vt:lpstr>
      <vt:lpstr>Plan1!_Hlk387315004</vt:lpstr>
      <vt:lpstr>'auxiliar memoria'!_Toc381285951</vt:lpstr>
      <vt:lpstr>'CRON FIN - 5 MESES'!Area_de_impressao</vt:lpstr>
      <vt:lpstr>'ITEN DE MAIOR'!Area_de_impressao</vt:lpstr>
      <vt:lpstr>'MEMORIA DE CALCULO '!Area_de_impressao</vt:lpstr>
      <vt:lpstr>'ITEN DE MAIOR'!Titulos_de_impressao</vt:lpstr>
      <vt:lpstr>'MEMORIA DE CALCULO '!Titulos_de_impressao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ATP-01</dc:creator>
  <cp:lastModifiedBy>Planejamento</cp:lastModifiedBy>
  <cp:lastPrinted>2018-08-15T17:43:58Z</cp:lastPrinted>
  <dcterms:created xsi:type="dcterms:W3CDTF">2013-08-07T20:30:26Z</dcterms:created>
  <dcterms:modified xsi:type="dcterms:W3CDTF">2019-02-28T12:30:21Z</dcterms:modified>
</cp:coreProperties>
</file>