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BEC81BE-5F98-423F-9477-41319D2A79D7}" xr6:coauthVersionLast="47" xr6:coauthVersionMax="47" xr10:uidLastSave="{00000000-0000-0000-0000-000000000000}"/>
  <bookViews>
    <workbookView xWindow="-120" yWindow="-120" windowWidth="20730" windowHeight="11160" xr2:uid="{80CA3975-9C79-49AF-804A-F3301553B915}"/>
  </bookViews>
  <sheets>
    <sheet name="CPUs" sheetId="1" r:id="rId1"/>
  </sheets>
  <definedNames>
    <definedName name="_xlnm.Print_Area" localSheetId="0">CPUs!$A$1:$J$43</definedName>
    <definedName name="_xlnm.Print_Titles" localSheetId="0">CPUs!$1:$5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H40" i="1"/>
  <c r="J40" i="1"/>
  <c r="H39" i="1"/>
  <c r="J39" i="1"/>
  <c r="H24" i="1"/>
  <c r="J38" i="1"/>
  <c r="J37" i="1"/>
  <c r="J36" i="1" l="1"/>
  <c r="I24" i="1" l="1"/>
  <c r="J41" i="1"/>
  <c r="F41" i="1"/>
  <c r="I3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8" i="1"/>
  <c r="J7" i="1" l="1"/>
  <c r="F31" i="1" s="1"/>
  <c r="J31" i="1" l="1"/>
</calcChain>
</file>

<file path=xl/sharedStrings.xml><?xml version="1.0" encoding="utf-8"?>
<sst xmlns="http://schemas.openxmlformats.org/spreadsheetml/2006/main" count="198" uniqueCount="93">
  <si>
    <t xml:space="preserve">PLANILHA ORÇAMENTÁRIA </t>
  </si>
  <si>
    <r>
      <t xml:space="preserve">DATA: </t>
    </r>
    <r>
      <rPr>
        <sz val="12"/>
        <rFont val="Arial"/>
        <family val="2"/>
      </rPr>
      <t>06/01/2023</t>
    </r>
  </si>
  <si>
    <r>
      <rPr>
        <b/>
        <sz val="12"/>
        <rFont val="Arial"/>
        <family val="2"/>
      </rPr>
      <t xml:space="preserve">BANCOS: </t>
    </r>
    <r>
      <rPr>
        <sz val="12"/>
        <rFont val="Arial"/>
        <family val="2"/>
      </rPr>
      <t>SINAPI - 11/2022 - Alagoas
SBC - 11/2022 - Alagoas
SICRO3 - 07/2022 - Alagoas
SICRO2 - 11/2016 - Alagoas
ORSE - 09/2022 - Sergipe
FDE - 04/2022 - São Paulo</t>
    </r>
  </si>
  <si>
    <r>
      <t xml:space="preserve">BDI: </t>
    </r>
    <r>
      <rPr>
        <sz val="12"/>
        <rFont val="Arial"/>
        <family val="2"/>
      </rPr>
      <t>29,07%</t>
    </r>
  </si>
  <si>
    <r>
      <t xml:space="preserve">L.S. Hora: </t>
    </r>
    <r>
      <rPr>
        <sz val="12"/>
        <rFont val="Arial"/>
        <family val="2"/>
      </rPr>
      <t>84,28%</t>
    </r>
  </si>
  <si>
    <r>
      <t xml:space="preserve">L.S. Mês: </t>
    </r>
    <r>
      <rPr>
        <sz val="12"/>
        <rFont val="Arial"/>
        <family val="2"/>
      </rPr>
      <t>46,49%</t>
    </r>
  </si>
  <si>
    <t>Código</t>
  </si>
  <si>
    <t>Banco</t>
  </si>
  <si>
    <t>Descrição</t>
  </si>
  <si>
    <t>Tipo</t>
  </si>
  <si>
    <t>Und</t>
  </si>
  <si>
    <t>Quant.</t>
  </si>
  <si>
    <t>Valor Unit</t>
  </si>
  <si>
    <t>Total</t>
  </si>
  <si>
    <t>Composição</t>
  </si>
  <si>
    <t>Próprio</t>
  </si>
  <si>
    <t>Composição Auxiliar</t>
  </si>
  <si>
    <t xml:space="preserve"> 88316 </t>
  </si>
  <si>
    <t>SINAPI</t>
  </si>
  <si>
    <t>SERVENTE COM ENCARGOS COMPLEMENTARES</t>
  </si>
  <si>
    <t>SEDI - SERVIÇOS DIVERSOS</t>
  </si>
  <si>
    <t>H</t>
  </si>
  <si>
    <t>CHOR - CUSTOS HORÁRIOS DE MÁQUINAS E EQUIPAMENTOS</t>
  </si>
  <si>
    <t>Valor do BDI =&gt;</t>
  </si>
  <si>
    <t>Valor com BDI =&gt;</t>
  </si>
  <si>
    <t>UN</t>
  </si>
  <si>
    <t>M</t>
  </si>
  <si>
    <t>Insumo</t>
  </si>
  <si>
    <t>Material</t>
  </si>
  <si>
    <t>KG</t>
  </si>
  <si>
    <t>m²</t>
  </si>
  <si>
    <t>m³</t>
  </si>
  <si>
    <t xml:space="preserve"> 00001379 </t>
  </si>
  <si>
    <t>CIMENTO PORTLAND COMPOSTO CP II-32</t>
  </si>
  <si>
    <t>CHI</t>
  </si>
  <si>
    <t>CHP</t>
  </si>
  <si>
    <t xml:space="preserve"> 90651 </t>
  </si>
  <si>
    <t>BOMBA CENTRÍFUGA MONOESTÁGIO COM MOTOR ELÉTRICO MONOFÁSICO, POTÊNCIA 15 HP, DIÂMETRO DO ROTOR 173 MM, HM/Q = 30 MCA / 90 M3/H A 45 MCA / 55 M3/H - CHI DIURNO. AF_06/2015</t>
  </si>
  <si>
    <t xml:space="preserve"> 90650 </t>
  </si>
  <si>
    <t>BOMBA CENTRÍFUGA MONOESTÁGIO COM MOTOR ELÉTRICO MONOFÁSICO, POTÊNCIA 15 HP, DIÂMETRO DO ROTOR 173 MM, HM/Q = 30 MCA / 90 M3/H A 45 MCA / 55 M3/H - CHP DIURNO. AF_06/2015</t>
  </si>
  <si>
    <t xml:space="preserve"> 88297 </t>
  </si>
  <si>
    <t>OPERADOR DE MÁQUINAS E EQUIPAMENTOS COM ENCARGOS COMPLEMENTARES</t>
  </si>
  <si>
    <t>Composições Auxiliares</t>
  </si>
  <si>
    <t xml:space="preserve"> 6259 </t>
  </si>
  <si>
    <t>CAMINHÃO PIPA 6.000 L, PESO BRUTO TOTAL 13.000 KG, DISTÂNCIA ENTRE EIXOS 4,80 M, POTÊNCIA 189 CV INCLUSIVE TANQUE DE AÇO PARA TRANSPORTE DE ÁGUA, CAPACIDADE 6 M3 - CHP DIURNO. AF_06/2014</t>
  </si>
  <si>
    <t xml:space="preserve"> 6260 </t>
  </si>
  <si>
    <t>CAMINHÃO PIPA 6.000 L, PESO BRUTO TOTAL 13.000 KG, DISTÂNCIA ENTRE EIXOS 4,80 M, POTÊNCIA 189 CV INCLUSIVE TANQUE DE AÇO PARA TRANSPORTE DE ÁGUA, CAPACIDADE 6 M3 - CHI DIURNO. AF_06/2014</t>
  </si>
  <si>
    <t xml:space="preserve"> 88245 </t>
  </si>
  <si>
    <t>ARMADOR COM ENCARGOS COMPLEMENTARES</t>
  </si>
  <si>
    <t xml:space="preserve"> 90625 </t>
  </si>
  <si>
    <t>PERFURATRIZ MANUAL, TORQUE MÁXIMO 83 N.M, POTÊNCIA 5 CV, COM DIÂMETRO MÁXIMO 4" - CHP DIURNO. AF_06/2015</t>
  </si>
  <si>
    <t xml:space="preserve"> 90626 </t>
  </si>
  <si>
    <t>PERFURATRIZ MANUAL, TORQUE MÁXIMO 83 N.M, POTÊNCIA 5 CV, COM DIÂMETRO MÁXIMO 4" - CHI DIURNO. AF_06/2015</t>
  </si>
  <si>
    <t xml:space="preserve"> 90637 </t>
  </si>
  <si>
    <t>MISTURADOR DUPLO HORIZONTAL DE ALTA TURBULÊNCIA, CAPACIDADE / VOLUME 2 X 500 LITROS, MOTORES ELÉTRICOS MÍNIMO 5 CV CADA, PARA NATA CIMENTO, ARGAMASSA E OUTROS - CHP DIURNO. AF_06/2015</t>
  </si>
  <si>
    <t xml:space="preserve"> 90638 </t>
  </si>
  <si>
    <t>MISTURADOR DUPLO HORIZONTAL DE ALTA TURBULÊNCIA, CAPACIDADE / VOLUME 2 X 500 LITROS, MOTORES ELÉTRICOS MÍNIMO 5 CV CADA, PARA NATA CIMENTO, ARGAMASSA E OUTROS - CHI DIURNO. AF_06/2015</t>
  </si>
  <si>
    <t xml:space="preserve"> 90643 </t>
  </si>
  <si>
    <t>BOMBA TRIPLEX, PARA INJEÇÃO DE NATA DE CIMENTO, VAZÃO MÁXIMA DE 100 LITROS/MINUTO, PRESSÃO MÁXIMA DE 70 BAR - CHP DIURNO. AF_06/2015</t>
  </si>
  <si>
    <t xml:space="preserve"> 90644 </t>
  </si>
  <si>
    <t>BOMBA TRIPLEX, PARA INJEÇÃO DE NATA DE CIMENTO, VAZÃO MÁXIMA DE 100 LITROS/MINUTO, PRESSÃO MÁXIMA DE 70 BAR - CHI DIURNO. AF_06/2015</t>
  </si>
  <si>
    <t xml:space="preserve"> 95967 </t>
  </si>
  <si>
    <t>SERVIÇOS TÉCNICOS ESPECIALIZADOS PARA ACOMPANHAMENTO DE EXECUÇÃO DE FUNDAÇÕES PROFUNDAS E ESTRUTURAS DE CONTENÇÃO</t>
  </si>
  <si>
    <t>SERT - SERVIÇOS TÉCNICOS</t>
  </si>
  <si>
    <t>PINT - PINTURAS</t>
  </si>
  <si>
    <t xml:space="preserve"> 100981 </t>
  </si>
  <si>
    <t>CARGA, MANOBRA E DESCARGA DE ENTULHO EM CAMINHÃO BASCULANTE 6 M³ - CARGA COM ESCAVADEIRA HIDRÁULICA  (CAÇAMBA DE 0,80 M³ / 111 HP) E DESCARGA LIVRE (UNIDADE: M3). AF_07/2020</t>
  </si>
  <si>
    <t>TRAN - TRANSPORTES, CARGAS E DESCARGAS</t>
  </si>
  <si>
    <t xml:space="preserve"> 5631 </t>
  </si>
  <si>
    <t>ESCAVADEIRA HIDRÁULICA SOBRE ESTEIRAS, CAÇAMBA 0,80 M3, PESO OPERACIONAL 17 T, POTENCIA BRUTA 111 HP - CHP DIURNO. AF_06/2014</t>
  </si>
  <si>
    <t xml:space="preserve"> 5632 </t>
  </si>
  <si>
    <t>ESCAVADEIRA HIDRÁULICA SOBRE ESTEIRAS, CAÇAMBA 0,80 M3, PESO OPERACIONAL 17 T, POTENCIA BRUTA 111 HP - CHI DIURNO. AF_06/2014</t>
  </si>
  <si>
    <t xml:space="preserve"> 00039013 </t>
  </si>
  <si>
    <t>ESPACADOR/SEPARADOR /CENTRALIZADOR DE BARRA DE ACO, PLASTICO, (CHUMBADOR TIPO CARAMBOLA - CB), DIAMETRO INTERNO ATE 20 MM</t>
  </si>
  <si>
    <t xml:space="preserve"> 00039848 </t>
  </si>
  <si>
    <t>TUBO / MANGUEIRA PRETA EM POLIETILENO, LINHA PESADA OU REFORCADA, TIPO ESPAGUETE, PARA INJECAO DE CALDA DE CIMENTO, D = 1/2", ESPESSURA 1,5 MM</t>
  </si>
  <si>
    <t xml:space="preserve"> 00043056 </t>
  </si>
  <si>
    <t>ACO CA-50, 20,0 MM OU 25,0 MM, VERGALHAO</t>
  </si>
  <si>
    <t xml:space="preserve"> 00044480 </t>
  </si>
  <si>
    <t>TARIFA "A" ENTRE  0 E 20M3 FORNECIMENTO  D'AGUA</t>
  </si>
  <si>
    <t>Taxas</t>
  </si>
  <si>
    <t>9.1</t>
  </si>
  <si>
    <t>PRÓPRIO</t>
  </si>
  <si>
    <t>PINTOR PARA TINTA EPÓXI COM ENCARGOS COMPLEMENTARES</t>
  </si>
  <si>
    <t>L</t>
  </si>
  <si>
    <t>TINTA / REVESTIMENTO A BASE DE RESINA EPOXI COM ALCATRAO, BICOMPONENTE</t>
  </si>
  <si>
    <t>DILUENTE EPOXI</t>
  </si>
  <si>
    <t>PINTURA METÁLICA COM TINTA EPÓXI</t>
  </si>
  <si>
    <t>LOCAL: VALE DO REGINALDO</t>
  </si>
  <si>
    <r>
      <t xml:space="preserve">UNIDADES: </t>
    </r>
    <r>
      <rPr>
        <sz val="12"/>
        <rFont val="Arial"/>
        <family val="2"/>
      </rPr>
      <t xml:space="preserve">  </t>
    </r>
  </si>
  <si>
    <r>
      <t xml:space="preserve">OBRA: </t>
    </r>
    <r>
      <rPr>
        <sz val="12"/>
        <rFont val="Arial"/>
        <family val="2"/>
      </rPr>
      <t>ESTABILIDADE E DRENAGEM DA ENCOSTA DO VALE DO REGINALDO</t>
    </r>
  </si>
  <si>
    <r>
      <t>DESCRIÇÃO:</t>
    </r>
    <r>
      <rPr>
        <sz val="12"/>
        <rFont val="Arial"/>
        <family val="2"/>
      </rPr>
      <t xml:space="preserve"> OBRA DE ESTABILIDADE E DRENAGEM DA ENCOSTA DO VALE DO REGINALDO</t>
    </r>
  </si>
  <si>
    <t>EXECUÇÃO DE GRAMPO PARA SOLO GRAMPEADO COM COMPRIMENTO MAIOR QUE 10 M, DIÂMETRO DE 10 CM, PERFURAÇÃO COM EQUIPAMENTO MANUAL E ARMADURA COM DIÂMETRO DE 20 MM. AF_05/2016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</si>
</sst>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"/>
  </numFmts>
  <fonts count="8" x14ac:knownFonts="1">
    <font>
      <sz val="11"/>
      <name val="Arial"/>
      <family val="1"/>
    </font>
    <font>
      <b/>
      <sz val="18"/>
      <name val="Arial"/>
      <family val="1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color rgb="FF000000"/>
      <name val="Arial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right" vertical="top" wrapText="1"/>
    </xf>
    <xf numFmtId="0" fontId="4" fillId="3" borderId="10" xfId="0" applyFont="1" applyFill="1" applyBorder="1" applyAlignment="1">
      <alignment horizontal="center" vertical="top" wrapText="1"/>
    </xf>
    <xf numFmtId="0" fontId="6" fillId="5" borderId="10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right" vertical="top" wrapText="1"/>
    </xf>
    <xf numFmtId="0" fontId="6" fillId="5" borderId="10" xfId="0" applyFont="1" applyFill="1" applyBorder="1" applyAlignment="1">
      <alignment horizontal="center" vertical="top" wrapText="1"/>
    </xf>
    <xf numFmtId="164" fontId="6" fillId="5" borderId="10" xfId="0" applyNumberFormat="1" applyFont="1" applyFill="1" applyBorder="1" applyAlignment="1">
      <alignment horizontal="right" vertical="top" wrapText="1"/>
    </xf>
    <xf numFmtId="4" fontId="6" fillId="5" borderId="10" xfId="0" applyNumberFormat="1" applyFont="1" applyFill="1" applyBorder="1" applyAlignment="1">
      <alignment horizontal="right" vertical="top" wrapText="1"/>
    </xf>
    <xf numFmtId="0" fontId="6" fillId="3" borderId="0" xfId="0" applyFont="1" applyFill="1" applyAlignment="1">
      <alignment horizontal="right" vertical="top" wrapText="1"/>
    </xf>
    <xf numFmtId="0" fontId="5" fillId="4" borderId="11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right" vertical="top" wrapText="1"/>
    </xf>
    <xf numFmtId="0" fontId="6" fillId="6" borderId="10" xfId="0" applyFont="1" applyFill="1" applyBorder="1" applyAlignment="1">
      <alignment horizontal="center" vertical="top" wrapText="1"/>
    </xf>
    <xf numFmtId="164" fontId="6" fillId="6" borderId="10" xfId="0" applyNumberFormat="1" applyFont="1" applyFill="1" applyBorder="1" applyAlignment="1">
      <alignment horizontal="right" vertical="top" wrapText="1"/>
    </xf>
    <xf numFmtId="4" fontId="6" fillId="6" borderId="10" xfId="0" applyNumberFormat="1" applyFont="1" applyFill="1" applyBorder="1" applyAlignment="1">
      <alignment horizontal="right" vertical="top" wrapText="1"/>
    </xf>
    <xf numFmtId="0" fontId="0" fillId="3" borderId="0" xfId="0" applyFill="1" applyAlignment="1">
      <alignment horizontal="right" vertical="top" wrapText="1"/>
    </xf>
    <xf numFmtId="4" fontId="0" fillId="3" borderId="0" xfId="0" applyNumberFormat="1" applyFill="1" applyAlignment="1">
      <alignment horizontal="righ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right" vertical="top" wrapText="1"/>
    </xf>
    <xf numFmtId="0" fontId="7" fillId="4" borderId="10" xfId="0" applyFont="1" applyFill="1" applyBorder="1" applyAlignment="1">
      <alignment horizontal="center" vertical="top" wrapText="1"/>
    </xf>
    <xf numFmtId="164" fontId="7" fillId="4" borderId="10" xfId="0" applyNumberFormat="1" applyFont="1" applyFill="1" applyBorder="1" applyAlignment="1">
      <alignment horizontal="right" vertical="top" wrapText="1"/>
    </xf>
    <xf numFmtId="4" fontId="7" fillId="4" borderId="10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6" fillId="5" borderId="10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6" fillId="5" borderId="12" xfId="0" applyFont="1" applyFill="1" applyBorder="1" applyAlignment="1">
      <alignment horizontal="left" vertical="top" wrapText="1"/>
    </xf>
    <xf numFmtId="0" fontId="0" fillId="3" borderId="0" xfId="0" applyFill="1" applyAlignment="1">
      <alignment horizontal="right" vertical="top" wrapText="1"/>
    </xf>
    <xf numFmtId="0" fontId="4" fillId="3" borderId="0" xfId="0" applyFont="1" applyFill="1" applyAlignment="1">
      <alignment horizontal="center" wrapText="1"/>
    </xf>
    <xf numFmtId="0" fontId="0" fillId="0" borderId="0" xfId="0"/>
    <xf numFmtId="0" fontId="4" fillId="3" borderId="10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80523</xdr:colOff>
      <xdr:row>0</xdr:row>
      <xdr:rowOff>34020</xdr:rowOff>
    </xdr:from>
    <xdr:to>
      <xdr:col>1</xdr:col>
      <xdr:colOff>521555</xdr:colOff>
      <xdr:row>4</xdr:row>
      <xdr:rowOff>276226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9ACFEB-D18A-4474-8F57-0B1B198FD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23" y="34020"/>
          <a:ext cx="1434353" cy="1804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249B-A3CF-4F9E-88A3-F109EB3DB23C}">
  <sheetPr>
    <pageSetUpPr fitToPage="1"/>
  </sheetPr>
  <dimension ref="A1:K42"/>
  <sheetViews>
    <sheetView tabSelected="1" showOutlineSymbols="0" showWhiteSpace="0" zoomScale="70" zoomScaleNormal="70" zoomScaleSheetLayoutView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8" sqref="E8:F8"/>
    </sheetView>
  </sheetViews>
  <sheetFormatPr defaultRowHeight="14.25" x14ac:dyDescent="0.2"/>
  <cols>
    <col min="1" max="1" width="13" customWidth="1"/>
    <col min="2" max="2" width="9.5" customWidth="1"/>
    <col min="3" max="3" width="10" bestFit="1" customWidth="1"/>
    <col min="4" max="4" width="60" bestFit="1" customWidth="1"/>
    <col min="5" max="5" width="15" bestFit="1" customWidth="1"/>
    <col min="6" max="6" width="15.375" customWidth="1"/>
    <col min="7" max="9" width="12" bestFit="1" customWidth="1"/>
    <col min="10" max="10" width="15.875" customWidth="1"/>
    <col min="11" max="11" width="14" bestFit="1" customWidth="1"/>
  </cols>
  <sheetData>
    <row r="1" spans="1:10" ht="38.25" customHeight="1" x14ac:dyDescent="0.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ht="24.95" customHeight="1" x14ac:dyDescent="0.2">
      <c r="A2" s="1"/>
      <c r="B2" s="2"/>
      <c r="C2" s="42" t="s">
        <v>90</v>
      </c>
      <c r="D2" s="42"/>
      <c r="E2" s="42"/>
      <c r="F2" s="42"/>
      <c r="G2" s="43" t="s">
        <v>1</v>
      </c>
      <c r="H2" s="44"/>
      <c r="I2" s="45" t="s">
        <v>2</v>
      </c>
      <c r="J2" s="46"/>
    </row>
    <row r="3" spans="1:10" ht="35.25" customHeight="1" x14ac:dyDescent="0.2">
      <c r="A3" s="1"/>
      <c r="B3" s="2"/>
      <c r="C3" s="51" t="s">
        <v>91</v>
      </c>
      <c r="D3" s="51"/>
      <c r="E3" s="51"/>
      <c r="F3" s="51"/>
      <c r="G3" s="52" t="s">
        <v>3</v>
      </c>
      <c r="H3" s="53"/>
      <c r="I3" s="47"/>
      <c r="J3" s="48"/>
    </row>
    <row r="4" spans="1:10" ht="24.95" customHeight="1" x14ac:dyDescent="0.2">
      <c r="A4" s="1"/>
      <c r="B4" s="2"/>
      <c r="C4" s="54" t="s">
        <v>88</v>
      </c>
      <c r="D4" s="54"/>
      <c r="E4" s="54"/>
      <c r="F4" s="54"/>
      <c r="G4" s="52" t="s">
        <v>4</v>
      </c>
      <c r="H4" s="53"/>
      <c r="I4" s="47"/>
      <c r="J4" s="48"/>
    </row>
    <row r="5" spans="1:10" ht="24.75" customHeight="1" x14ac:dyDescent="0.2">
      <c r="A5" s="3"/>
      <c r="B5" s="4"/>
      <c r="C5" s="42" t="s">
        <v>89</v>
      </c>
      <c r="D5" s="42"/>
      <c r="E5" s="42"/>
      <c r="F5" s="42"/>
      <c r="G5" s="55" t="s">
        <v>5</v>
      </c>
      <c r="H5" s="56"/>
      <c r="I5" s="49"/>
      <c r="J5" s="50"/>
    </row>
    <row r="6" spans="1:10" ht="18" customHeight="1" x14ac:dyDescent="0.2">
      <c r="A6" s="5" t="s">
        <v>81</v>
      </c>
      <c r="B6" s="6" t="s">
        <v>6</v>
      </c>
      <c r="C6" s="5" t="s">
        <v>7</v>
      </c>
      <c r="D6" s="5" t="s">
        <v>8</v>
      </c>
      <c r="E6" s="35" t="s">
        <v>9</v>
      </c>
      <c r="F6" s="35"/>
      <c r="G6" s="7" t="s">
        <v>10</v>
      </c>
      <c r="H6" s="6" t="s">
        <v>11</v>
      </c>
      <c r="I6" s="6" t="s">
        <v>12</v>
      </c>
      <c r="J6" s="6" t="s">
        <v>13</v>
      </c>
    </row>
    <row r="7" spans="1:10" ht="57" x14ac:dyDescent="0.2">
      <c r="A7" s="22" t="s">
        <v>14</v>
      </c>
      <c r="B7" s="23">
        <v>93961</v>
      </c>
      <c r="C7" s="22" t="s">
        <v>15</v>
      </c>
      <c r="D7" s="22" t="s">
        <v>92</v>
      </c>
      <c r="E7" s="38" t="s">
        <v>20</v>
      </c>
      <c r="F7" s="38"/>
      <c r="G7" s="24"/>
      <c r="H7" s="25"/>
      <c r="I7" s="26">
        <v>192.38</v>
      </c>
      <c r="J7" s="26">
        <f>SUM(J8:J30)</f>
        <v>192.38</v>
      </c>
    </row>
    <row r="8" spans="1:10" ht="38.25" x14ac:dyDescent="0.2">
      <c r="A8" s="8" t="s">
        <v>16</v>
      </c>
      <c r="B8" s="9" t="s">
        <v>68</v>
      </c>
      <c r="C8" s="8" t="s">
        <v>18</v>
      </c>
      <c r="D8" s="8" t="s">
        <v>69</v>
      </c>
      <c r="E8" s="28" t="s">
        <v>22</v>
      </c>
      <c r="F8" s="28"/>
      <c r="G8" s="10" t="s">
        <v>35</v>
      </c>
      <c r="H8" s="11">
        <v>3.2000000000000002E-3</v>
      </c>
      <c r="I8" s="12">
        <v>202.89</v>
      </c>
      <c r="J8" s="12">
        <f>TRUNC(H8*I8,2)</f>
        <v>0.64</v>
      </c>
    </row>
    <row r="9" spans="1:10" ht="38.25" x14ac:dyDescent="0.2">
      <c r="A9" s="8" t="s">
        <v>16</v>
      </c>
      <c r="B9" s="9" t="s">
        <v>70</v>
      </c>
      <c r="C9" s="8" t="s">
        <v>18</v>
      </c>
      <c r="D9" s="8" t="s">
        <v>71</v>
      </c>
      <c r="E9" s="28" t="s">
        <v>22</v>
      </c>
      <c r="F9" s="28"/>
      <c r="G9" s="10" t="s">
        <v>34</v>
      </c>
      <c r="H9" s="11">
        <v>0.2097</v>
      </c>
      <c r="I9" s="12">
        <v>73.28</v>
      </c>
      <c r="J9" s="12">
        <f t="shared" ref="J9:J30" si="0">TRUNC(H9*I9,2)</f>
        <v>15.36</v>
      </c>
    </row>
    <row r="10" spans="1:10" ht="51" x14ac:dyDescent="0.2">
      <c r="A10" s="8" t="s">
        <v>16</v>
      </c>
      <c r="B10" s="9" t="s">
        <v>43</v>
      </c>
      <c r="C10" s="8" t="s">
        <v>18</v>
      </c>
      <c r="D10" s="8" t="s">
        <v>44</v>
      </c>
      <c r="E10" s="28" t="s">
        <v>22</v>
      </c>
      <c r="F10" s="28"/>
      <c r="G10" s="10" t="s">
        <v>35</v>
      </c>
      <c r="H10" s="11">
        <v>9.7900000000000001E-2</v>
      </c>
      <c r="I10" s="12">
        <v>243.24</v>
      </c>
      <c r="J10" s="12">
        <f t="shared" si="0"/>
        <v>23.81</v>
      </c>
    </row>
    <row r="11" spans="1:10" ht="51" x14ac:dyDescent="0.2">
      <c r="A11" s="8" t="s">
        <v>16</v>
      </c>
      <c r="B11" s="9" t="s">
        <v>45</v>
      </c>
      <c r="C11" s="8" t="s">
        <v>18</v>
      </c>
      <c r="D11" s="8" t="s">
        <v>46</v>
      </c>
      <c r="E11" s="28" t="s">
        <v>22</v>
      </c>
      <c r="F11" s="28"/>
      <c r="G11" s="10" t="s">
        <v>34</v>
      </c>
      <c r="H11" s="11">
        <v>0.115</v>
      </c>
      <c r="I11" s="12">
        <v>40.31</v>
      </c>
      <c r="J11" s="12">
        <f t="shared" si="0"/>
        <v>4.63</v>
      </c>
    </row>
    <row r="12" spans="1:10" ht="25.5" x14ac:dyDescent="0.2">
      <c r="A12" s="8" t="s">
        <v>16</v>
      </c>
      <c r="B12" s="9" t="s">
        <v>47</v>
      </c>
      <c r="C12" s="8" t="s">
        <v>18</v>
      </c>
      <c r="D12" s="8" t="s">
        <v>48</v>
      </c>
      <c r="E12" s="28" t="s">
        <v>20</v>
      </c>
      <c r="F12" s="28"/>
      <c r="G12" s="10" t="s">
        <v>21</v>
      </c>
      <c r="H12" s="11">
        <v>0.21290000000000001</v>
      </c>
      <c r="I12" s="12">
        <v>20.399999999999999</v>
      </c>
      <c r="J12" s="12">
        <f t="shared" si="0"/>
        <v>4.34</v>
      </c>
    </row>
    <row r="13" spans="1:10" ht="25.5" x14ac:dyDescent="0.2">
      <c r="A13" s="8" t="s">
        <v>16</v>
      </c>
      <c r="B13" s="9" t="s">
        <v>40</v>
      </c>
      <c r="C13" s="8" t="s">
        <v>18</v>
      </c>
      <c r="D13" s="8" t="s">
        <v>41</v>
      </c>
      <c r="E13" s="28" t="s">
        <v>20</v>
      </c>
      <c r="F13" s="28"/>
      <c r="G13" s="10" t="s">
        <v>21</v>
      </c>
      <c r="H13" s="11">
        <v>0.63870000000000005</v>
      </c>
      <c r="I13" s="12">
        <v>17.64</v>
      </c>
      <c r="J13" s="12">
        <f t="shared" si="0"/>
        <v>11.26</v>
      </c>
    </row>
    <row r="14" spans="1:10" ht="25.5" x14ac:dyDescent="0.2">
      <c r="A14" s="8" t="s">
        <v>16</v>
      </c>
      <c r="B14" s="9" t="s">
        <v>17</v>
      </c>
      <c r="C14" s="8" t="s">
        <v>18</v>
      </c>
      <c r="D14" s="8" t="s">
        <v>19</v>
      </c>
      <c r="E14" s="28" t="s">
        <v>20</v>
      </c>
      <c r="F14" s="28"/>
      <c r="G14" s="10" t="s">
        <v>21</v>
      </c>
      <c r="H14" s="11">
        <v>0.65769999999999995</v>
      </c>
      <c r="I14" s="12">
        <v>15.66</v>
      </c>
      <c r="J14" s="12">
        <f t="shared" si="0"/>
        <v>10.29</v>
      </c>
    </row>
    <row r="15" spans="1:10" ht="25.5" x14ac:dyDescent="0.2">
      <c r="A15" s="8" t="s">
        <v>16</v>
      </c>
      <c r="B15" s="9" t="s">
        <v>49</v>
      </c>
      <c r="C15" s="8" t="s">
        <v>18</v>
      </c>
      <c r="D15" s="8" t="s">
        <v>50</v>
      </c>
      <c r="E15" s="28" t="s">
        <v>22</v>
      </c>
      <c r="F15" s="28"/>
      <c r="G15" s="10" t="s">
        <v>35</v>
      </c>
      <c r="H15" s="11">
        <v>9.7900000000000001E-2</v>
      </c>
      <c r="I15" s="12">
        <v>7.22</v>
      </c>
      <c r="J15" s="12">
        <f t="shared" si="0"/>
        <v>0.7</v>
      </c>
    </row>
    <row r="16" spans="1:10" ht="25.5" x14ac:dyDescent="0.2">
      <c r="A16" s="8" t="s">
        <v>16</v>
      </c>
      <c r="B16" s="9" t="s">
        <v>51</v>
      </c>
      <c r="C16" s="8" t="s">
        <v>18</v>
      </c>
      <c r="D16" s="8" t="s">
        <v>52</v>
      </c>
      <c r="E16" s="28" t="s">
        <v>22</v>
      </c>
      <c r="F16" s="28"/>
      <c r="G16" s="10" t="s">
        <v>34</v>
      </c>
      <c r="H16" s="11">
        <v>0.115</v>
      </c>
      <c r="I16" s="12">
        <v>1.98</v>
      </c>
      <c r="J16" s="12">
        <f t="shared" si="0"/>
        <v>0.22</v>
      </c>
    </row>
    <row r="17" spans="1:10" ht="51" x14ac:dyDescent="0.2">
      <c r="A17" s="8" t="s">
        <v>16</v>
      </c>
      <c r="B17" s="9" t="s">
        <v>53</v>
      </c>
      <c r="C17" s="8" t="s">
        <v>18</v>
      </c>
      <c r="D17" s="8" t="s">
        <v>54</v>
      </c>
      <c r="E17" s="28" t="s">
        <v>22</v>
      </c>
      <c r="F17" s="28"/>
      <c r="G17" s="10" t="s">
        <v>35</v>
      </c>
      <c r="H17" s="11">
        <v>3.3399999999999999E-2</v>
      </c>
      <c r="I17" s="12">
        <v>15</v>
      </c>
      <c r="J17" s="12">
        <f t="shared" si="0"/>
        <v>0.5</v>
      </c>
    </row>
    <row r="18" spans="1:10" ht="51" x14ac:dyDescent="0.2">
      <c r="A18" s="8" t="s">
        <v>16</v>
      </c>
      <c r="B18" s="9" t="s">
        <v>55</v>
      </c>
      <c r="C18" s="8" t="s">
        <v>18</v>
      </c>
      <c r="D18" s="8" t="s">
        <v>56</v>
      </c>
      <c r="E18" s="28" t="s">
        <v>22</v>
      </c>
      <c r="F18" s="28"/>
      <c r="G18" s="10" t="s">
        <v>34</v>
      </c>
      <c r="H18" s="11">
        <v>0.17949999999999999</v>
      </c>
      <c r="I18" s="12">
        <v>4.51</v>
      </c>
      <c r="J18" s="12">
        <f t="shared" si="0"/>
        <v>0.8</v>
      </c>
    </row>
    <row r="19" spans="1:10" ht="38.25" x14ac:dyDescent="0.2">
      <c r="A19" s="8" t="s">
        <v>16</v>
      </c>
      <c r="B19" s="9" t="s">
        <v>57</v>
      </c>
      <c r="C19" s="8" t="s">
        <v>18</v>
      </c>
      <c r="D19" s="8" t="s">
        <v>58</v>
      </c>
      <c r="E19" s="28" t="s">
        <v>22</v>
      </c>
      <c r="F19" s="28"/>
      <c r="G19" s="10" t="s">
        <v>35</v>
      </c>
      <c r="H19" s="11">
        <v>1.6299999999999999E-2</v>
      </c>
      <c r="I19" s="12">
        <v>27</v>
      </c>
      <c r="J19" s="12">
        <f t="shared" si="0"/>
        <v>0.44</v>
      </c>
    </row>
    <row r="20" spans="1:10" ht="38.25" x14ac:dyDescent="0.2">
      <c r="A20" s="8" t="s">
        <v>16</v>
      </c>
      <c r="B20" s="9" t="s">
        <v>59</v>
      </c>
      <c r="C20" s="8" t="s">
        <v>18</v>
      </c>
      <c r="D20" s="8" t="s">
        <v>60</v>
      </c>
      <c r="E20" s="28" t="s">
        <v>22</v>
      </c>
      <c r="F20" s="28"/>
      <c r="G20" s="10" t="s">
        <v>34</v>
      </c>
      <c r="H20" s="11">
        <v>0.1966</v>
      </c>
      <c r="I20" s="12">
        <v>6.74</v>
      </c>
      <c r="J20" s="12">
        <f t="shared" si="0"/>
        <v>1.32</v>
      </c>
    </row>
    <row r="21" spans="1:10" ht="38.25" x14ac:dyDescent="0.2">
      <c r="A21" s="8" t="s">
        <v>16</v>
      </c>
      <c r="B21" s="9" t="s">
        <v>38</v>
      </c>
      <c r="C21" s="8" t="s">
        <v>18</v>
      </c>
      <c r="D21" s="8" t="s">
        <v>39</v>
      </c>
      <c r="E21" s="28" t="s">
        <v>22</v>
      </c>
      <c r="F21" s="28"/>
      <c r="G21" s="10" t="s">
        <v>35</v>
      </c>
      <c r="H21" s="11">
        <v>9.7900000000000001E-2</v>
      </c>
      <c r="I21" s="12">
        <v>10.91</v>
      </c>
      <c r="J21" s="12">
        <f t="shared" si="0"/>
        <v>1.06</v>
      </c>
    </row>
    <row r="22" spans="1:10" ht="38.25" x14ac:dyDescent="0.2">
      <c r="A22" s="8" t="s">
        <v>16</v>
      </c>
      <c r="B22" s="9" t="s">
        <v>36</v>
      </c>
      <c r="C22" s="8" t="s">
        <v>18</v>
      </c>
      <c r="D22" s="8" t="s">
        <v>37</v>
      </c>
      <c r="E22" s="28" t="s">
        <v>22</v>
      </c>
      <c r="F22" s="28"/>
      <c r="G22" s="10" t="s">
        <v>34</v>
      </c>
      <c r="H22" s="11">
        <v>0.115</v>
      </c>
      <c r="I22" s="12">
        <v>0.76</v>
      </c>
      <c r="J22" s="12">
        <f t="shared" si="0"/>
        <v>0.08</v>
      </c>
    </row>
    <row r="23" spans="1:10" ht="38.25" x14ac:dyDescent="0.2">
      <c r="A23" s="8" t="s">
        <v>16</v>
      </c>
      <c r="B23" s="9" t="s">
        <v>61</v>
      </c>
      <c r="C23" s="8" t="s">
        <v>18</v>
      </c>
      <c r="D23" s="8" t="s">
        <v>62</v>
      </c>
      <c r="E23" s="28" t="s">
        <v>63</v>
      </c>
      <c r="F23" s="28"/>
      <c r="G23" s="10" t="s">
        <v>21</v>
      </c>
      <c r="H23" s="11">
        <v>0.21290000000000001</v>
      </c>
      <c r="I23" s="12">
        <v>126.33</v>
      </c>
      <c r="J23" s="12">
        <f t="shared" si="0"/>
        <v>26.89</v>
      </c>
    </row>
    <row r="24" spans="1:10" ht="25.5" x14ac:dyDescent="0.2">
      <c r="A24" s="8" t="s">
        <v>16</v>
      </c>
      <c r="B24" s="9">
        <v>4651</v>
      </c>
      <c r="C24" s="8" t="s">
        <v>82</v>
      </c>
      <c r="D24" s="8" t="s">
        <v>87</v>
      </c>
      <c r="E24" s="28" t="s">
        <v>64</v>
      </c>
      <c r="F24" s="28"/>
      <c r="G24" s="10" t="s">
        <v>30</v>
      </c>
      <c r="H24" s="11">
        <f>0.0628*1</f>
        <v>6.2799999999999995E-2</v>
      </c>
      <c r="I24" s="12">
        <f>J36</f>
        <v>21.53</v>
      </c>
      <c r="J24" s="12">
        <f>TRUNC(H24*I24,2)</f>
        <v>1.35</v>
      </c>
    </row>
    <row r="25" spans="1:10" ht="51" x14ac:dyDescent="0.2">
      <c r="A25" s="8" t="s">
        <v>16</v>
      </c>
      <c r="B25" s="9" t="s">
        <v>65</v>
      </c>
      <c r="C25" s="8" t="s">
        <v>18</v>
      </c>
      <c r="D25" s="8" t="s">
        <v>66</v>
      </c>
      <c r="E25" s="28" t="s">
        <v>67</v>
      </c>
      <c r="F25" s="28"/>
      <c r="G25" s="10" t="s">
        <v>31</v>
      </c>
      <c r="H25" s="11">
        <v>7.9000000000000008E-3</v>
      </c>
      <c r="I25" s="12">
        <v>8</v>
      </c>
      <c r="J25" s="12">
        <f t="shared" si="0"/>
        <v>0.06</v>
      </c>
    </row>
    <row r="26" spans="1:10" x14ac:dyDescent="0.2">
      <c r="A26" s="15" t="s">
        <v>27</v>
      </c>
      <c r="B26" s="16" t="s">
        <v>32</v>
      </c>
      <c r="C26" s="15" t="s">
        <v>18</v>
      </c>
      <c r="D26" s="15" t="s">
        <v>33</v>
      </c>
      <c r="E26" s="29" t="s">
        <v>28</v>
      </c>
      <c r="F26" s="29"/>
      <c r="G26" s="17" t="s">
        <v>29</v>
      </c>
      <c r="H26" s="18">
        <v>38.719099999999997</v>
      </c>
      <c r="I26" s="19">
        <v>0.77</v>
      </c>
      <c r="J26" s="19">
        <f t="shared" si="0"/>
        <v>29.81</v>
      </c>
    </row>
    <row r="27" spans="1:10" ht="38.25" x14ac:dyDescent="0.2">
      <c r="A27" s="15" t="s">
        <v>27</v>
      </c>
      <c r="B27" s="16" t="s">
        <v>72</v>
      </c>
      <c r="C27" s="15" t="s">
        <v>18</v>
      </c>
      <c r="D27" s="15" t="s">
        <v>73</v>
      </c>
      <c r="E27" s="29" t="s">
        <v>28</v>
      </c>
      <c r="F27" s="29"/>
      <c r="G27" s="17" t="s">
        <v>25</v>
      </c>
      <c r="H27" s="18">
        <v>0.41670000000000001</v>
      </c>
      <c r="I27" s="19">
        <v>1.48</v>
      </c>
      <c r="J27" s="19">
        <f t="shared" si="0"/>
        <v>0.61</v>
      </c>
    </row>
    <row r="28" spans="1:10" ht="38.25" x14ac:dyDescent="0.2">
      <c r="A28" s="15" t="s">
        <v>27</v>
      </c>
      <c r="B28" s="16" t="s">
        <v>74</v>
      </c>
      <c r="C28" s="15" t="s">
        <v>18</v>
      </c>
      <c r="D28" s="15" t="s">
        <v>75</v>
      </c>
      <c r="E28" s="29" t="s">
        <v>28</v>
      </c>
      <c r="F28" s="29"/>
      <c r="G28" s="17" t="s">
        <v>26</v>
      </c>
      <c r="H28" s="18">
        <v>3</v>
      </c>
      <c r="I28" s="19">
        <v>1.91</v>
      </c>
      <c r="J28" s="19">
        <f t="shared" si="0"/>
        <v>5.73</v>
      </c>
    </row>
    <row r="29" spans="1:10" x14ac:dyDescent="0.2">
      <c r="A29" s="15" t="s">
        <v>27</v>
      </c>
      <c r="B29" s="16" t="s">
        <v>76</v>
      </c>
      <c r="C29" s="15" t="s">
        <v>18</v>
      </c>
      <c r="D29" s="15" t="s">
        <v>77</v>
      </c>
      <c r="E29" s="29" t="s">
        <v>28</v>
      </c>
      <c r="F29" s="29"/>
      <c r="G29" s="17" t="s">
        <v>29</v>
      </c>
      <c r="H29" s="18">
        <v>2.7829000000000002</v>
      </c>
      <c r="I29" s="19">
        <v>11.65</v>
      </c>
      <c r="J29" s="19">
        <f t="shared" si="0"/>
        <v>32.42</v>
      </c>
    </row>
    <row r="30" spans="1:10" x14ac:dyDescent="0.2">
      <c r="A30" s="15" t="s">
        <v>27</v>
      </c>
      <c r="B30" s="16" t="s">
        <v>78</v>
      </c>
      <c r="C30" s="15" t="s">
        <v>18</v>
      </c>
      <c r="D30" s="15" t="s">
        <v>79</v>
      </c>
      <c r="E30" s="29" t="s">
        <v>80</v>
      </c>
      <c r="F30" s="29"/>
      <c r="G30" s="17" t="s">
        <v>31</v>
      </c>
      <c r="H30" s="18">
        <v>1.0713999999999999</v>
      </c>
      <c r="I30" s="19">
        <v>18.73</v>
      </c>
      <c r="J30" s="19">
        <f t="shared" si="0"/>
        <v>20.059999999999999</v>
      </c>
    </row>
    <row r="31" spans="1:10" ht="30.75" customHeight="1" thickBot="1" x14ac:dyDescent="0.25">
      <c r="A31" s="13"/>
      <c r="B31" s="13"/>
      <c r="C31" s="13"/>
      <c r="D31" s="13"/>
      <c r="E31" s="20" t="s">
        <v>23</v>
      </c>
      <c r="F31" s="21">
        <f>$J$7*0.2907</f>
        <v>55.924866000000002</v>
      </c>
      <c r="G31" s="20"/>
      <c r="H31" s="32" t="s">
        <v>24</v>
      </c>
      <c r="I31" s="32"/>
      <c r="J31" s="21">
        <f>$J$7*1.2907</f>
        <v>248.30486599999998</v>
      </c>
    </row>
    <row r="32" spans="1:10" ht="0.95" customHeight="1" thickTop="1" thickBo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1" ht="0.95" customHeight="1" thickTop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1" ht="50.1" customHeight="1" x14ac:dyDescent="0.25">
      <c r="A34" s="33" t="s">
        <v>42</v>
      </c>
      <c r="B34" s="34"/>
      <c r="C34" s="34"/>
      <c r="D34" s="34"/>
      <c r="E34" s="34"/>
      <c r="F34" s="34"/>
      <c r="G34" s="34"/>
      <c r="H34" s="34"/>
      <c r="I34" s="34"/>
      <c r="J34" s="34"/>
    </row>
    <row r="35" spans="1:11" ht="18" customHeight="1" x14ac:dyDescent="0.2">
      <c r="A35" s="5"/>
      <c r="B35" s="6" t="s">
        <v>6</v>
      </c>
      <c r="C35" s="5" t="s">
        <v>7</v>
      </c>
      <c r="D35" s="5" t="s">
        <v>8</v>
      </c>
      <c r="E35" s="35" t="s">
        <v>9</v>
      </c>
      <c r="F35" s="35"/>
      <c r="G35" s="7" t="s">
        <v>10</v>
      </c>
      <c r="H35" s="6" t="s">
        <v>11</v>
      </c>
      <c r="I35" s="6" t="s">
        <v>12</v>
      </c>
      <c r="J35" s="6" t="s">
        <v>13</v>
      </c>
    </row>
    <row r="36" spans="1:11" ht="37.5" customHeight="1" x14ac:dyDescent="0.2">
      <c r="A36" s="22" t="s">
        <v>14</v>
      </c>
      <c r="B36" s="23">
        <v>4651</v>
      </c>
      <c r="C36" s="22" t="s">
        <v>82</v>
      </c>
      <c r="D36" s="22" t="s">
        <v>87</v>
      </c>
      <c r="E36" s="36" t="s">
        <v>64</v>
      </c>
      <c r="F36" s="37"/>
      <c r="G36" s="24" t="s">
        <v>30</v>
      </c>
      <c r="H36" s="25"/>
      <c r="I36" s="26">
        <f>J36</f>
        <v>21.53</v>
      </c>
      <c r="J36" s="26">
        <f>SUM(J37:J40)</f>
        <v>21.53</v>
      </c>
    </row>
    <row r="37" spans="1:11" ht="39" customHeight="1" x14ac:dyDescent="0.2">
      <c r="A37" s="8" t="s">
        <v>16</v>
      </c>
      <c r="B37" s="9">
        <v>88312</v>
      </c>
      <c r="C37" s="8" t="s">
        <v>18</v>
      </c>
      <c r="D37" s="8" t="s">
        <v>83</v>
      </c>
      <c r="E37" s="30" t="s">
        <v>20</v>
      </c>
      <c r="F37" s="31"/>
      <c r="G37" s="10" t="s">
        <v>21</v>
      </c>
      <c r="H37" s="11">
        <v>0.6</v>
      </c>
      <c r="I37" s="12">
        <v>21.8</v>
      </c>
      <c r="J37" s="12">
        <f>TRUNC(H37*I37,2)</f>
        <v>13.08</v>
      </c>
    </row>
    <row r="38" spans="1:11" ht="39" customHeight="1" x14ac:dyDescent="0.2">
      <c r="A38" s="8" t="s">
        <v>16</v>
      </c>
      <c r="B38" s="9">
        <v>88316</v>
      </c>
      <c r="C38" s="8" t="s">
        <v>18</v>
      </c>
      <c r="D38" s="8" t="s">
        <v>19</v>
      </c>
      <c r="E38" s="30" t="s">
        <v>20</v>
      </c>
      <c r="F38" s="31"/>
      <c r="G38" s="10" t="s">
        <v>21</v>
      </c>
      <c r="H38" s="11">
        <v>0.2</v>
      </c>
      <c r="I38" s="12">
        <v>15.66</v>
      </c>
      <c r="J38" s="12">
        <f>TRUNC(H38*I38,2)</f>
        <v>3.13</v>
      </c>
    </row>
    <row r="39" spans="1:11" ht="39" customHeight="1" x14ac:dyDescent="0.2">
      <c r="A39" s="15" t="s">
        <v>27</v>
      </c>
      <c r="B39" s="16">
        <v>5330</v>
      </c>
      <c r="C39" s="15" t="s">
        <v>18</v>
      </c>
      <c r="D39" s="15" t="s">
        <v>86</v>
      </c>
      <c r="E39" s="29" t="s">
        <v>28</v>
      </c>
      <c r="F39" s="29"/>
      <c r="G39" s="17" t="s">
        <v>84</v>
      </c>
      <c r="H39" s="18">
        <f>0.264172*0.02</f>
        <v>5.2834400000000004E-3</v>
      </c>
      <c r="I39" s="19">
        <v>56.14</v>
      </c>
      <c r="J39" s="19">
        <f t="shared" ref="J39:J40" si="1">TRUNC(H39*I39,2)</f>
        <v>0.28999999999999998</v>
      </c>
      <c r="K39" s="27"/>
    </row>
    <row r="40" spans="1:11" ht="39" customHeight="1" x14ac:dyDescent="0.2">
      <c r="A40" s="15" t="s">
        <v>27</v>
      </c>
      <c r="B40" s="16">
        <v>154</v>
      </c>
      <c r="C40" s="15" t="s">
        <v>18</v>
      </c>
      <c r="D40" s="15" t="s">
        <v>85</v>
      </c>
      <c r="E40" s="29" t="s">
        <v>28</v>
      </c>
      <c r="F40" s="29"/>
      <c r="G40" s="17" t="s">
        <v>84</v>
      </c>
      <c r="H40" s="18">
        <f>0.264172*0.2*1.15</f>
        <v>6.0759559999999997E-2</v>
      </c>
      <c r="I40" s="19">
        <v>82.94</v>
      </c>
      <c r="J40" s="19">
        <f t="shared" si="1"/>
        <v>5.03</v>
      </c>
    </row>
    <row r="41" spans="1:11" ht="30.75" customHeight="1" thickBot="1" x14ac:dyDescent="0.25">
      <c r="A41" s="13"/>
      <c r="B41" s="13"/>
      <c r="C41" s="13"/>
      <c r="D41" s="13"/>
      <c r="E41" s="20" t="s">
        <v>23</v>
      </c>
      <c r="F41" s="21">
        <f>$J$36*0.2907</f>
        <v>6.2587710000000003</v>
      </c>
      <c r="G41" s="20"/>
      <c r="H41" s="32" t="s">
        <v>24</v>
      </c>
      <c r="I41" s="32"/>
      <c r="J41" s="21">
        <f>$J$36*1.2907</f>
        <v>27.788771000000001</v>
      </c>
    </row>
    <row r="42" spans="1:11" ht="0.95" customHeight="1" thickTop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</row>
  </sheetData>
  <mergeCells count="44">
    <mergeCell ref="A1:J1"/>
    <mergeCell ref="C2:F2"/>
    <mergeCell ref="G2:H2"/>
    <mergeCell ref="I2:J5"/>
    <mergeCell ref="C3:F3"/>
    <mergeCell ref="G3:H3"/>
    <mergeCell ref="C4:F4"/>
    <mergeCell ref="G4:H4"/>
    <mergeCell ref="C5:F5"/>
    <mergeCell ref="G5:H5"/>
    <mergeCell ref="E6:F6"/>
    <mergeCell ref="E7:F7"/>
    <mergeCell ref="E10:F10"/>
    <mergeCell ref="E11:F11"/>
    <mergeCell ref="E25:F25"/>
    <mergeCell ref="H31:I31"/>
    <mergeCell ref="E38:F38"/>
    <mergeCell ref="E28:F28"/>
    <mergeCell ref="E29:F29"/>
    <mergeCell ref="E22:F22"/>
    <mergeCell ref="E23:F23"/>
    <mergeCell ref="E39:F39"/>
    <mergeCell ref="E40:F40"/>
    <mergeCell ref="H41:I41"/>
    <mergeCell ref="A34:J34"/>
    <mergeCell ref="E35:F35"/>
    <mergeCell ref="E36:F36"/>
    <mergeCell ref="E15:F15"/>
    <mergeCell ref="E24:F24"/>
    <mergeCell ref="E26:F26"/>
    <mergeCell ref="E27:F27"/>
    <mergeCell ref="E37:F37"/>
    <mergeCell ref="E30:F30"/>
    <mergeCell ref="E16:F16"/>
    <mergeCell ref="E17:F17"/>
    <mergeCell ref="E18:F18"/>
    <mergeCell ref="E19:F19"/>
    <mergeCell ref="E20:F20"/>
    <mergeCell ref="E21:F21"/>
    <mergeCell ref="E8:F8"/>
    <mergeCell ref="E9:F9"/>
    <mergeCell ref="E12:F12"/>
    <mergeCell ref="E13:F13"/>
    <mergeCell ref="E14:F14"/>
  </mergeCells>
  <pageMargins left="0.51181102362204722" right="0.51181102362204722" top="0.98425196850393704" bottom="0.98425196850393704" header="0.51181102362204722" footer="0.51181102362204722"/>
  <pageSetup paperSize="9" scale="48" fitToHeight="0" orientation="portrait" r:id="rId1"/>
  <headerFooter>
    <oddHeader xml:space="preserve">&amp;L &amp;C
</oddHeader>
    <oddFooter xml:space="preserve">&amp;L &amp;C
</oddFooter>
  </headerFooter>
  <ignoredErrors>
    <ignoredError sqref="B10:B23 B7 B26:B30 B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CPUs</vt:lpstr>
      <vt:lpstr>CPUs!Area_de_impressao</vt:lpstr>
      <vt:lpstr>CPUs!Titulos_de_impressao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2023-05-23T21:21:38Z</cp:lastPrinted>
  <dcterms:created xsi:type="dcterms:W3CDTF">2023-05-23T17:21:57Z</dcterms:created>
  <dcterms:modified xsi:type="dcterms:W3CDTF">2023-05-24T13:58:28Z</dcterms:modified>
</cp:coreProperties>
</file>