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Ger.Licitacões.Bens.e.Serviços\PREGÃO\2025\Pregão nº 027.2025 - 12500.060375.2024 - RP Aquisição Eletrodomésticos - Ester - Cristina\Pregoeira\"/>
    </mc:Choice>
  </mc:AlternateContent>
  <bookViews>
    <workbookView xWindow="-120" yWindow="-120" windowWidth="20730" windowHeight="11160" activeTab="1"/>
  </bookViews>
  <sheets>
    <sheet name="Plan1" sheetId="9" r:id="rId1"/>
    <sheet name="SESSAO SEM FRACASSOS (2)" sheetId="12" r:id="rId2"/>
    <sheet name="SESSAO COM FRACASSO" sheetId="13" r:id="rId3"/>
  </sheets>
  <externalReferences>
    <externalReference r:id="rId4"/>
  </externalReferences>
  <definedNames>
    <definedName name="_xlnm._FilterDatabase" localSheetId="2" hidden="1">'SESSAO COM FRACASSO'!$G$10:$L$66</definedName>
    <definedName name="_xlnm._FilterDatabase" localSheetId="1" hidden="1">'SESSAO SEM FRACASSOS (2)'!$G$10:$L$50</definedName>
    <definedName name="_GoBack" localSheetId="0">Plan1!$A$22</definedName>
    <definedName name="_xlnm.Print_Area" localSheetId="2">'SESSAO COM FRACASSO'!$A$7:$M$68</definedName>
    <definedName name="_xlnm.Print_Area" localSheetId="1">'SESSAO SEM FRACASSOS (2)'!$A$5:$K$49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2" i="12" l="1"/>
  <c r="K13" i="12"/>
  <c r="K14" i="12"/>
  <c r="K15" i="12"/>
  <c r="K16" i="12"/>
  <c r="K17" i="12"/>
  <c r="K18" i="12"/>
  <c r="K19" i="12"/>
  <c r="K20" i="12"/>
  <c r="K21" i="12"/>
  <c r="K22" i="12"/>
  <c r="K23" i="12"/>
  <c r="K24" i="12"/>
  <c r="K25" i="12"/>
  <c r="K26" i="12"/>
  <c r="K27" i="12"/>
  <c r="K28" i="12"/>
  <c r="K29" i="12"/>
  <c r="K30" i="12"/>
  <c r="K31" i="12"/>
  <c r="K32" i="12"/>
  <c r="K33" i="12"/>
  <c r="K34" i="12"/>
  <c r="K35" i="12"/>
  <c r="K36" i="12"/>
  <c r="K37" i="12"/>
  <c r="K38" i="12"/>
  <c r="K39" i="12"/>
  <c r="K40" i="12"/>
  <c r="K41" i="12"/>
  <c r="K42" i="12"/>
  <c r="K43" i="12"/>
  <c r="K44" i="12"/>
  <c r="K45" i="12"/>
  <c r="K46" i="12"/>
  <c r="K47" i="12"/>
  <c r="K48" i="12"/>
  <c r="K49" i="12"/>
  <c r="K11" i="12" l="1"/>
  <c r="H35" i="12" l="1"/>
  <c r="I35" i="12"/>
  <c r="H36" i="12"/>
  <c r="I36" i="12"/>
  <c r="H37" i="12"/>
  <c r="I37" i="12"/>
  <c r="H38" i="12"/>
  <c r="I38" i="12"/>
  <c r="H39" i="12"/>
  <c r="I39" i="12"/>
  <c r="H40" i="12"/>
  <c r="I40" i="12"/>
  <c r="H41" i="12"/>
  <c r="I41" i="12"/>
  <c r="H42" i="12"/>
  <c r="I42" i="12"/>
  <c r="H43" i="12"/>
  <c r="I43" i="12"/>
  <c r="H44" i="12"/>
  <c r="I44" i="12"/>
  <c r="H45" i="12"/>
  <c r="I45" i="12"/>
  <c r="H46" i="12"/>
  <c r="I46" i="12"/>
  <c r="H47" i="12"/>
  <c r="I47" i="12"/>
  <c r="H48" i="12"/>
  <c r="I48" i="12"/>
  <c r="H49" i="12"/>
  <c r="I49" i="12"/>
  <c r="H12" i="12"/>
  <c r="I12" i="12"/>
  <c r="H13" i="12"/>
  <c r="I13" i="12"/>
  <c r="H14" i="12"/>
  <c r="I14" i="12"/>
  <c r="H15" i="12"/>
  <c r="I15" i="12"/>
  <c r="H16" i="12"/>
  <c r="I16" i="12"/>
  <c r="H17" i="12"/>
  <c r="I17" i="12"/>
  <c r="H18" i="12"/>
  <c r="I18" i="12"/>
  <c r="H19" i="12"/>
  <c r="I19" i="12"/>
  <c r="H20" i="12"/>
  <c r="I20" i="12"/>
  <c r="H21" i="12"/>
  <c r="I21" i="12"/>
  <c r="H22" i="12"/>
  <c r="I22" i="12"/>
  <c r="H23" i="12"/>
  <c r="I23" i="12"/>
  <c r="H24" i="12"/>
  <c r="I24" i="12"/>
  <c r="H25" i="12"/>
  <c r="I25" i="12"/>
  <c r="H26" i="12"/>
  <c r="I26" i="12"/>
  <c r="H27" i="12"/>
  <c r="I27" i="12"/>
  <c r="H28" i="12"/>
  <c r="I28" i="12"/>
  <c r="H29" i="12"/>
  <c r="I29" i="12"/>
  <c r="H30" i="12"/>
  <c r="I30" i="12"/>
  <c r="H31" i="12"/>
  <c r="I31" i="12"/>
  <c r="H32" i="12"/>
  <c r="I32" i="12"/>
  <c r="H33" i="12"/>
  <c r="I33" i="12"/>
  <c r="H34" i="12"/>
  <c r="I34" i="12"/>
  <c r="F41" i="12"/>
  <c r="F42" i="12"/>
  <c r="F43" i="12"/>
  <c r="F44" i="12"/>
  <c r="F45" i="12"/>
  <c r="F46" i="12"/>
  <c r="F47" i="12"/>
  <c r="F48" i="12"/>
  <c r="F49" i="12"/>
  <c r="H52" i="12" l="1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16" i="12"/>
  <c r="F17" i="12"/>
  <c r="F18" i="12"/>
  <c r="J70" i="13"/>
  <c r="G70" i="13"/>
  <c r="I68" i="13"/>
  <c r="G68" i="13"/>
  <c r="I66" i="13"/>
  <c r="H66" i="13"/>
  <c r="G66" i="13"/>
  <c r="F66" i="13"/>
  <c r="J66" i="13" s="1"/>
  <c r="D66" i="13"/>
  <c r="K64" i="13"/>
  <c r="I64" i="13"/>
  <c r="H64" i="13"/>
  <c r="F64" i="13"/>
  <c r="K63" i="13"/>
  <c r="I63" i="13"/>
  <c r="H63" i="13"/>
  <c r="F63" i="13"/>
  <c r="K62" i="13"/>
  <c r="I62" i="13"/>
  <c r="H62" i="13"/>
  <c r="F62" i="13"/>
  <c r="K61" i="13"/>
  <c r="I61" i="13"/>
  <c r="H61" i="13"/>
  <c r="F61" i="13"/>
  <c r="K60" i="13"/>
  <c r="I60" i="13"/>
  <c r="H60" i="13"/>
  <c r="F60" i="13"/>
  <c r="K59" i="13"/>
  <c r="I59" i="13"/>
  <c r="H59" i="13"/>
  <c r="F59" i="13"/>
  <c r="K58" i="13"/>
  <c r="I58" i="13"/>
  <c r="H58" i="13"/>
  <c r="F58" i="13"/>
  <c r="K57" i="13"/>
  <c r="I57" i="13"/>
  <c r="H57" i="13"/>
  <c r="F57" i="13"/>
  <c r="K56" i="13"/>
  <c r="I56" i="13"/>
  <c r="H56" i="13"/>
  <c r="H68" i="13" s="1"/>
  <c r="F56" i="13"/>
  <c r="F68" i="13" s="1"/>
  <c r="K55" i="13"/>
  <c r="K68" i="13" s="1"/>
  <c r="I55" i="13"/>
  <c r="H55" i="13"/>
  <c r="F55" i="13"/>
  <c r="K54" i="13"/>
  <c r="I54" i="13"/>
  <c r="H54" i="13"/>
  <c r="F54" i="13"/>
  <c r="K53" i="13"/>
  <c r="I53" i="13"/>
  <c r="H53" i="13"/>
  <c r="F53" i="13"/>
  <c r="K52" i="13"/>
  <c r="I52" i="13"/>
  <c r="H52" i="13"/>
  <c r="F52" i="13"/>
  <c r="K51" i="13"/>
  <c r="I51" i="13"/>
  <c r="H51" i="13"/>
  <c r="F51" i="13"/>
  <c r="K50" i="13"/>
  <c r="I50" i="13"/>
  <c r="H50" i="13"/>
  <c r="F50" i="13"/>
  <c r="K49" i="13"/>
  <c r="I49" i="13"/>
  <c r="H49" i="13"/>
  <c r="F49" i="13"/>
  <c r="K48" i="13"/>
  <c r="I48" i="13"/>
  <c r="H48" i="13"/>
  <c r="F48" i="13"/>
  <c r="K47" i="13"/>
  <c r="I47" i="13"/>
  <c r="H47" i="13"/>
  <c r="F47" i="13"/>
  <c r="K46" i="13"/>
  <c r="I46" i="13"/>
  <c r="H46" i="13"/>
  <c r="F46" i="13"/>
  <c r="K45" i="13"/>
  <c r="I45" i="13"/>
  <c r="H45" i="13"/>
  <c r="F45" i="13"/>
  <c r="K44" i="13"/>
  <c r="I44" i="13"/>
  <c r="H44" i="13"/>
  <c r="F44" i="13"/>
  <c r="K43" i="13"/>
  <c r="I43" i="13"/>
  <c r="H43" i="13"/>
  <c r="F43" i="13"/>
  <c r="K42" i="13"/>
  <c r="I42" i="13"/>
  <c r="H42" i="13"/>
  <c r="F42" i="13"/>
  <c r="K41" i="13"/>
  <c r="I41" i="13"/>
  <c r="H41" i="13"/>
  <c r="F41" i="13"/>
  <c r="K40" i="13"/>
  <c r="I40" i="13"/>
  <c r="H40" i="13"/>
  <c r="F40" i="13"/>
  <c r="K39" i="13"/>
  <c r="I39" i="13"/>
  <c r="H39" i="13"/>
  <c r="F39" i="13"/>
  <c r="K38" i="13"/>
  <c r="I38" i="13"/>
  <c r="H38" i="13"/>
  <c r="F38" i="13"/>
  <c r="K37" i="13"/>
  <c r="I37" i="13"/>
  <c r="H37" i="13"/>
  <c r="F37" i="13"/>
  <c r="K36" i="13"/>
  <c r="I36" i="13"/>
  <c r="H36" i="13"/>
  <c r="F36" i="13"/>
  <c r="K35" i="13"/>
  <c r="I35" i="13"/>
  <c r="H35" i="13"/>
  <c r="K70" i="13" s="1"/>
  <c r="F35" i="13"/>
  <c r="K34" i="13"/>
  <c r="I34" i="13"/>
  <c r="H34" i="13"/>
  <c r="F34" i="13"/>
  <c r="K33" i="13"/>
  <c r="I33" i="13"/>
  <c r="H33" i="13"/>
  <c r="H70" i="13" s="1"/>
  <c r="F33" i="13"/>
  <c r="K32" i="13"/>
  <c r="I32" i="13"/>
  <c r="H32" i="13"/>
  <c r="F32" i="13"/>
  <c r="K31" i="13"/>
  <c r="I31" i="13"/>
  <c r="H31" i="13"/>
  <c r="F31" i="13"/>
  <c r="K30" i="13"/>
  <c r="I30" i="13"/>
  <c r="H30" i="13"/>
  <c r="F30" i="13"/>
  <c r="K29" i="13"/>
  <c r="I29" i="13"/>
  <c r="H29" i="13"/>
  <c r="F29" i="13"/>
  <c r="K28" i="13"/>
  <c r="I28" i="13"/>
  <c r="H28" i="13"/>
  <c r="F28" i="13"/>
  <c r="K27" i="13"/>
  <c r="I27" i="13"/>
  <c r="H27" i="13"/>
  <c r="F27" i="13"/>
  <c r="K26" i="13"/>
  <c r="I26" i="13"/>
  <c r="H26" i="13"/>
  <c r="F26" i="13"/>
  <c r="K25" i="13"/>
  <c r="I25" i="13"/>
  <c r="H25" i="13"/>
  <c r="F25" i="13"/>
  <c r="K24" i="13"/>
  <c r="I24" i="13"/>
  <c r="H24" i="13"/>
  <c r="F24" i="13"/>
  <c r="K23" i="13"/>
  <c r="I23" i="13"/>
  <c r="H23" i="13"/>
  <c r="F23" i="13"/>
  <c r="K22" i="13"/>
  <c r="I22" i="13"/>
  <c r="H22" i="13"/>
  <c r="F22" i="13"/>
  <c r="K21" i="13"/>
  <c r="I21" i="13"/>
  <c r="H21" i="13"/>
  <c r="F21" i="13"/>
  <c r="K20" i="13"/>
  <c r="I20" i="13"/>
  <c r="H20" i="13"/>
  <c r="F20" i="13"/>
  <c r="K19" i="13"/>
  <c r="I19" i="13"/>
  <c r="H19" i="13"/>
  <c r="F19" i="13"/>
  <c r="K18" i="13"/>
  <c r="I18" i="13"/>
  <c r="H18" i="13"/>
  <c r="F18" i="13"/>
  <c r="K17" i="13"/>
  <c r="I17" i="13"/>
  <c r="H17" i="13"/>
  <c r="F17" i="13"/>
  <c r="K16" i="13"/>
  <c r="I16" i="13"/>
  <c r="H16" i="13"/>
  <c r="F16" i="13"/>
  <c r="K15" i="13"/>
  <c r="I15" i="13"/>
  <c r="H15" i="13"/>
  <c r="F15" i="13"/>
  <c r="K14" i="13"/>
  <c r="I14" i="13"/>
  <c r="H14" i="13"/>
  <c r="F14" i="13"/>
  <c r="K13" i="13"/>
  <c r="I13" i="13"/>
  <c r="H13" i="13"/>
  <c r="F13" i="13"/>
  <c r="K12" i="13"/>
  <c r="I12" i="13"/>
  <c r="H12" i="13"/>
  <c r="F12" i="13"/>
  <c r="K11" i="13"/>
  <c r="I11" i="13"/>
  <c r="H11" i="13"/>
  <c r="F11" i="13"/>
  <c r="F70" i="13" s="1"/>
  <c r="F15" i="12"/>
  <c r="F14" i="12"/>
  <c r="F13" i="12"/>
  <c r="F12" i="12"/>
  <c r="I11" i="12"/>
  <c r="H11" i="12"/>
  <c r="H50" i="12" s="1"/>
  <c r="F11" i="12"/>
  <c r="F50" i="12" l="1"/>
  <c r="L70" i="13"/>
  <c r="F65" i="13"/>
  <c r="J50" i="12" l="1"/>
</calcChain>
</file>

<file path=xl/sharedStrings.xml><?xml version="1.0" encoding="utf-8"?>
<sst xmlns="http://schemas.openxmlformats.org/spreadsheetml/2006/main" count="174" uniqueCount="87">
  <si>
    <t>ITEM</t>
  </si>
  <si>
    <t>DESCRIÇÃO</t>
  </si>
  <si>
    <t>QUANT.</t>
  </si>
  <si>
    <t>VL. UNIT. / VL. TOTAL</t>
  </si>
  <si>
    <t>Fornecedor</t>
  </si>
  <si>
    <t>Porcentagem de economia</t>
  </si>
  <si>
    <t>Valor Total Arrematado</t>
  </si>
  <si>
    <t>Valor Unitário Arrematado</t>
  </si>
  <si>
    <t xml:space="preserve">GRUPOS </t>
  </si>
  <si>
    <t>ACIMA DO ESTIMADO</t>
  </si>
  <si>
    <t>Cálculo da margem de preferência</t>
  </si>
  <si>
    <t>Observações</t>
  </si>
  <si>
    <t>PRIORIDADE LOCAL</t>
  </si>
  <si>
    <t>VALORES ESTIMADOS</t>
  </si>
  <si>
    <t>PENDÊNCIA</t>
  </si>
  <si>
    <t>APTA A ACEITAÇÃO</t>
  </si>
  <si>
    <t>HABILITADOS</t>
  </si>
  <si>
    <t>MESMO FORNECEDOR DA PRINCIPAL E RESERVADA</t>
  </si>
  <si>
    <t>fracassado</t>
  </si>
  <si>
    <t>Convocar cota reservada</t>
  </si>
  <si>
    <t>Atestados</t>
  </si>
  <si>
    <t>TABELA COTAS PE 020/2024 5800.008720/2024 – RP suplementos e dietas demanda judicial</t>
  </si>
  <si>
    <t>ITENS EXCLUSIVOS 100%</t>
  </si>
  <si>
    <t>COTA PRINCIPAL 75%</t>
  </si>
  <si>
    <t>COTA RESERVADA 25%</t>
  </si>
  <si>
    <t>COTA PRINCIPAL 88%</t>
  </si>
  <si>
    <t>COTA RESERVADA 12%</t>
  </si>
  <si>
    <t>EXCLUSIVE</t>
  </si>
  <si>
    <t>PHARMAPLUS</t>
  </si>
  <si>
    <t>FRACASSADO</t>
  </si>
  <si>
    <t>PE 103/2024 RP medic 5800.0839285/2024</t>
  </si>
  <si>
    <t>ABAIXADOR DE LÍNGUA EM MADEIRA</t>
  </si>
  <si>
    <t>AGULHA HIPODÉRMICA, 13 X 3,8</t>
  </si>
  <si>
    <t>AGULHA HIPODÉRMICA, 30 X 8</t>
  </si>
  <si>
    <t xml:space="preserve">AGULHA HIPODÉRMICA, 13 X 4,5, </t>
  </si>
  <si>
    <t>AGULHA HIPODÉRMICA, 25 X 7</t>
  </si>
  <si>
    <t>AGULHA HIPODÉRMICA, 40 X 12</t>
  </si>
  <si>
    <t>ATADURA, CREPOM, 100% ALGODÃO</t>
  </si>
  <si>
    <t>CATETER ASPIRAÇÃO TRAQUEAL</t>
  </si>
  <si>
    <t>COLETOR DE URINA SISTEMA FECHADO, TIPO BOLSA</t>
  </si>
  <si>
    <t>FIO SUTURA, NYLON MONOFILAMENTO, 6-0</t>
  </si>
  <si>
    <t>GEL CONDUTOR</t>
  </si>
  <si>
    <t>LUVA CIRÚRGICA N. 6,0,</t>
  </si>
  <si>
    <t>SONDA URETRAL N. 4</t>
  </si>
  <si>
    <t>SONDA URETRAL N.16</t>
  </si>
  <si>
    <t>SONDA, LÁTEX SILIC, FOLEY, N. 10</t>
  </si>
  <si>
    <t>SONDA, LÁTEX SILIC, FOLEY, N. 12</t>
  </si>
  <si>
    <t>SONDA, LÁTEX SILIC, FOLEY, N. 14</t>
  </si>
  <si>
    <t>SONDA, LÁTEX SILIC, FOLEY, N. 16</t>
  </si>
  <si>
    <t>SONDA, LÁTEX SILIC, FOLEY, N. 18</t>
  </si>
  <si>
    <t>SONDA, LÁTEX SILIC, FOLEY, N. 20</t>
  </si>
  <si>
    <t xml:space="preserve">TOUCA DESCARTÁVEL C/ ELÁSTICO, 30 G/M², </t>
  </si>
  <si>
    <t>ALGODÃO, HIDRÓFILO</t>
  </si>
  <si>
    <t>AVENTAL DESCARTÁVEL, USO HOSPITALAR</t>
  </si>
  <si>
    <t xml:space="preserve">COLETOR MATERIAL PERFURANTE </t>
  </si>
  <si>
    <t>DETERGENTE ENZIMÁTICO</t>
  </si>
  <si>
    <t>ESPÉCULO, POLIETILENO, VAGINAL</t>
  </si>
  <si>
    <t>LENÇOL PAPEL DESCARTÁVEL P/ MACA</t>
  </si>
  <si>
    <t>LUVA CIRÚRGICA N. 8,0</t>
  </si>
  <si>
    <t xml:space="preserve">LUVA CIRÚRGICA N. 7,5, </t>
  </si>
  <si>
    <t>erro lançamento</t>
  </si>
  <si>
    <t>MUNDIAL</t>
  </si>
  <si>
    <t>CIRGICA BIOMEDICA</t>
  </si>
  <si>
    <t>ICARAÍ</t>
  </si>
  <si>
    <t>JBM</t>
  </si>
  <si>
    <t>MEDICAL</t>
  </si>
  <si>
    <t>LYNX</t>
  </si>
  <si>
    <t>PE 117/2024 RP equip informatica 12500.007362/2024</t>
  </si>
  <si>
    <t>ERS</t>
  </si>
  <si>
    <t>ALFA</t>
  </si>
  <si>
    <t>S L</t>
  </si>
  <si>
    <t>ATA</t>
  </si>
  <si>
    <t>HIGH</t>
  </si>
  <si>
    <t>HIPER</t>
  </si>
  <si>
    <t>AGS</t>
  </si>
  <si>
    <t>FAP</t>
  </si>
  <si>
    <t>B T</t>
  </si>
  <si>
    <t>L M PEREIRA</t>
  </si>
  <si>
    <t>B M L</t>
  </si>
  <si>
    <t>SUNGRID</t>
  </si>
  <si>
    <t>cota corrigir</t>
  </si>
  <si>
    <t>MARYLEIDE</t>
  </si>
  <si>
    <t>ELTEK</t>
  </si>
  <si>
    <t>MURILO</t>
  </si>
  <si>
    <t>WHALE</t>
  </si>
  <si>
    <t>FEDERAL</t>
  </si>
  <si>
    <t xml:space="preserve">2 SESSAO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</si>
</sst>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&quot;R$&quot;#,##0.00"/>
    <numFmt numFmtId="166" formatCode="_-* #,##0.0000_-;\-* #,##0.0000_-;_-* &quot;-&quot;??_-;_-@_-"/>
    <numFmt numFmtId="167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26"/>
      </patternFill>
    </fill>
    <fill>
      <patternFill patternType="solid">
        <fgColor rgb="FFFF99CC"/>
        <bgColor indexed="26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6">
    <xf numFmtId="0" fontId="0" fillId="0" borderId="0"/>
    <xf numFmtId="0" fontId="3" fillId="0" borderId="0"/>
    <xf numFmtId="0" fontId="4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1" fillId="0" borderId="0"/>
  </cellStyleXfs>
  <cellXfs count="147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9" fillId="3" borderId="0" xfId="2" applyFont="1" applyFill="1" applyBorder="1" applyAlignment="1">
      <alignment vertical="center" wrapText="1"/>
    </xf>
    <xf numFmtId="0" fontId="6" fillId="3" borderId="0" xfId="2" applyFont="1" applyFill="1" applyBorder="1" applyAlignment="1">
      <alignment vertical="center" wrapText="1"/>
    </xf>
    <xf numFmtId="0" fontId="6" fillId="3" borderId="0" xfId="2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Fill="1"/>
    <xf numFmtId="0" fontId="0" fillId="0" borderId="1" xfId="0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2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0" fillId="4" borderId="1" xfId="0" applyFill="1" applyBorder="1" applyAlignment="1">
      <alignment horizontal="right" wrapText="1"/>
    </xf>
    <xf numFmtId="0" fontId="0" fillId="9" borderId="1" xfId="0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0" fontId="0" fillId="10" borderId="1" xfId="0" applyFill="1" applyBorder="1" applyAlignment="1">
      <alignment horizontal="right"/>
    </xf>
    <xf numFmtId="0" fontId="0" fillId="5" borderId="1" xfId="0" applyFill="1" applyBorder="1" applyAlignment="1">
      <alignment horizontal="right" vertical="center" wrapText="1"/>
    </xf>
    <xf numFmtId="165" fontId="6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right"/>
    </xf>
    <xf numFmtId="164" fontId="6" fillId="3" borderId="0" xfId="2" applyNumberFormat="1" applyFont="1" applyFill="1" applyBorder="1" applyAlignment="1">
      <alignment horizontal="right"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7" fillId="2" borderId="0" xfId="0" applyFont="1" applyFill="1" applyBorder="1" applyAlignment="1">
      <alignment horizontal="justify" vertical="justify" wrapText="1"/>
    </xf>
    <xf numFmtId="0" fontId="0" fillId="2" borderId="1" xfId="0" applyFont="1" applyFill="1" applyBorder="1" applyAlignment="1">
      <alignment horizontal="justify" vertical="justify" wrapText="1"/>
    </xf>
    <xf numFmtId="0" fontId="0" fillId="2" borderId="0" xfId="0" applyFont="1" applyFill="1" applyAlignment="1">
      <alignment horizontal="justify" vertical="justify"/>
    </xf>
    <xf numFmtId="0" fontId="0" fillId="0" borderId="0" xfId="0" applyFont="1" applyAlignment="1">
      <alignment horizontal="justify" vertical="justify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/>
    <xf numFmtId="0" fontId="0" fillId="0" borderId="0" xfId="0" applyFont="1" applyBorder="1"/>
    <xf numFmtId="0" fontId="0" fillId="0" borderId="1" xfId="0" applyBorder="1" applyAlignment="1">
      <alignment vertical="center" wrapText="1"/>
    </xf>
    <xf numFmtId="2" fontId="6" fillId="3" borderId="0" xfId="2" applyNumberFormat="1" applyFont="1" applyFill="1" applyBorder="1" applyAlignment="1">
      <alignment horizontal="right" vertical="center" wrapText="1"/>
    </xf>
    <xf numFmtId="2" fontId="0" fillId="2" borderId="0" xfId="0" applyNumberFormat="1" applyFont="1" applyFill="1" applyAlignment="1">
      <alignment horizontal="right"/>
    </xf>
    <xf numFmtId="2" fontId="0" fillId="0" borderId="0" xfId="0" applyNumberFormat="1" applyFont="1" applyAlignment="1">
      <alignment horizontal="right"/>
    </xf>
    <xf numFmtId="166" fontId="8" fillId="3" borderId="0" xfId="4" applyNumberFormat="1" applyFont="1" applyFill="1" applyBorder="1" applyAlignment="1">
      <alignment horizontal="left" vertical="center" wrapText="1"/>
    </xf>
    <xf numFmtId="166" fontId="9" fillId="3" borderId="0" xfId="4" applyNumberFormat="1" applyFont="1" applyFill="1" applyBorder="1" applyAlignment="1">
      <alignment horizontal="left" vertical="center" wrapText="1"/>
    </xf>
    <xf numFmtId="166" fontId="6" fillId="3" borderId="0" xfId="4" applyNumberFormat="1" applyFont="1" applyFill="1" applyBorder="1" applyAlignment="1">
      <alignment horizontal="left" vertical="center" wrapText="1"/>
    </xf>
    <xf numFmtId="166" fontId="10" fillId="7" borderId="1" xfId="4" applyNumberFormat="1" applyFont="1" applyFill="1" applyBorder="1" applyAlignment="1">
      <alignment horizontal="center" vertical="center" wrapText="1"/>
    </xf>
    <xf numFmtId="166" fontId="6" fillId="8" borderId="1" xfId="4" applyNumberFormat="1" applyFont="1" applyFill="1" applyBorder="1" applyAlignment="1">
      <alignment horizontal="center" vertical="center" wrapText="1"/>
    </xf>
    <xf numFmtId="166" fontId="6" fillId="3" borderId="1" xfId="4" applyNumberFormat="1" applyFont="1" applyFill="1" applyBorder="1" applyAlignment="1">
      <alignment horizontal="center" vertical="center" wrapText="1"/>
    </xf>
    <xf numFmtId="166" fontId="1" fillId="2" borderId="1" xfId="4" applyNumberFormat="1" applyFont="1" applyFill="1" applyBorder="1" applyAlignment="1">
      <alignment horizontal="center" vertical="center" wrapText="1"/>
    </xf>
    <xf numFmtId="166" fontId="0" fillId="5" borderId="1" xfId="4" applyNumberFormat="1" applyFont="1" applyFill="1" applyBorder="1" applyAlignment="1">
      <alignment horizontal="center" vertical="center" wrapText="1"/>
    </xf>
    <xf numFmtId="166" fontId="6" fillId="2" borderId="1" xfId="4" applyNumberFormat="1" applyFont="1" applyFill="1" applyBorder="1" applyAlignment="1">
      <alignment horizontal="center" vertical="center" wrapText="1"/>
    </xf>
    <xf numFmtId="166" fontId="0" fillId="2" borderId="0" xfId="4" applyNumberFormat="1" applyFont="1" applyFill="1"/>
    <xf numFmtId="166" fontId="0" fillId="0" borderId="0" xfId="4" applyNumberFormat="1" applyFont="1"/>
    <xf numFmtId="0" fontId="0" fillId="2" borderId="0" xfId="0" applyFont="1" applyFill="1" applyBorder="1" applyAlignment="1">
      <alignment horizontal="justify" vertical="justify" wrapText="1"/>
    </xf>
    <xf numFmtId="2" fontId="5" fillId="2" borderId="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3" fontId="0" fillId="2" borderId="0" xfId="0" applyNumberFormat="1" applyFont="1" applyFill="1" applyBorder="1"/>
    <xf numFmtId="164" fontId="0" fillId="2" borderId="0" xfId="0" applyNumberFormat="1" applyFill="1"/>
    <xf numFmtId="2" fontId="0" fillId="2" borderId="1" xfId="3" applyNumberFormat="1" applyFont="1" applyFill="1" applyBorder="1" applyAlignment="1">
      <alignment horizontal="right" vertical="center" wrapText="1"/>
    </xf>
    <xf numFmtId="2" fontId="0" fillId="2" borderId="0" xfId="0" applyNumberFormat="1" applyFill="1" applyAlignment="1">
      <alignment horizontal="right"/>
    </xf>
    <xf numFmtId="0" fontId="1" fillId="0" borderId="0" xfId="0" applyFont="1"/>
    <xf numFmtId="0" fontId="1" fillId="0" borderId="5" xfId="0" applyFont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14" fillId="0" borderId="10" xfId="0" applyFont="1" applyBorder="1" applyAlignment="1">
      <alignment vertical="top" wrapText="1"/>
    </xf>
    <xf numFmtId="0" fontId="1" fillId="14" borderId="10" xfId="0" applyFont="1" applyFill="1" applyBorder="1" applyAlignment="1">
      <alignment horizontal="center" vertical="top" wrapText="1"/>
    </xf>
    <xf numFmtId="0" fontId="15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166" fontId="6" fillId="4" borderId="1" xfId="4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right"/>
    </xf>
    <xf numFmtId="165" fontId="0" fillId="12" borderId="1" xfId="0" applyNumberFormat="1" applyFill="1" applyBorder="1" applyAlignment="1">
      <alignment horizontal="right"/>
    </xf>
    <xf numFmtId="165" fontId="0" fillId="11" borderId="1" xfId="0" applyNumberFormat="1" applyFill="1" applyBorder="1" applyAlignment="1">
      <alignment horizontal="right"/>
    </xf>
    <xf numFmtId="165" fontId="0" fillId="0" borderId="1" xfId="0" applyNumberFormat="1" applyBorder="1" applyAlignment="1">
      <alignment horizontal="right" vertical="center" wrapText="1"/>
    </xf>
    <xf numFmtId="165" fontId="0" fillId="5" borderId="1" xfId="0" applyNumberFormat="1" applyFill="1" applyBorder="1" applyAlignment="1">
      <alignment horizontal="right" vertical="center" wrapText="1"/>
    </xf>
    <xf numFmtId="165" fontId="0" fillId="2" borderId="0" xfId="0" applyNumberFormat="1" applyFill="1" applyAlignment="1">
      <alignment horizontal="right"/>
    </xf>
    <xf numFmtId="0" fontId="13" fillId="2" borderId="2" xfId="0" applyFont="1" applyFill="1" applyBorder="1"/>
    <xf numFmtId="0" fontId="12" fillId="2" borderId="4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2" fontId="0" fillId="2" borderId="0" xfId="0" applyNumberFormat="1" applyFill="1"/>
    <xf numFmtId="0" fontId="1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13" fillId="2" borderId="1" xfId="0" applyFont="1" applyFill="1" applyBorder="1"/>
    <xf numFmtId="9" fontId="0" fillId="2" borderId="11" xfId="0" applyNumberFormat="1" applyFont="1" applyFill="1" applyBorder="1" applyAlignment="1">
      <alignment vertical="center"/>
    </xf>
    <xf numFmtId="9" fontId="0" fillId="2" borderId="10" xfId="0" applyNumberFormat="1" applyFont="1" applyFill="1" applyBorder="1" applyAlignment="1">
      <alignment vertical="center"/>
    </xf>
    <xf numFmtId="9" fontId="0" fillId="2" borderId="1" xfId="0" applyNumberFormat="1" applyFont="1" applyFill="1" applyBorder="1" applyAlignment="1">
      <alignment horizontal="center" vertical="center"/>
    </xf>
    <xf numFmtId="0" fontId="13" fillId="2" borderId="14" xfId="0" applyFont="1" applyFill="1" applyBorder="1"/>
    <xf numFmtId="167" fontId="0" fillId="2" borderId="1" xfId="3" applyNumberFormat="1" applyFont="1" applyFill="1" applyBorder="1" applyAlignment="1">
      <alignment horizontal="right" vertical="center" wrapText="1"/>
    </xf>
    <xf numFmtId="43" fontId="0" fillId="2" borderId="0" xfId="4" applyFont="1" applyFill="1"/>
    <xf numFmtId="0" fontId="6" fillId="19" borderId="1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 wrapText="1"/>
    </xf>
    <xf numFmtId="0" fontId="6" fillId="21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9" fontId="0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6" fontId="6" fillId="0" borderId="1" xfId="4" applyNumberFormat="1" applyFont="1" applyFill="1" applyBorder="1" applyAlignment="1">
      <alignment horizontal="center" vertical="center" wrapText="1"/>
    </xf>
    <xf numFmtId="2" fontId="0" fillId="2" borderId="15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Fill="1" applyBorder="1"/>
    <xf numFmtId="2" fontId="5" fillId="0" borderId="4" xfId="0" applyNumberFormat="1" applyFont="1" applyFill="1" applyBorder="1" applyAlignment="1">
      <alignment horizontal="right" vertical="center" wrapText="1"/>
    </xf>
    <xf numFmtId="164" fontId="0" fillId="0" borderId="1" xfId="0" applyNumberForma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/>
    <xf numFmtId="0" fontId="17" fillId="0" borderId="19" xfId="1" applyFont="1" applyFill="1" applyBorder="1" applyAlignment="1">
      <alignment horizontal="center" vertical="center"/>
    </xf>
    <xf numFmtId="1" fontId="17" fillId="0" borderId="16" xfId="1" applyNumberFormat="1" applyFont="1" applyFill="1" applyBorder="1" applyAlignment="1">
      <alignment horizontal="center" vertical="center"/>
    </xf>
    <xf numFmtId="1" fontId="17" fillId="0" borderId="23" xfId="1" applyNumberFormat="1" applyFont="1" applyFill="1" applyBorder="1" applyAlignment="1">
      <alignment horizontal="center" vertical="center"/>
    </xf>
    <xf numFmtId="1" fontId="17" fillId="0" borderId="1" xfId="1" applyNumberFormat="1" applyFont="1" applyFill="1" applyBorder="1" applyAlignment="1">
      <alignment horizontal="center" vertical="center"/>
    </xf>
    <xf numFmtId="0" fontId="6" fillId="22" borderId="1" xfId="0" applyFont="1" applyFill="1" applyBorder="1" applyAlignment="1">
      <alignment horizontal="center" vertical="center" wrapText="1"/>
    </xf>
    <xf numFmtId="0" fontId="6" fillId="23" borderId="1" xfId="0" applyFont="1" applyFill="1" applyBorder="1" applyAlignment="1">
      <alignment horizontal="center" vertical="center" wrapText="1"/>
    </xf>
    <xf numFmtId="0" fontId="0" fillId="20" borderId="0" xfId="0" applyFill="1"/>
    <xf numFmtId="1" fontId="0" fillId="2" borderId="1" xfId="3" applyNumberFormat="1" applyFont="1" applyFill="1" applyBorder="1" applyAlignment="1">
      <alignment horizontal="right" vertical="center" wrapText="1"/>
    </xf>
    <xf numFmtId="44" fontId="0" fillId="2" borderId="0" xfId="0" applyNumberFormat="1" applyFill="1"/>
    <xf numFmtId="0" fontId="1" fillId="14" borderId="7" xfId="0" applyFont="1" applyFill="1" applyBorder="1" applyAlignment="1">
      <alignment horizontal="center" vertical="top" wrapText="1"/>
    </xf>
    <xf numFmtId="0" fontId="1" fillId="14" borderId="8" xfId="0" applyFont="1" applyFill="1" applyBorder="1" applyAlignment="1">
      <alignment horizontal="center" vertical="top" wrapText="1"/>
    </xf>
    <xf numFmtId="0" fontId="1" fillId="14" borderId="9" xfId="0" applyFont="1" applyFill="1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9" fontId="0" fillId="2" borderId="3" xfId="0" applyNumberFormat="1" applyFont="1" applyFill="1" applyBorder="1" applyAlignment="1">
      <alignment horizontal="center" vertical="center"/>
    </xf>
    <xf numFmtId="9" fontId="0" fillId="2" borderId="12" xfId="0" applyNumberFormat="1" applyFont="1" applyFill="1" applyBorder="1" applyAlignment="1">
      <alignment horizontal="center" vertical="center"/>
    </xf>
    <xf numFmtId="9" fontId="0" fillId="2" borderId="13" xfId="0" applyNumberFormat="1" applyFont="1" applyFill="1" applyBorder="1" applyAlignment="1">
      <alignment horizontal="center" vertical="center"/>
    </xf>
    <xf numFmtId="9" fontId="0" fillId="2" borderId="22" xfId="0" applyNumberFormat="1" applyFont="1" applyFill="1" applyBorder="1" applyAlignment="1">
      <alignment horizontal="center" vertical="center"/>
    </xf>
    <xf numFmtId="9" fontId="0" fillId="2" borderId="18" xfId="0" applyNumberFormat="1" applyFont="1" applyFill="1" applyBorder="1" applyAlignment="1">
      <alignment horizontal="center" vertical="center"/>
    </xf>
    <xf numFmtId="9" fontId="0" fillId="2" borderId="14" xfId="0" applyNumberFormat="1" applyFont="1" applyFill="1" applyBorder="1" applyAlignment="1">
      <alignment horizontal="center" vertical="center"/>
    </xf>
    <xf numFmtId="9" fontId="0" fillId="2" borderId="17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4" fontId="6" fillId="3" borderId="1" xfId="2" applyNumberFormat="1" applyFont="1" applyFill="1" applyBorder="1" applyAlignment="1">
      <alignment horizontal="right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9" fontId="0" fillId="2" borderId="20" xfId="0" applyNumberFormat="1" applyFont="1" applyFill="1" applyBorder="1" applyAlignment="1">
      <alignment horizontal="center" vertical="center"/>
    </xf>
    <xf numFmtId="9" fontId="0" fillId="2" borderId="21" xfId="0" applyNumberFormat="1" applyFont="1" applyFill="1" applyBorder="1" applyAlignment="1">
      <alignment horizontal="center" vertical="center"/>
    </xf>
    <xf numFmtId="9" fontId="0" fillId="2" borderId="5" xfId="0" applyNumberFormat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9" fillId="3" borderId="0" xfId="2" applyFont="1" applyFill="1" applyBorder="1" applyAlignment="1">
      <alignment horizontal="left" vertical="center" wrapText="1"/>
    </xf>
    <xf numFmtId="0" fontId="10" fillId="3" borderId="1" xfId="2" applyFont="1" applyFill="1" applyBorder="1" applyAlignment="1">
      <alignment horizontal="center" vertical="center" wrapText="1"/>
    </xf>
    <xf numFmtId="9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6">
    <cellStyle name="Excel Built-in Excel Built-in Excel Built-in TableStyleLight1" xfId="5"/>
    <cellStyle name="Normal" xfId="0" builtinId="0"/>
    <cellStyle name="Normal 2" xfId="1"/>
    <cellStyle name="Porcentagem" xfId="3" builtinId="5"/>
    <cellStyle name="TableStyleLight1" xfId="2"/>
    <cellStyle name="Vírgula" xfId="4" builtin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7E0E5"/>
      <color rgb="FFFF3399"/>
      <color rgb="FF66FFFF"/>
      <color rgb="FFFFCCFF"/>
      <color rgb="FF33CCFF"/>
      <color rgb="FF66FFCC"/>
      <color rgb="FFB2B2B2"/>
      <color rgb="FF00CC00"/>
      <color rgb="FF00CCFF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r.Licitac&#245;es.Bens.e.Servi&#231;os/PREG&#195;O/2024/Preg&#227;o%20n&#186;%20066.2024%20-%2012500.092987.2024%20-%20RP%20medic%20judicial%20frac%20PE%2028.2024%20-%20Cristina/Pregoeira/Planilha%20de%20acompanhamento%20PE%2066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goeiro.fornecedores (4)"/>
      <sheetName val="Plan1"/>
      <sheetName val="Itens arrematados"/>
      <sheetName val="SESSAO S FRACASSOS"/>
    </sheetNames>
    <sheetDataSet>
      <sheetData sheetId="0">
        <row r="11">
          <cell r="L11">
            <v>540</v>
          </cell>
        </row>
      </sheetData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1"/>
  <sheetViews>
    <sheetView workbookViewId="0">
      <selection activeCell="E20" sqref="E20:E21"/>
    </sheetView>
  </sheetViews>
  <sheetFormatPr defaultRowHeight="15" x14ac:dyDescent="0.25"/>
  <sheetData>
    <row r="3" spans="1:5" x14ac:dyDescent="0.25">
      <c r="A3" s="58" t="s">
        <v>21</v>
      </c>
    </row>
    <row r="4" spans="1:5" ht="15.75" thickBot="1" x14ac:dyDescent="0.3">
      <c r="A4" s="58"/>
    </row>
    <row r="5" spans="1:5" ht="15.75" thickBot="1" x14ac:dyDescent="0.3">
      <c r="A5" s="120" t="s">
        <v>22</v>
      </c>
      <c r="B5" s="121"/>
      <c r="C5" s="121"/>
      <c r="D5" s="121"/>
      <c r="E5" s="122"/>
    </row>
    <row r="6" spans="1:5" ht="15.75" thickBot="1" x14ac:dyDescent="0.3">
      <c r="A6" s="59">
        <v>1</v>
      </c>
      <c r="B6" s="60"/>
      <c r="C6" s="60"/>
      <c r="D6" s="61">
        <v>2</v>
      </c>
      <c r="E6" s="60"/>
    </row>
    <row r="7" spans="1:5" ht="15.75" thickBot="1" x14ac:dyDescent="0.3">
      <c r="A7" s="59">
        <v>3</v>
      </c>
      <c r="B7" s="62"/>
      <c r="C7" s="60"/>
      <c r="D7" s="61">
        <v>4</v>
      </c>
      <c r="E7" s="60"/>
    </row>
    <row r="8" spans="1:5" ht="15.75" thickBot="1" x14ac:dyDescent="0.3">
      <c r="A8" s="59">
        <v>5</v>
      </c>
      <c r="B8" s="62"/>
      <c r="C8" s="60"/>
      <c r="D8" s="61">
        <v>6</v>
      </c>
      <c r="E8" s="62"/>
    </row>
    <row r="9" spans="1:5" ht="15.75" thickBot="1" x14ac:dyDescent="0.3">
      <c r="A9" s="59">
        <v>7</v>
      </c>
      <c r="B9" s="62"/>
      <c r="C9" s="60"/>
      <c r="D9" s="61">
        <v>8</v>
      </c>
      <c r="E9" s="60"/>
    </row>
    <row r="10" spans="1:5" ht="15.75" thickBot="1" x14ac:dyDescent="0.3">
      <c r="A10" s="123"/>
      <c r="B10" s="124"/>
      <c r="C10" s="124"/>
      <c r="D10" s="124"/>
      <c r="E10" s="125"/>
    </row>
    <row r="11" spans="1:5" ht="45.75" thickBot="1" x14ac:dyDescent="0.3">
      <c r="A11" s="120" t="s">
        <v>23</v>
      </c>
      <c r="B11" s="122"/>
      <c r="C11" s="63"/>
      <c r="D11" s="63"/>
      <c r="E11" s="63" t="s">
        <v>24</v>
      </c>
    </row>
    <row r="12" spans="1:5" ht="15.75" thickBot="1" x14ac:dyDescent="0.3">
      <c r="A12" s="59">
        <v>9</v>
      </c>
      <c r="B12" s="60"/>
      <c r="C12" s="60"/>
      <c r="D12" s="61">
        <v>15</v>
      </c>
      <c r="E12" s="60"/>
    </row>
    <row r="13" spans="1:5" ht="15.75" thickBot="1" x14ac:dyDescent="0.3">
      <c r="A13" s="59">
        <v>10</v>
      </c>
      <c r="B13" s="60"/>
      <c r="C13" s="60"/>
      <c r="D13" s="61">
        <v>16</v>
      </c>
      <c r="E13" s="60"/>
    </row>
    <row r="14" spans="1:5" ht="15.75" thickBot="1" x14ac:dyDescent="0.3">
      <c r="A14" s="59">
        <v>11</v>
      </c>
      <c r="B14" s="60"/>
      <c r="C14" s="60"/>
      <c r="D14" s="61">
        <v>17</v>
      </c>
      <c r="E14" s="60"/>
    </row>
    <row r="15" spans="1:5" ht="15.75" thickBot="1" x14ac:dyDescent="0.3">
      <c r="A15" s="59">
        <v>12</v>
      </c>
      <c r="B15" s="60"/>
      <c r="C15" s="60"/>
      <c r="D15" s="61">
        <v>18</v>
      </c>
      <c r="E15" s="60"/>
    </row>
    <row r="16" spans="1:5" ht="15.75" thickBot="1" x14ac:dyDescent="0.3">
      <c r="A16" s="59">
        <v>13</v>
      </c>
      <c r="B16" s="60"/>
      <c r="C16" s="60"/>
      <c r="D16" s="61">
        <v>19</v>
      </c>
      <c r="E16" s="60"/>
    </row>
    <row r="17" spans="1:5" ht="15.75" thickBot="1" x14ac:dyDescent="0.3">
      <c r="A17" s="59">
        <v>14</v>
      </c>
      <c r="B17" s="60"/>
      <c r="C17" s="60"/>
      <c r="D17" s="61">
        <v>20</v>
      </c>
      <c r="E17" s="60"/>
    </row>
    <row r="18" spans="1:5" ht="15.75" thickBot="1" x14ac:dyDescent="0.3">
      <c r="A18" s="123"/>
      <c r="B18" s="124"/>
      <c r="C18" s="124"/>
      <c r="D18" s="124"/>
      <c r="E18" s="125"/>
    </row>
    <row r="19" spans="1:5" ht="45.75" thickBot="1" x14ac:dyDescent="0.3">
      <c r="A19" s="120" t="s">
        <v>25</v>
      </c>
      <c r="B19" s="122"/>
      <c r="C19" s="63"/>
      <c r="D19" s="63"/>
      <c r="E19" s="63" t="s">
        <v>26</v>
      </c>
    </row>
    <row r="20" spans="1:5" ht="15.75" thickBot="1" x14ac:dyDescent="0.3">
      <c r="A20" s="59">
        <v>21</v>
      </c>
      <c r="B20" s="60"/>
      <c r="C20" s="60"/>
      <c r="D20" s="61">
        <v>23</v>
      </c>
      <c r="E20" s="60"/>
    </row>
    <row r="21" spans="1:5" ht="15.75" thickBot="1" x14ac:dyDescent="0.3">
      <c r="A21" s="59">
        <v>22</v>
      </c>
      <c r="B21" s="60"/>
      <c r="C21" s="60"/>
      <c r="D21" s="61">
        <v>24</v>
      </c>
      <c r="E21" s="60"/>
    </row>
  </sheetData>
  <mergeCells count="5">
    <mergeCell ref="A5:E5"/>
    <mergeCell ref="A10:E10"/>
    <mergeCell ref="A11:B11"/>
    <mergeCell ref="A18:E18"/>
    <mergeCell ref="A19:B19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127"/>
  <sheetViews>
    <sheetView tabSelected="1" zoomScaleNormal="100" workbookViewId="0">
      <selection activeCell="I62" sqref="I62"/>
    </sheetView>
  </sheetViews>
  <sheetFormatPr defaultRowHeight="15" x14ac:dyDescent="0.25"/>
  <cols>
    <col min="1" max="1" width="5.85546875" customWidth="1"/>
    <col min="2" max="2" width="16.140625" style="31" customWidth="1"/>
    <col min="3" max="3" width="7.5703125" style="31" customWidth="1"/>
    <col min="4" max="4" width="12.42578125" style="34" customWidth="1"/>
    <col min="5" max="5" width="8.5703125" style="38" customWidth="1"/>
    <col min="6" max="6" width="16.7109375" style="27" customWidth="1"/>
    <col min="7" max="7" width="11.5703125" style="49" customWidth="1"/>
    <col min="8" max="8" width="17.5703125" style="16" customWidth="1"/>
    <col min="9" max="9" width="18.140625" style="16" customWidth="1"/>
    <col min="10" max="10" width="22.7109375" customWidth="1"/>
    <col min="11" max="11" width="13.140625" style="71" customWidth="1"/>
    <col min="12" max="12" width="20.85546875" customWidth="1"/>
    <col min="13" max="13" width="22.42578125" customWidth="1"/>
    <col min="22" max="22" width="12.28515625" bestFit="1" customWidth="1"/>
  </cols>
  <sheetData>
    <row r="1" spans="1:17" x14ac:dyDescent="0.25">
      <c r="A1" s="2"/>
      <c r="B1" s="28"/>
      <c r="C1" s="28"/>
      <c r="D1" s="142"/>
      <c r="E1" s="142"/>
      <c r="F1" s="142"/>
      <c r="G1" s="39"/>
    </row>
    <row r="2" spans="1:17" x14ac:dyDescent="0.25">
      <c r="A2" s="2"/>
      <c r="B2" s="28"/>
      <c r="C2" s="28"/>
      <c r="D2" s="142"/>
      <c r="E2" s="142"/>
      <c r="F2" s="142"/>
      <c r="G2" s="39"/>
    </row>
    <row r="3" spans="1:17" x14ac:dyDescent="0.25">
      <c r="A3" s="3"/>
      <c r="B3" s="28"/>
      <c r="C3" s="28"/>
      <c r="D3" s="143"/>
      <c r="E3" s="143"/>
      <c r="F3" s="143"/>
      <c r="G3" s="40"/>
    </row>
    <row r="4" spans="1:17" ht="57.75" customHeight="1" x14ac:dyDescent="0.25">
      <c r="A4" s="4"/>
      <c r="B4" s="28"/>
      <c r="C4" s="28"/>
      <c r="D4" s="5"/>
      <c r="E4" s="36"/>
      <c r="F4" s="24"/>
      <c r="G4" s="41"/>
    </row>
    <row r="5" spans="1:17" ht="33" customHeight="1" x14ac:dyDescent="0.25">
      <c r="A5" s="144" t="s">
        <v>67</v>
      </c>
      <c r="B5" s="144"/>
      <c r="C5" s="144"/>
      <c r="D5" s="144"/>
      <c r="E5" s="144"/>
      <c r="F5" s="144"/>
      <c r="G5" s="42" t="s">
        <v>8</v>
      </c>
      <c r="H5" s="17" t="s">
        <v>19</v>
      </c>
      <c r="I5" s="18" t="s">
        <v>14</v>
      </c>
      <c r="J5" s="11" t="s">
        <v>16</v>
      </c>
      <c r="K5" s="72"/>
      <c r="L5" s="12" t="s">
        <v>18</v>
      </c>
    </row>
    <row r="6" spans="1:17" ht="30" x14ac:dyDescent="0.25">
      <c r="A6" s="141"/>
      <c r="B6" s="141"/>
      <c r="C6" s="141"/>
      <c r="D6" s="141"/>
      <c r="E6" s="141"/>
      <c r="F6" s="141"/>
      <c r="G6" s="43" t="s">
        <v>9</v>
      </c>
      <c r="H6" s="19" t="s">
        <v>12</v>
      </c>
      <c r="I6" s="20" t="s">
        <v>15</v>
      </c>
      <c r="J6" s="10" t="s">
        <v>17</v>
      </c>
      <c r="K6" s="73"/>
      <c r="L6" s="9"/>
    </row>
    <row r="7" spans="1:17" ht="36" customHeight="1" x14ac:dyDescent="0.25">
      <c r="A7" s="141"/>
      <c r="B7" s="141"/>
      <c r="C7" s="141"/>
      <c r="D7" s="141"/>
      <c r="E7" s="141"/>
      <c r="F7" s="141"/>
      <c r="G7" s="44"/>
      <c r="H7" s="35"/>
      <c r="I7" s="35"/>
      <c r="J7" s="35"/>
      <c r="K7" s="74"/>
      <c r="L7" s="35"/>
      <c r="M7" s="15"/>
    </row>
    <row r="8" spans="1:17" ht="15.75" customHeight="1" x14ac:dyDescent="0.25">
      <c r="A8" s="133"/>
      <c r="B8" s="133"/>
      <c r="C8" s="133"/>
      <c r="D8" s="133"/>
      <c r="E8" s="134" t="s">
        <v>13</v>
      </c>
      <c r="F8" s="134"/>
      <c r="G8" s="45"/>
      <c r="H8" s="35"/>
      <c r="I8" s="35"/>
      <c r="J8" s="35"/>
      <c r="K8" s="74"/>
      <c r="L8" s="35"/>
      <c r="M8" s="15"/>
    </row>
    <row r="9" spans="1:17" x14ac:dyDescent="0.25">
      <c r="A9" s="1" t="s">
        <v>0</v>
      </c>
      <c r="B9" s="29" t="s">
        <v>1</v>
      </c>
      <c r="C9" s="50"/>
      <c r="D9" s="32" t="s">
        <v>2</v>
      </c>
      <c r="E9" s="135" t="s">
        <v>3</v>
      </c>
      <c r="F9" s="135"/>
      <c r="G9" s="44"/>
      <c r="H9" s="35"/>
      <c r="I9" s="35"/>
      <c r="J9" s="35"/>
      <c r="K9" s="74">
        <v>0.2</v>
      </c>
      <c r="L9" s="35"/>
      <c r="M9" s="15"/>
    </row>
    <row r="10" spans="1:17" ht="45" customHeight="1" x14ac:dyDescent="0.25">
      <c r="A10" s="136"/>
      <c r="B10" s="136"/>
      <c r="C10" s="136"/>
      <c r="D10" s="136"/>
      <c r="E10" s="137"/>
      <c r="F10" s="137"/>
      <c r="G10" s="46" t="s">
        <v>7</v>
      </c>
      <c r="H10" s="14" t="s">
        <v>6</v>
      </c>
      <c r="I10" s="21" t="s">
        <v>10</v>
      </c>
      <c r="J10" s="14" t="s">
        <v>4</v>
      </c>
      <c r="K10" s="75" t="s">
        <v>20</v>
      </c>
      <c r="L10" s="14" t="s">
        <v>5</v>
      </c>
      <c r="M10" s="14" t="s">
        <v>11</v>
      </c>
    </row>
    <row r="11" spans="1:17" s="8" customFormat="1" ht="15" hidden="1" customHeight="1" x14ac:dyDescent="0.25">
      <c r="A11" s="81">
        <v>1</v>
      </c>
      <c r="B11" s="109"/>
      <c r="C11" s="138">
        <v>1</v>
      </c>
      <c r="D11" s="111">
        <v>10</v>
      </c>
      <c r="E11" s="51">
        <v>595</v>
      </c>
      <c r="F11" s="25">
        <f t="shared" ref="F11:F49" si="0">D11*E11</f>
        <v>5950</v>
      </c>
      <c r="G11" s="99">
        <v>500</v>
      </c>
      <c r="H11" s="22">
        <f>G11*D11</f>
        <v>5000</v>
      </c>
      <c r="I11" s="22">
        <f>(G11*10%)+G11</f>
        <v>550</v>
      </c>
      <c r="J11" s="98" t="s">
        <v>81</v>
      </c>
      <c r="K11" s="118">
        <f>(D11*50)/100</f>
        <v>5</v>
      </c>
      <c r="L11" s="6"/>
      <c r="M11" s="13"/>
      <c r="N11" s="7"/>
      <c r="O11" s="7"/>
      <c r="P11" s="7"/>
      <c r="Q11" s="7"/>
    </row>
    <row r="12" spans="1:17" s="8" customFormat="1" ht="15" hidden="1" customHeight="1" x14ac:dyDescent="0.25">
      <c r="A12" s="82">
        <v>2</v>
      </c>
      <c r="B12" s="109"/>
      <c r="C12" s="139"/>
      <c r="D12" s="111">
        <v>10</v>
      </c>
      <c r="E12" s="51">
        <v>415.32</v>
      </c>
      <c r="F12" s="25">
        <f t="shared" si="0"/>
        <v>4153.2</v>
      </c>
      <c r="G12" s="99">
        <v>350</v>
      </c>
      <c r="H12" s="22">
        <f t="shared" ref="H12:H35" si="1">G12*D12</f>
        <v>3500</v>
      </c>
      <c r="I12" s="22">
        <f t="shared" ref="I12:I35" si="2">(G12*10%)+G12</f>
        <v>385</v>
      </c>
      <c r="J12" s="98" t="s">
        <v>68</v>
      </c>
      <c r="K12" s="118">
        <f t="shared" ref="K12:K49" si="3">(D12*50)/100</f>
        <v>5</v>
      </c>
      <c r="L12" s="6"/>
      <c r="M12" s="13"/>
      <c r="N12" s="7"/>
      <c r="O12" s="7"/>
      <c r="P12" s="7"/>
      <c r="Q12" s="7"/>
    </row>
    <row r="13" spans="1:17" s="8" customFormat="1" ht="15" customHeight="1" x14ac:dyDescent="0.25">
      <c r="A13" s="82">
        <v>3</v>
      </c>
      <c r="B13" s="109"/>
      <c r="C13" s="139"/>
      <c r="D13" s="111">
        <v>200</v>
      </c>
      <c r="E13" s="51">
        <v>19.05</v>
      </c>
      <c r="F13" s="25">
        <f t="shared" si="0"/>
        <v>3810</v>
      </c>
      <c r="G13" s="99"/>
      <c r="H13" s="22">
        <f t="shared" si="1"/>
        <v>0</v>
      </c>
      <c r="I13" s="22">
        <f t="shared" si="2"/>
        <v>0</v>
      </c>
      <c r="J13" s="6" t="s">
        <v>86</v>
      </c>
      <c r="K13" s="118">
        <f t="shared" si="3"/>
        <v>100</v>
      </c>
      <c r="L13" s="83"/>
      <c r="M13" s="13"/>
      <c r="N13" s="7"/>
      <c r="O13" s="7"/>
      <c r="P13" s="7"/>
      <c r="Q13" s="7"/>
    </row>
    <row r="14" spans="1:17" s="8" customFormat="1" ht="15" hidden="1" customHeight="1" x14ac:dyDescent="0.25">
      <c r="A14" s="101">
        <v>4</v>
      </c>
      <c r="B14" s="110"/>
      <c r="C14" s="139"/>
      <c r="D14" s="111">
        <v>20</v>
      </c>
      <c r="E14" s="103">
        <v>94</v>
      </c>
      <c r="F14" s="104">
        <f t="shared" si="0"/>
        <v>1880</v>
      </c>
      <c r="G14" s="99">
        <v>76.599999999999994</v>
      </c>
      <c r="H14" s="22">
        <f t="shared" si="1"/>
        <v>1532</v>
      </c>
      <c r="I14" s="22">
        <f t="shared" si="2"/>
        <v>84.259999999999991</v>
      </c>
      <c r="J14" s="94" t="s">
        <v>69</v>
      </c>
      <c r="K14" s="118">
        <f t="shared" si="3"/>
        <v>10</v>
      </c>
      <c r="L14" s="98"/>
      <c r="M14" s="105"/>
    </row>
    <row r="15" spans="1:17" s="8" customFormat="1" ht="15" hidden="1" customHeight="1" thickBot="1" x14ac:dyDescent="0.3">
      <c r="A15" s="106">
        <v>5</v>
      </c>
      <c r="B15" s="110"/>
      <c r="C15" s="140"/>
      <c r="D15" s="111">
        <v>20</v>
      </c>
      <c r="E15" s="103">
        <v>53.48</v>
      </c>
      <c r="F15" s="104">
        <f t="shared" si="0"/>
        <v>1069.5999999999999</v>
      </c>
      <c r="G15" s="99">
        <v>48</v>
      </c>
      <c r="H15" s="22">
        <f t="shared" si="1"/>
        <v>960</v>
      </c>
      <c r="I15" s="22">
        <f t="shared" si="2"/>
        <v>52.8</v>
      </c>
      <c r="J15" s="98" t="s">
        <v>70</v>
      </c>
      <c r="K15" s="118">
        <f t="shared" si="3"/>
        <v>10</v>
      </c>
      <c r="L15" s="98"/>
      <c r="M15" s="105"/>
    </row>
    <row r="16" spans="1:17" s="8" customFormat="1" ht="19.5" hidden="1" customHeight="1" x14ac:dyDescent="0.25">
      <c r="A16" s="82">
        <v>6</v>
      </c>
      <c r="B16" s="9"/>
      <c r="C16" s="129">
        <v>0.89</v>
      </c>
      <c r="D16" s="112">
        <v>794</v>
      </c>
      <c r="E16" s="51">
        <v>668.33</v>
      </c>
      <c r="F16" s="25">
        <f t="shared" si="0"/>
        <v>530654.02</v>
      </c>
      <c r="G16" s="99">
        <v>330</v>
      </c>
      <c r="H16" s="22">
        <f t="shared" si="1"/>
        <v>262020</v>
      </c>
      <c r="I16" s="22">
        <f t="shared" si="2"/>
        <v>363</v>
      </c>
      <c r="J16" s="6" t="s">
        <v>82</v>
      </c>
      <c r="K16" s="118">
        <f t="shared" si="3"/>
        <v>397</v>
      </c>
      <c r="L16" s="6"/>
      <c r="M16" s="13"/>
      <c r="N16" s="7"/>
      <c r="O16" s="7"/>
      <c r="P16" s="7"/>
      <c r="Q16" s="7"/>
    </row>
    <row r="17" spans="1:17" s="8" customFormat="1" ht="16.5" hidden="1" customHeight="1" x14ac:dyDescent="0.25">
      <c r="A17" s="81">
        <v>7</v>
      </c>
      <c r="B17" s="9"/>
      <c r="C17" s="130"/>
      <c r="D17" s="112">
        <v>651</v>
      </c>
      <c r="E17" s="51">
        <v>946.61</v>
      </c>
      <c r="F17" s="25">
        <f t="shared" si="0"/>
        <v>616243.11</v>
      </c>
      <c r="G17" s="99">
        <v>510</v>
      </c>
      <c r="H17" s="22">
        <f t="shared" si="1"/>
        <v>332010</v>
      </c>
      <c r="I17" s="22">
        <f t="shared" si="2"/>
        <v>561</v>
      </c>
      <c r="J17" s="6" t="s">
        <v>83</v>
      </c>
      <c r="K17" s="118">
        <f t="shared" si="3"/>
        <v>325.5</v>
      </c>
      <c r="L17" s="6"/>
      <c r="M17" s="13"/>
      <c r="N17" s="7"/>
      <c r="O17" s="7"/>
      <c r="P17" s="7"/>
      <c r="Q17" s="7"/>
    </row>
    <row r="18" spans="1:17" s="8" customFormat="1" ht="15" hidden="1" customHeight="1" x14ac:dyDescent="0.25">
      <c r="A18" s="53">
        <v>8</v>
      </c>
      <c r="B18" s="9"/>
      <c r="C18" s="130"/>
      <c r="D18" s="112">
        <v>485</v>
      </c>
      <c r="E18" s="51">
        <v>979.67</v>
      </c>
      <c r="F18" s="25">
        <f t="shared" si="0"/>
        <v>475139.94999999995</v>
      </c>
      <c r="G18" s="99">
        <v>120</v>
      </c>
      <c r="H18" s="22">
        <f t="shared" si="1"/>
        <v>58200</v>
      </c>
      <c r="I18" s="22">
        <f t="shared" si="2"/>
        <v>132</v>
      </c>
      <c r="J18" s="6" t="s">
        <v>81</v>
      </c>
      <c r="K18" s="118">
        <f t="shared" si="3"/>
        <v>242.5</v>
      </c>
      <c r="L18" s="6"/>
      <c r="M18" s="13"/>
      <c r="N18" s="7"/>
      <c r="O18" s="7"/>
      <c r="P18" s="7"/>
      <c r="Q18" s="7"/>
    </row>
    <row r="19" spans="1:17" s="8" customFormat="1" ht="15" hidden="1" customHeight="1" x14ac:dyDescent="0.25">
      <c r="A19" s="53">
        <v>9</v>
      </c>
      <c r="B19" s="9"/>
      <c r="C19" s="130"/>
      <c r="D19" s="113">
        <v>66</v>
      </c>
      <c r="E19" s="100">
        <v>5165.33</v>
      </c>
      <c r="F19" s="25">
        <f t="shared" si="0"/>
        <v>340911.77999999997</v>
      </c>
      <c r="G19" s="99">
        <v>3999.9</v>
      </c>
      <c r="H19" s="22">
        <f t="shared" si="1"/>
        <v>263993.40000000002</v>
      </c>
      <c r="I19" s="22">
        <f t="shared" si="2"/>
        <v>4399.8900000000003</v>
      </c>
      <c r="J19" s="94" t="s">
        <v>69</v>
      </c>
      <c r="K19" s="118">
        <f t="shared" si="3"/>
        <v>33</v>
      </c>
      <c r="L19" s="83"/>
      <c r="M19" s="13"/>
      <c r="N19" s="7"/>
      <c r="O19" s="7"/>
      <c r="P19" s="7"/>
      <c r="Q19" s="7"/>
    </row>
    <row r="20" spans="1:17" s="8" customFormat="1" ht="15" hidden="1" customHeight="1" x14ac:dyDescent="0.25">
      <c r="A20" s="52">
        <v>10</v>
      </c>
      <c r="B20" s="9"/>
      <c r="C20" s="131"/>
      <c r="D20" s="114">
        <v>387</v>
      </c>
      <c r="E20" s="51">
        <v>1094.67</v>
      </c>
      <c r="F20" s="25">
        <f t="shared" si="0"/>
        <v>423637.29000000004</v>
      </c>
      <c r="G20" s="99">
        <v>520</v>
      </c>
      <c r="H20" s="22">
        <f t="shared" si="1"/>
        <v>201240</v>
      </c>
      <c r="I20" s="22">
        <f t="shared" si="2"/>
        <v>572</v>
      </c>
      <c r="J20" s="116" t="s">
        <v>71</v>
      </c>
      <c r="K20" s="118">
        <f t="shared" si="3"/>
        <v>193.5</v>
      </c>
      <c r="L20" s="6"/>
      <c r="M20" s="13"/>
      <c r="N20" s="7"/>
      <c r="O20" s="7"/>
      <c r="P20" s="7"/>
      <c r="Q20" s="7"/>
    </row>
    <row r="21" spans="1:17" s="8" customFormat="1" ht="15" hidden="1" customHeight="1" x14ac:dyDescent="0.25">
      <c r="A21" s="53">
        <v>11</v>
      </c>
      <c r="B21" s="9"/>
      <c r="C21" s="126">
        <v>0.11</v>
      </c>
      <c r="D21" s="112">
        <v>98</v>
      </c>
      <c r="E21" s="51">
        <v>668.33</v>
      </c>
      <c r="F21" s="25">
        <f t="shared" si="0"/>
        <v>65496.340000000004</v>
      </c>
      <c r="G21" s="99">
        <v>320</v>
      </c>
      <c r="H21" s="22">
        <f t="shared" si="1"/>
        <v>31360</v>
      </c>
      <c r="I21" s="22">
        <f t="shared" si="2"/>
        <v>352</v>
      </c>
      <c r="J21" s="6" t="s">
        <v>84</v>
      </c>
      <c r="K21" s="118">
        <f t="shared" si="3"/>
        <v>49</v>
      </c>
      <c r="L21" s="6"/>
      <c r="M21" s="13"/>
      <c r="N21" s="7"/>
      <c r="O21" s="7"/>
      <c r="P21" s="7"/>
      <c r="Q21" s="7"/>
    </row>
    <row r="22" spans="1:17" s="8" customFormat="1" ht="15" hidden="1" customHeight="1" x14ac:dyDescent="0.25">
      <c r="A22" s="53">
        <v>12</v>
      </c>
      <c r="B22" s="9"/>
      <c r="C22" s="127"/>
      <c r="D22" s="112">
        <v>80</v>
      </c>
      <c r="E22" s="51">
        <v>946.61</v>
      </c>
      <c r="F22" s="25">
        <f t="shared" si="0"/>
        <v>75728.800000000003</v>
      </c>
      <c r="G22" s="99">
        <v>510</v>
      </c>
      <c r="H22" s="22">
        <f t="shared" si="1"/>
        <v>40800</v>
      </c>
      <c r="I22" s="22">
        <f t="shared" si="2"/>
        <v>561</v>
      </c>
      <c r="J22" s="6" t="s">
        <v>83</v>
      </c>
      <c r="K22" s="118">
        <f t="shared" si="3"/>
        <v>40</v>
      </c>
      <c r="L22" s="6"/>
      <c r="M22" s="13"/>
      <c r="N22" s="7"/>
      <c r="O22" s="7"/>
      <c r="P22" s="7"/>
      <c r="Q22" s="7"/>
    </row>
    <row r="23" spans="1:17" s="8" customFormat="1" ht="15" hidden="1" customHeight="1" x14ac:dyDescent="0.25">
      <c r="A23" s="52">
        <v>13</v>
      </c>
      <c r="B23" s="9"/>
      <c r="C23" s="127"/>
      <c r="D23" s="112">
        <v>60</v>
      </c>
      <c r="E23" s="51">
        <v>979.67</v>
      </c>
      <c r="F23" s="25">
        <f t="shared" si="0"/>
        <v>58780.2</v>
      </c>
      <c r="G23" s="99">
        <v>379.9</v>
      </c>
      <c r="H23" s="22">
        <f t="shared" si="1"/>
        <v>22794</v>
      </c>
      <c r="I23" s="22">
        <f t="shared" si="2"/>
        <v>417.89</v>
      </c>
      <c r="J23" s="94" t="s">
        <v>69</v>
      </c>
      <c r="K23" s="118">
        <f t="shared" si="3"/>
        <v>30</v>
      </c>
      <c r="L23" s="6"/>
      <c r="M23" s="13"/>
      <c r="N23" s="7"/>
      <c r="O23" s="7"/>
      <c r="P23" s="7"/>
      <c r="Q23" s="7"/>
    </row>
    <row r="24" spans="1:17" s="8" customFormat="1" ht="15" hidden="1" customHeight="1" x14ac:dyDescent="0.25">
      <c r="A24" s="53">
        <v>14</v>
      </c>
      <c r="B24" s="9"/>
      <c r="C24" s="127"/>
      <c r="D24" s="112">
        <v>8</v>
      </c>
      <c r="E24" s="51">
        <v>5165.33</v>
      </c>
      <c r="F24" s="25">
        <f t="shared" si="0"/>
        <v>41322.639999999999</v>
      </c>
      <c r="G24" s="99">
        <v>3999.9</v>
      </c>
      <c r="H24" s="22">
        <f t="shared" si="1"/>
        <v>31999.200000000001</v>
      </c>
      <c r="I24" s="22">
        <f t="shared" si="2"/>
        <v>4399.8900000000003</v>
      </c>
      <c r="J24" s="94" t="s">
        <v>69</v>
      </c>
      <c r="K24" s="118">
        <f t="shared" si="3"/>
        <v>4</v>
      </c>
      <c r="L24" s="83"/>
      <c r="M24" s="13"/>
      <c r="N24" s="7"/>
      <c r="O24" s="7"/>
      <c r="P24" s="7"/>
      <c r="Q24" s="7"/>
    </row>
    <row r="25" spans="1:17" s="8" customFormat="1" ht="15" hidden="1" customHeight="1" x14ac:dyDescent="0.25">
      <c r="A25" s="107">
        <v>15</v>
      </c>
      <c r="B25" s="102"/>
      <c r="C25" s="128"/>
      <c r="D25" s="112">
        <v>48</v>
      </c>
      <c r="E25" s="103">
        <v>1094.67</v>
      </c>
      <c r="F25" s="104">
        <f t="shared" si="0"/>
        <v>52544.160000000003</v>
      </c>
      <c r="G25" s="99">
        <v>689.9</v>
      </c>
      <c r="H25" s="22">
        <f t="shared" si="1"/>
        <v>33115.199999999997</v>
      </c>
      <c r="I25" s="22">
        <f t="shared" si="2"/>
        <v>758.89</v>
      </c>
      <c r="J25" s="98" t="s">
        <v>72</v>
      </c>
      <c r="K25" s="118">
        <f t="shared" si="3"/>
        <v>24</v>
      </c>
      <c r="L25" s="98"/>
      <c r="M25" s="105"/>
    </row>
    <row r="26" spans="1:17" s="8" customFormat="1" ht="15" customHeight="1" x14ac:dyDescent="0.25">
      <c r="A26" s="52">
        <v>16</v>
      </c>
      <c r="B26" s="9"/>
      <c r="C26" s="126">
        <v>0.96</v>
      </c>
      <c r="D26" s="112">
        <v>647</v>
      </c>
      <c r="E26" s="51">
        <v>2298</v>
      </c>
      <c r="F26" s="25">
        <f t="shared" si="0"/>
        <v>1486806</v>
      </c>
      <c r="G26" s="99"/>
      <c r="H26" s="22">
        <f t="shared" si="1"/>
        <v>0</v>
      </c>
      <c r="I26" s="22">
        <f t="shared" si="2"/>
        <v>0</v>
      </c>
      <c r="J26" s="6" t="s">
        <v>86</v>
      </c>
      <c r="K26" s="118">
        <f t="shared" si="3"/>
        <v>323.5</v>
      </c>
      <c r="L26" s="6"/>
      <c r="M26" s="13"/>
      <c r="N26" s="7"/>
      <c r="O26" s="7"/>
      <c r="P26" s="7"/>
      <c r="Q26" s="7"/>
    </row>
    <row r="27" spans="1:17" s="8" customFormat="1" ht="15" customHeight="1" x14ac:dyDescent="0.25">
      <c r="A27" s="53">
        <v>17</v>
      </c>
      <c r="B27" s="9"/>
      <c r="C27" s="127"/>
      <c r="D27" s="112">
        <v>636</v>
      </c>
      <c r="E27" s="51">
        <v>2994.33</v>
      </c>
      <c r="F27" s="25">
        <f t="shared" si="0"/>
        <v>1904393.88</v>
      </c>
      <c r="G27" s="99"/>
      <c r="H27" s="22">
        <f t="shared" si="1"/>
        <v>0</v>
      </c>
      <c r="I27" s="22">
        <f t="shared" si="2"/>
        <v>0</v>
      </c>
      <c r="J27" s="6" t="s">
        <v>86</v>
      </c>
      <c r="K27" s="118">
        <f t="shared" si="3"/>
        <v>318</v>
      </c>
      <c r="L27" s="6"/>
      <c r="M27" s="13"/>
      <c r="N27" s="7"/>
      <c r="O27" s="7"/>
      <c r="P27" s="7"/>
      <c r="Q27" s="7"/>
    </row>
    <row r="28" spans="1:17" s="8" customFormat="1" ht="15" customHeight="1" x14ac:dyDescent="0.25">
      <c r="A28" s="53">
        <v>18</v>
      </c>
      <c r="B28" s="9"/>
      <c r="C28" s="127"/>
      <c r="D28" s="112">
        <v>201</v>
      </c>
      <c r="E28" s="51">
        <v>4084.45</v>
      </c>
      <c r="F28" s="25">
        <f t="shared" si="0"/>
        <v>820974.45</v>
      </c>
      <c r="G28" s="99"/>
      <c r="H28" s="22">
        <f t="shared" si="1"/>
        <v>0</v>
      </c>
      <c r="I28" s="22">
        <f t="shared" si="2"/>
        <v>0</v>
      </c>
      <c r="J28" s="6" t="s">
        <v>86</v>
      </c>
      <c r="K28" s="118">
        <f t="shared" si="3"/>
        <v>100.5</v>
      </c>
      <c r="L28" s="6"/>
      <c r="M28" s="13"/>
      <c r="N28" s="7"/>
      <c r="O28" s="7"/>
      <c r="P28" s="7"/>
      <c r="Q28" s="7"/>
    </row>
    <row r="29" spans="1:17" s="8" customFormat="1" ht="15" hidden="1" customHeight="1" x14ac:dyDescent="0.25">
      <c r="A29" s="52">
        <v>19</v>
      </c>
      <c r="B29" s="9"/>
      <c r="C29" s="127"/>
      <c r="D29" s="112">
        <v>500</v>
      </c>
      <c r="E29" s="51">
        <v>2456.13</v>
      </c>
      <c r="F29" s="25">
        <f t="shared" si="0"/>
        <v>1228065</v>
      </c>
      <c r="G29" s="99">
        <v>800</v>
      </c>
      <c r="H29" s="22">
        <f t="shared" si="1"/>
        <v>400000</v>
      </c>
      <c r="I29" s="22">
        <f t="shared" si="2"/>
        <v>880</v>
      </c>
      <c r="J29" s="115" t="s">
        <v>74</v>
      </c>
      <c r="K29" s="118">
        <f t="shared" si="3"/>
        <v>250</v>
      </c>
      <c r="L29" s="6" t="s">
        <v>80</v>
      </c>
      <c r="M29" s="13"/>
      <c r="N29" s="7"/>
      <c r="O29" s="7"/>
      <c r="P29" s="7"/>
      <c r="Q29" s="7"/>
    </row>
    <row r="30" spans="1:17" s="8" customFormat="1" ht="15" hidden="1" customHeight="1" x14ac:dyDescent="0.25">
      <c r="A30" s="107">
        <v>20</v>
      </c>
      <c r="B30" s="102"/>
      <c r="C30" s="127"/>
      <c r="D30" s="112">
        <v>627</v>
      </c>
      <c r="E30" s="103">
        <v>2568</v>
      </c>
      <c r="F30" s="104">
        <f t="shared" si="0"/>
        <v>1610136</v>
      </c>
      <c r="G30" s="99">
        <v>450</v>
      </c>
      <c r="H30" s="22">
        <f t="shared" si="1"/>
        <v>282150</v>
      </c>
      <c r="I30" s="22">
        <f t="shared" si="2"/>
        <v>495</v>
      </c>
      <c r="J30" s="115" t="s">
        <v>74</v>
      </c>
      <c r="K30" s="118">
        <f t="shared" si="3"/>
        <v>313.5</v>
      </c>
      <c r="L30" s="98"/>
      <c r="M30" s="105"/>
    </row>
    <row r="31" spans="1:17" s="8" customFormat="1" ht="15" hidden="1" customHeight="1" x14ac:dyDescent="0.25">
      <c r="A31" s="107">
        <v>21</v>
      </c>
      <c r="B31" s="102"/>
      <c r="C31" s="127"/>
      <c r="D31" s="112">
        <v>1383</v>
      </c>
      <c r="E31" s="103">
        <v>649.24</v>
      </c>
      <c r="F31" s="104">
        <f t="shared" si="0"/>
        <v>897898.92</v>
      </c>
      <c r="G31" s="99">
        <v>208</v>
      </c>
      <c r="H31" s="22">
        <f t="shared" si="1"/>
        <v>287664</v>
      </c>
      <c r="I31" s="22">
        <f t="shared" si="2"/>
        <v>228.8</v>
      </c>
      <c r="J31" s="93" t="s">
        <v>75</v>
      </c>
      <c r="K31" s="118">
        <f t="shared" si="3"/>
        <v>691.5</v>
      </c>
      <c r="L31" s="6" t="s">
        <v>80</v>
      </c>
      <c r="M31" s="105"/>
    </row>
    <row r="32" spans="1:17" s="8" customFormat="1" ht="15" customHeight="1" x14ac:dyDescent="0.25">
      <c r="A32" s="108">
        <v>22</v>
      </c>
      <c r="B32" s="102"/>
      <c r="C32" s="128"/>
      <c r="D32" s="112">
        <v>199</v>
      </c>
      <c r="E32" s="103">
        <v>6045.14</v>
      </c>
      <c r="F32" s="104">
        <f t="shared" si="0"/>
        <v>1202982.8600000001</v>
      </c>
      <c r="G32" s="99"/>
      <c r="H32" s="22">
        <f t="shared" si="1"/>
        <v>0</v>
      </c>
      <c r="I32" s="22">
        <f t="shared" si="2"/>
        <v>0</v>
      </c>
      <c r="J32" s="6" t="s">
        <v>86</v>
      </c>
      <c r="K32" s="118">
        <f t="shared" si="3"/>
        <v>99.5</v>
      </c>
      <c r="L32" s="98"/>
      <c r="M32" s="105"/>
    </row>
    <row r="33" spans="1:17" s="8" customFormat="1" ht="15" customHeight="1" x14ac:dyDescent="0.25">
      <c r="A33" s="53">
        <v>23</v>
      </c>
      <c r="B33" s="9"/>
      <c r="C33" s="126">
        <v>0.04</v>
      </c>
      <c r="D33" s="112">
        <v>27</v>
      </c>
      <c r="E33" s="51">
        <v>2298</v>
      </c>
      <c r="F33" s="25">
        <f t="shared" si="0"/>
        <v>62046</v>
      </c>
      <c r="G33" s="99"/>
      <c r="H33" s="22">
        <f t="shared" si="1"/>
        <v>0</v>
      </c>
      <c r="I33" s="22">
        <f t="shared" si="2"/>
        <v>0</v>
      </c>
      <c r="J33" s="6" t="s">
        <v>86</v>
      </c>
      <c r="K33" s="118">
        <f t="shared" si="3"/>
        <v>13.5</v>
      </c>
      <c r="L33" s="6"/>
      <c r="M33" s="13"/>
      <c r="N33" s="7"/>
      <c r="O33" s="7"/>
      <c r="P33" s="7"/>
      <c r="Q33" s="7"/>
    </row>
    <row r="34" spans="1:17" s="8" customFormat="1" ht="15" hidden="1" customHeight="1" x14ac:dyDescent="0.25">
      <c r="A34" s="53">
        <v>24</v>
      </c>
      <c r="B34" s="9"/>
      <c r="C34" s="127"/>
      <c r="D34" s="112">
        <v>26</v>
      </c>
      <c r="E34" s="51">
        <v>2994.33</v>
      </c>
      <c r="F34" s="25">
        <f t="shared" si="0"/>
        <v>77852.58</v>
      </c>
      <c r="G34" s="99">
        <v>2743.52</v>
      </c>
      <c r="H34" s="22">
        <f t="shared" si="1"/>
        <v>71331.520000000004</v>
      </c>
      <c r="I34" s="22">
        <f t="shared" si="2"/>
        <v>3017.8719999999998</v>
      </c>
      <c r="J34" s="98" t="s">
        <v>76</v>
      </c>
      <c r="K34" s="118">
        <f t="shared" si="3"/>
        <v>13</v>
      </c>
      <c r="L34" s="6"/>
      <c r="M34" s="13"/>
      <c r="N34" s="7"/>
      <c r="O34" s="7"/>
      <c r="P34" s="7"/>
      <c r="Q34" s="7"/>
    </row>
    <row r="35" spans="1:17" s="8" customFormat="1" ht="15" hidden="1" customHeight="1" x14ac:dyDescent="0.25">
      <c r="A35" s="52">
        <v>25</v>
      </c>
      <c r="B35" s="9"/>
      <c r="C35" s="127"/>
      <c r="D35" s="112">
        <v>8</v>
      </c>
      <c r="E35" s="51">
        <v>4084.45</v>
      </c>
      <c r="F35" s="25">
        <f t="shared" si="0"/>
        <v>32675.599999999999</v>
      </c>
      <c r="G35" s="99">
        <v>3470</v>
      </c>
      <c r="H35" s="22">
        <f t="shared" si="1"/>
        <v>27760</v>
      </c>
      <c r="I35" s="22">
        <f t="shared" si="2"/>
        <v>3817</v>
      </c>
      <c r="J35" s="98" t="s">
        <v>77</v>
      </c>
      <c r="K35" s="118">
        <f t="shared" si="3"/>
        <v>4</v>
      </c>
      <c r="L35" s="6"/>
      <c r="M35" s="13"/>
      <c r="N35" s="7"/>
      <c r="O35" s="7"/>
      <c r="P35" s="7"/>
      <c r="Q35" s="7"/>
    </row>
    <row r="36" spans="1:17" s="8" customFormat="1" ht="15" hidden="1" customHeight="1" x14ac:dyDescent="0.25">
      <c r="A36" s="53">
        <v>26</v>
      </c>
      <c r="B36" s="9"/>
      <c r="C36" s="127"/>
      <c r="D36" s="112">
        <v>21</v>
      </c>
      <c r="E36" s="51">
        <v>2456.13</v>
      </c>
      <c r="F36" s="25">
        <f t="shared" si="0"/>
        <v>51578.73</v>
      </c>
      <c r="G36" s="99">
        <v>800</v>
      </c>
      <c r="H36" s="22">
        <f t="shared" ref="H36:H49" si="4">G36*D36</f>
        <v>16800</v>
      </c>
      <c r="I36" s="22">
        <f t="shared" ref="I36:I49" si="5">(G36*10%)+G36</f>
        <v>880</v>
      </c>
      <c r="J36" s="115" t="s">
        <v>74</v>
      </c>
      <c r="K36" s="118">
        <f t="shared" si="3"/>
        <v>10.5</v>
      </c>
      <c r="L36" s="6" t="s">
        <v>80</v>
      </c>
      <c r="M36" s="13"/>
      <c r="N36" s="7"/>
      <c r="O36" s="7"/>
      <c r="P36" s="7"/>
      <c r="Q36" s="7"/>
    </row>
    <row r="37" spans="1:17" s="8" customFormat="1" ht="15" hidden="1" customHeight="1" x14ac:dyDescent="0.25">
      <c r="A37" s="53">
        <v>27</v>
      </c>
      <c r="B37" s="9"/>
      <c r="C37" s="127"/>
      <c r="D37" s="112">
        <v>26</v>
      </c>
      <c r="E37" s="103">
        <v>2568</v>
      </c>
      <c r="F37" s="25">
        <f t="shared" si="0"/>
        <v>66768</v>
      </c>
      <c r="G37" s="99">
        <v>450</v>
      </c>
      <c r="H37" s="22">
        <f t="shared" si="4"/>
        <v>11700</v>
      </c>
      <c r="I37" s="22">
        <f t="shared" si="5"/>
        <v>495</v>
      </c>
      <c r="J37" s="115" t="s">
        <v>74</v>
      </c>
      <c r="K37" s="118">
        <f t="shared" si="3"/>
        <v>13</v>
      </c>
      <c r="L37" s="13"/>
      <c r="N37" s="7"/>
      <c r="O37" s="7"/>
      <c r="P37" s="117"/>
      <c r="Q37" s="7"/>
    </row>
    <row r="38" spans="1:17" s="8" customFormat="1" ht="15" hidden="1" customHeight="1" x14ac:dyDescent="0.25">
      <c r="A38" s="52">
        <v>28</v>
      </c>
      <c r="B38" s="9"/>
      <c r="C38" s="127"/>
      <c r="D38" s="112">
        <v>58</v>
      </c>
      <c r="E38" s="103">
        <v>649.24</v>
      </c>
      <c r="F38" s="25">
        <f t="shared" si="0"/>
        <v>37655.919999999998</v>
      </c>
      <c r="G38" s="99">
        <v>208</v>
      </c>
      <c r="H38" s="22">
        <f t="shared" si="4"/>
        <v>12064</v>
      </c>
      <c r="I38" s="22">
        <f t="shared" si="5"/>
        <v>228.8</v>
      </c>
      <c r="J38" s="93" t="s">
        <v>75</v>
      </c>
      <c r="K38" s="118">
        <f t="shared" si="3"/>
        <v>29</v>
      </c>
      <c r="L38" s="6" t="s">
        <v>80</v>
      </c>
      <c r="M38" s="13"/>
      <c r="N38" s="7"/>
      <c r="O38" s="7"/>
      <c r="P38" s="7"/>
      <c r="Q38" s="7"/>
    </row>
    <row r="39" spans="1:17" s="8" customFormat="1" ht="15" hidden="1" customHeight="1" x14ac:dyDescent="0.25">
      <c r="A39" s="53">
        <v>29</v>
      </c>
      <c r="B39" s="9"/>
      <c r="C39" s="128"/>
      <c r="D39" s="112">
        <v>8</v>
      </c>
      <c r="E39" s="103">
        <v>6045.14</v>
      </c>
      <c r="F39" s="25">
        <f t="shared" si="0"/>
        <v>48361.120000000003</v>
      </c>
      <c r="G39" s="99">
        <v>3196.9</v>
      </c>
      <c r="H39" s="22">
        <f t="shared" si="4"/>
        <v>25575.200000000001</v>
      </c>
      <c r="I39" s="22">
        <f t="shared" si="5"/>
        <v>3516.59</v>
      </c>
      <c r="J39" s="98" t="s">
        <v>72</v>
      </c>
      <c r="K39" s="118">
        <f t="shared" si="3"/>
        <v>4</v>
      </c>
      <c r="L39" s="6"/>
      <c r="M39" s="13"/>
      <c r="N39" s="7"/>
      <c r="O39" s="7"/>
      <c r="P39" s="7"/>
      <c r="Q39" s="7"/>
    </row>
    <row r="40" spans="1:17" s="8" customFormat="1" ht="15" hidden="1" customHeight="1" x14ac:dyDescent="0.25">
      <c r="A40" s="53">
        <v>30</v>
      </c>
      <c r="B40" s="9"/>
      <c r="C40" s="132">
        <v>0.75</v>
      </c>
      <c r="D40" s="112">
        <v>353</v>
      </c>
      <c r="E40" s="51">
        <v>214.82</v>
      </c>
      <c r="F40" s="25">
        <f t="shared" si="0"/>
        <v>75831.459999999992</v>
      </c>
      <c r="G40" s="99">
        <v>108</v>
      </c>
      <c r="H40" s="22">
        <f t="shared" si="4"/>
        <v>38124</v>
      </c>
      <c r="I40" s="22">
        <f t="shared" si="5"/>
        <v>118.8</v>
      </c>
      <c r="J40" s="69" t="s">
        <v>78</v>
      </c>
      <c r="K40" s="118">
        <f t="shared" si="3"/>
        <v>176.5</v>
      </c>
      <c r="L40" s="6" t="s">
        <v>80</v>
      </c>
      <c r="M40" s="13"/>
      <c r="N40" s="7"/>
      <c r="O40" s="7"/>
      <c r="P40" s="7"/>
      <c r="Q40" s="7"/>
    </row>
    <row r="41" spans="1:17" s="8" customFormat="1" ht="15" hidden="1" customHeight="1" x14ac:dyDescent="0.25">
      <c r="A41" s="52">
        <v>31</v>
      </c>
      <c r="B41" s="9"/>
      <c r="C41" s="130"/>
      <c r="D41" s="112">
        <v>97</v>
      </c>
      <c r="E41" s="51">
        <v>757.5</v>
      </c>
      <c r="F41" s="25">
        <f t="shared" si="0"/>
        <v>73477.5</v>
      </c>
      <c r="G41" s="99">
        <v>671.9</v>
      </c>
      <c r="H41" s="22">
        <f t="shared" si="4"/>
        <v>65174.299999999996</v>
      </c>
      <c r="I41" s="22">
        <f t="shared" si="5"/>
        <v>739.08999999999992</v>
      </c>
      <c r="J41" s="67" t="s">
        <v>73</v>
      </c>
      <c r="K41" s="118">
        <f t="shared" si="3"/>
        <v>48.5</v>
      </c>
      <c r="L41" s="83"/>
      <c r="M41" s="13"/>
      <c r="N41" s="7"/>
      <c r="O41" s="7"/>
      <c r="P41" s="7"/>
      <c r="Q41" s="7"/>
    </row>
    <row r="42" spans="1:17" s="8" customFormat="1" ht="15" hidden="1" customHeight="1" x14ac:dyDescent="0.25">
      <c r="A42" s="53">
        <v>32</v>
      </c>
      <c r="B42" s="9"/>
      <c r="C42" s="130"/>
      <c r="D42" s="112">
        <v>55</v>
      </c>
      <c r="E42" s="51">
        <v>3506.33</v>
      </c>
      <c r="F42" s="25">
        <f t="shared" si="0"/>
        <v>192848.15</v>
      </c>
      <c r="G42" s="99">
        <v>2059.9</v>
      </c>
      <c r="H42" s="22">
        <f t="shared" si="4"/>
        <v>113294.5</v>
      </c>
      <c r="I42" s="22">
        <f t="shared" si="5"/>
        <v>2265.8900000000003</v>
      </c>
      <c r="J42" s="98" t="s">
        <v>79</v>
      </c>
      <c r="K42" s="118">
        <f t="shared" si="3"/>
        <v>27.5</v>
      </c>
      <c r="L42" s="83"/>
      <c r="M42" s="13"/>
      <c r="N42" s="7"/>
      <c r="O42" s="7"/>
      <c r="P42" s="7"/>
      <c r="Q42" s="7"/>
    </row>
    <row r="43" spans="1:17" s="8" customFormat="1" ht="15" hidden="1" customHeight="1" x14ac:dyDescent="0.25">
      <c r="A43" s="53">
        <v>33</v>
      </c>
      <c r="B43" s="9"/>
      <c r="C43" s="130"/>
      <c r="D43" s="112">
        <v>197</v>
      </c>
      <c r="E43" s="51">
        <v>1095.8699999999999</v>
      </c>
      <c r="F43" s="25">
        <f t="shared" si="0"/>
        <v>215886.38999999998</v>
      </c>
      <c r="G43" s="99">
        <v>361.9</v>
      </c>
      <c r="H43" s="22">
        <f t="shared" si="4"/>
        <v>71294.299999999988</v>
      </c>
      <c r="I43" s="22">
        <f t="shared" si="5"/>
        <v>398.09</v>
      </c>
      <c r="J43" s="6" t="s">
        <v>72</v>
      </c>
      <c r="K43" s="118">
        <f t="shared" si="3"/>
        <v>98.5</v>
      </c>
      <c r="L43" s="83"/>
      <c r="M43" s="13"/>
      <c r="N43" s="7"/>
      <c r="O43" s="7"/>
      <c r="P43" s="7"/>
      <c r="Q43" s="7"/>
    </row>
    <row r="44" spans="1:17" s="8" customFormat="1" ht="15" hidden="1" customHeight="1" x14ac:dyDescent="0.25">
      <c r="A44" s="52">
        <v>34</v>
      </c>
      <c r="B44" s="9"/>
      <c r="C44" s="126">
        <v>0.25</v>
      </c>
      <c r="D44" s="112">
        <v>118</v>
      </c>
      <c r="E44" s="51">
        <v>214.82</v>
      </c>
      <c r="F44" s="25">
        <f t="shared" si="0"/>
        <v>25348.76</v>
      </c>
      <c r="G44" s="99">
        <v>108</v>
      </c>
      <c r="H44" s="22">
        <f t="shared" si="4"/>
        <v>12744</v>
      </c>
      <c r="I44" s="22">
        <f t="shared" si="5"/>
        <v>118.8</v>
      </c>
      <c r="J44" s="69" t="s">
        <v>78</v>
      </c>
      <c r="K44" s="118">
        <f t="shared" si="3"/>
        <v>59</v>
      </c>
      <c r="L44" s="6" t="s">
        <v>80</v>
      </c>
      <c r="M44" s="13"/>
      <c r="N44" s="7"/>
      <c r="O44" s="7"/>
      <c r="P44" s="7"/>
      <c r="Q44" s="7"/>
    </row>
    <row r="45" spans="1:17" s="8" customFormat="1" ht="15" hidden="1" customHeight="1" x14ac:dyDescent="0.25">
      <c r="A45" s="53">
        <v>35</v>
      </c>
      <c r="B45" s="9"/>
      <c r="C45" s="127"/>
      <c r="D45" s="112">
        <v>33</v>
      </c>
      <c r="E45" s="51">
        <v>757.5</v>
      </c>
      <c r="F45" s="25">
        <f t="shared" si="0"/>
        <v>24997.5</v>
      </c>
      <c r="G45" s="99">
        <v>671.9</v>
      </c>
      <c r="H45" s="22">
        <f t="shared" si="4"/>
        <v>22172.7</v>
      </c>
      <c r="I45" s="22">
        <f t="shared" si="5"/>
        <v>739.08999999999992</v>
      </c>
      <c r="J45" s="67" t="s">
        <v>73</v>
      </c>
      <c r="K45" s="118">
        <f t="shared" si="3"/>
        <v>16.5</v>
      </c>
      <c r="L45" s="6"/>
      <c r="M45" s="13"/>
      <c r="N45" s="7"/>
      <c r="O45" s="7"/>
      <c r="P45" s="7"/>
      <c r="Q45" s="7"/>
    </row>
    <row r="46" spans="1:17" s="8" customFormat="1" ht="15" hidden="1" customHeight="1" x14ac:dyDescent="0.25">
      <c r="A46" s="53">
        <v>36</v>
      </c>
      <c r="B46" s="9"/>
      <c r="C46" s="127"/>
      <c r="D46" s="112">
        <v>18</v>
      </c>
      <c r="E46" s="51">
        <v>3506.33</v>
      </c>
      <c r="F46" s="25">
        <f t="shared" si="0"/>
        <v>63113.94</v>
      </c>
      <c r="G46" s="99">
        <v>2246</v>
      </c>
      <c r="H46" s="22">
        <f t="shared" si="4"/>
        <v>40428</v>
      </c>
      <c r="I46" s="22">
        <f t="shared" si="5"/>
        <v>2470.6</v>
      </c>
      <c r="J46" s="115" t="s">
        <v>74</v>
      </c>
      <c r="K46" s="118">
        <f t="shared" si="3"/>
        <v>9</v>
      </c>
      <c r="L46" s="6"/>
      <c r="M46" s="13"/>
      <c r="N46" s="7"/>
      <c r="O46" s="7"/>
      <c r="P46" s="7"/>
      <c r="Q46" s="7"/>
    </row>
    <row r="47" spans="1:17" s="8" customFormat="1" ht="15" hidden="1" customHeight="1" x14ac:dyDescent="0.25">
      <c r="A47" s="52">
        <v>37</v>
      </c>
      <c r="B47" s="9"/>
      <c r="C47" s="128"/>
      <c r="D47" s="112">
        <v>66</v>
      </c>
      <c r="E47" s="51">
        <v>1095.8699999999999</v>
      </c>
      <c r="F47" s="25">
        <f t="shared" si="0"/>
        <v>72327.42</v>
      </c>
      <c r="G47" s="99">
        <v>395</v>
      </c>
      <c r="H47" s="22">
        <f t="shared" si="4"/>
        <v>26070</v>
      </c>
      <c r="I47" s="22">
        <f t="shared" si="5"/>
        <v>434.5</v>
      </c>
      <c r="J47" s="93" t="s">
        <v>75</v>
      </c>
      <c r="K47" s="118">
        <f t="shared" si="3"/>
        <v>33</v>
      </c>
      <c r="L47" s="6"/>
      <c r="M47" s="13"/>
      <c r="N47" s="7"/>
      <c r="O47" s="7"/>
      <c r="P47" s="7"/>
      <c r="Q47" s="7"/>
    </row>
    <row r="48" spans="1:17" s="8" customFormat="1" ht="15" customHeight="1" x14ac:dyDescent="0.25">
      <c r="A48" s="53">
        <v>38</v>
      </c>
      <c r="B48" s="9"/>
      <c r="C48" s="89"/>
      <c r="D48" s="78">
        <v>361</v>
      </c>
      <c r="E48" s="51">
        <v>10323.17</v>
      </c>
      <c r="F48" s="25">
        <f t="shared" si="0"/>
        <v>3726664.37</v>
      </c>
      <c r="G48" s="99"/>
      <c r="H48" s="22">
        <f t="shared" si="4"/>
        <v>0</v>
      </c>
      <c r="I48" s="22">
        <f t="shared" si="5"/>
        <v>0</v>
      </c>
      <c r="J48" s="6" t="s">
        <v>86</v>
      </c>
      <c r="K48" s="118">
        <f t="shared" si="3"/>
        <v>180.5</v>
      </c>
      <c r="L48" s="83"/>
      <c r="M48" s="13"/>
      <c r="N48" s="7"/>
      <c r="O48" s="7"/>
      <c r="P48" s="7"/>
      <c r="Q48" s="7"/>
    </row>
    <row r="49" spans="1:17" s="8" customFormat="1" ht="15" hidden="1" customHeight="1" x14ac:dyDescent="0.25">
      <c r="A49" s="53">
        <v>39</v>
      </c>
      <c r="B49" s="9"/>
      <c r="C49" s="89"/>
      <c r="D49" s="78">
        <v>7</v>
      </c>
      <c r="E49" s="51">
        <v>10323.17</v>
      </c>
      <c r="F49" s="25">
        <f t="shared" si="0"/>
        <v>72262.19</v>
      </c>
      <c r="G49" s="99">
        <v>3579.73</v>
      </c>
      <c r="H49" s="22">
        <f t="shared" si="4"/>
        <v>25058.11</v>
      </c>
      <c r="I49" s="22">
        <f t="shared" si="5"/>
        <v>3937.703</v>
      </c>
      <c r="J49" s="65" t="s">
        <v>85</v>
      </c>
      <c r="K49" s="118">
        <f t="shared" si="3"/>
        <v>3.5</v>
      </c>
      <c r="L49" s="6"/>
      <c r="M49" s="13"/>
      <c r="N49" s="7"/>
      <c r="O49" s="7"/>
      <c r="P49" s="7"/>
      <c r="Q49" s="7"/>
    </row>
    <row r="50" spans="1:17" ht="18" hidden="1" customHeight="1" x14ac:dyDescent="0.25">
      <c r="A50" s="7"/>
      <c r="B50" s="30"/>
      <c r="C50" s="30"/>
      <c r="D50" s="33"/>
      <c r="E50" s="37"/>
      <c r="F50" s="26">
        <f>SUM(F11:F49)</f>
        <v>16768273.83</v>
      </c>
      <c r="G50" s="26"/>
      <c r="H50" s="26">
        <f t="shared" ref="H50" si="6">SUM(H11:H49)</f>
        <v>2837928.4299999997</v>
      </c>
      <c r="I50" s="23"/>
      <c r="J50" s="119">
        <f>F50-H50</f>
        <v>13930345.4</v>
      </c>
      <c r="K50" s="76"/>
      <c r="L50" s="7"/>
      <c r="M50" s="7"/>
      <c r="N50" s="7"/>
      <c r="O50" s="7"/>
      <c r="P50" s="7"/>
      <c r="Q50" s="7"/>
    </row>
    <row r="51" spans="1:17" x14ac:dyDescent="0.25">
      <c r="A51" s="7"/>
      <c r="B51" s="30"/>
      <c r="C51" s="30"/>
      <c r="D51" s="33"/>
      <c r="E51" s="37"/>
      <c r="F51" s="26"/>
      <c r="G51" s="48"/>
      <c r="H51" s="23"/>
      <c r="I51" s="23"/>
      <c r="J51" s="7"/>
      <c r="K51" s="76"/>
      <c r="L51" s="7"/>
      <c r="M51" s="7"/>
      <c r="N51" s="7"/>
      <c r="O51" s="7"/>
      <c r="P51" s="7"/>
      <c r="Q51" s="7"/>
    </row>
    <row r="52" spans="1:17" x14ac:dyDescent="0.25">
      <c r="A52" s="7"/>
      <c r="B52" s="30"/>
      <c r="C52" s="30"/>
      <c r="D52" s="33"/>
      <c r="E52" s="37"/>
      <c r="F52" s="26"/>
      <c r="G52" s="48"/>
      <c r="H52" s="76">
        <f>SUM(H13,H14,H19,H23,H24)</f>
        <v>320318.60000000003</v>
      </c>
      <c r="I52" s="23"/>
      <c r="J52" s="7"/>
      <c r="K52" s="76"/>
      <c r="L52" s="7"/>
      <c r="M52" s="7"/>
      <c r="N52" s="7"/>
      <c r="O52" s="7"/>
      <c r="P52" s="7"/>
      <c r="Q52" s="7"/>
    </row>
    <row r="53" spans="1:17" x14ac:dyDescent="0.25">
      <c r="A53" s="7"/>
      <c r="B53" s="30"/>
      <c r="C53" s="30"/>
      <c r="D53" s="33"/>
      <c r="E53" s="37"/>
      <c r="F53" s="26"/>
      <c r="G53" s="48"/>
      <c r="H53" s="23"/>
      <c r="I53" s="23"/>
      <c r="J53" s="7"/>
      <c r="K53" s="76"/>
      <c r="L53" s="7"/>
      <c r="M53" s="7"/>
      <c r="N53" s="7"/>
      <c r="O53" s="7"/>
      <c r="P53" s="7"/>
      <c r="Q53" s="7"/>
    </row>
    <row r="54" spans="1:17" x14ac:dyDescent="0.25">
      <c r="A54" s="7"/>
      <c r="B54" s="30"/>
      <c r="C54" s="30"/>
      <c r="D54" s="33"/>
      <c r="E54" s="37"/>
      <c r="F54" s="26"/>
      <c r="G54" s="48"/>
      <c r="H54" s="23"/>
      <c r="I54" s="23"/>
      <c r="J54" s="7"/>
      <c r="K54" s="76"/>
      <c r="L54" s="7"/>
      <c r="M54" s="7"/>
      <c r="N54" s="7"/>
      <c r="O54" s="7"/>
      <c r="P54" s="7"/>
      <c r="Q54" s="7"/>
    </row>
    <row r="55" spans="1:17" x14ac:dyDescent="0.25">
      <c r="A55" s="7"/>
      <c r="B55" s="30"/>
      <c r="C55" s="30"/>
      <c r="D55" s="33"/>
      <c r="E55" s="37"/>
      <c r="F55" s="26"/>
      <c r="G55" s="48"/>
      <c r="H55" s="23"/>
      <c r="I55" s="23"/>
      <c r="J55" s="7"/>
      <c r="K55" s="76"/>
      <c r="L55" s="7"/>
      <c r="M55" s="7"/>
      <c r="N55" s="7"/>
      <c r="O55" s="7"/>
      <c r="P55" s="7"/>
      <c r="Q55" s="7"/>
    </row>
    <row r="56" spans="1:17" x14ac:dyDescent="0.25">
      <c r="A56" s="7"/>
      <c r="B56" s="30"/>
      <c r="C56" s="30"/>
      <c r="D56" s="33"/>
      <c r="E56" s="37"/>
      <c r="F56" s="26"/>
      <c r="G56" s="48"/>
      <c r="H56" s="23"/>
      <c r="I56" s="23"/>
      <c r="J56" s="7"/>
      <c r="K56" s="76"/>
      <c r="L56" s="7"/>
      <c r="M56" s="7"/>
      <c r="N56" s="7"/>
      <c r="O56" s="7"/>
      <c r="P56" s="7"/>
      <c r="Q56" s="7"/>
    </row>
    <row r="57" spans="1:17" x14ac:dyDescent="0.25">
      <c r="A57" s="7"/>
      <c r="B57" s="30"/>
      <c r="C57" s="30"/>
      <c r="D57" s="33"/>
      <c r="E57" s="37"/>
      <c r="F57" s="26"/>
      <c r="G57" s="48"/>
      <c r="H57" s="23"/>
      <c r="I57" s="23"/>
      <c r="J57" s="7"/>
      <c r="K57" s="76"/>
      <c r="L57" s="7"/>
      <c r="M57" s="7"/>
      <c r="N57" s="7"/>
      <c r="O57" s="7"/>
      <c r="P57" s="7"/>
      <c r="Q57" s="7"/>
    </row>
    <row r="58" spans="1:17" x14ac:dyDescent="0.25">
      <c r="A58" s="7"/>
      <c r="B58" s="30"/>
      <c r="C58" s="30"/>
      <c r="D58" s="33"/>
      <c r="E58" s="37"/>
      <c r="F58" s="26"/>
      <c r="G58" s="48"/>
      <c r="H58" s="23"/>
      <c r="I58" s="23"/>
      <c r="J58" s="7"/>
      <c r="K58" s="76"/>
      <c r="L58" s="7"/>
      <c r="M58" s="7"/>
      <c r="N58" s="7"/>
      <c r="O58" s="7"/>
      <c r="P58" s="7"/>
      <c r="Q58" s="7"/>
    </row>
    <row r="59" spans="1:17" x14ac:dyDescent="0.25">
      <c r="A59" s="7"/>
      <c r="B59" s="30"/>
      <c r="C59" s="30"/>
      <c r="D59" s="33"/>
      <c r="E59" s="37"/>
      <c r="F59" s="26"/>
      <c r="G59" s="48"/>
      <c r="H59" s="23"/>
      <c r="I59" s="23"/>
      <c r="J59" s="7"/>
      <c r="K59" s="76"/>
      <c r="L59" s="7"/>
      <c r="M59" s="7"/>
      <c r="N59" s="7"/>
      <c r="O59" s="7"/>
      <c r="P59" s="7"/>
      <c r="Q59" s="7"/>
    </row>
    <row r="60" spans="1:17" x14ac:dyDescent="0.25">
      <c r="A60" s="7"/>
      <c r="B60" s="30"/>
      <c r="C60" s="30"/>
      <c r="D60" s="33"/>
      <c r="E60" s="37"/>
      <c r="F60" s="26"/>
      <c r="G60" s="48"/>
      <c r="H60" s="23"/>
      <c r="I60" s="23"/>
      <c r="J60" s="7"/>
      <c r="K60" s="76"/>
      <c r="L60" s="7"/>
      <c r="M60" s="7"/>
      <c r="N60" s="7"/>
      <c r="O60" s="7"/>
      <c r="P60" s="7"/>
      <c r="Q60" s="7"/>
    </row>
    <row r="61" spans="1:17" x14ac:dyDescent="0.25">
      <c r="A61" s="7"/>
      <c r="B61" s="30"/>
      <c r="C61" s="30"/>
      <c r="D61" s="33"/>
      <c r="E61" s="37"/>
      <c r="F61" s="26"/>
      <c r="G61" s="48"/>
      <c r="H61" s="23"/>
      <c r="I61" s="23"/>
      <c r="J61" s="7"/>
      <c r="K61" s="76"/>
      <c r="L61" s="7"/>
      <c r="M61" s="7"/>
      <c r="N61" s="7"/>
      <c r="O61" s="7"/>
      <c r="P61" s="7"/>
      <c r="Q61" s="7"/>
    </row>
    <row r="62" spans="1:17" x14ac:dyDescent="0.25">
      <c r="A62" s="7"/>
      <c r="B62" s="30"/>
      <c r="C62" s="30"/>
      <c r="D62" s="33"/>
      <c r="E62" s="37"/>
      <c r="F62" s="26"/>
      <c r="G62" s="48"/>
      <c r="H62" s="23"/>
      <c r="I62" s="23"/>
      <c r="J62" s="7"/>
      <c r="K62" s="76"/>
      <c r="L62" s="7"/>
      <c r="M62" s="7"/>
      <c r="N62" s="7"/>
      <c r="O62" s="7"/>
      <c r="P62" s="7"/>
      <c r="Q62" s="7"/>
    </row>
    <row r="63" spans="1:17" x14ac:dyDescent="0.25">
      <c r="A63" s="7"/>
      <c r="B63" s="30"/>
      <c r="C63" s="30"/>
      <c r="D63" s="33"/>
      <c r="E63" s="37"/>
      <c r="F63" s="26"/>
      <c r="G63" s="48"/>
      <c r="H63" s="23"/>
      <c r="I63" s="23"/>
      <c r="J63" s="7"/>
      <c r="K63" s="76"/>
      <c r="L63" s="7"/>
      <c r="M63" s="7"/>
      <c r="N63" s="7"/>
      <c r="O63" s="7"/>
      <c r="P63" s="7"/>
      <c r="Q63" s="7"/>
    </row>
    <row r="64" spans="1:17" x14ac:dyDescent="0.25">
      <c r="A64" s="7"/>
      <c r="B64" s="30"/>
      <c r="C64" s="30"/>
      <c r="D64" s="33"/>
      <c r="E64" s="37"/>
      <c r="F64" s="26"/>
      <c r="G64" s="48"/>
      <c r="H64" s="23"/>
      <c r="I64" s="23"/>
      <c r="J64" s="7"/>
      <c r="K64" s="76"/>
      <c r="L64" s="7"/>
      <c r="M64" s="7"/>
      <c r="N64" s="7"/>
      <c r="O64" s="7"/>
      <c r="P64" s="7"/>
      <c r="Q64" s="7"/>
    </row>
    <row r="65" spans="1:17" x14ac:dyDescent="0.25">
      <c r="A65" s="7"/>
      <c r="B65" s="30"/>
      <c r="C65" s="30"/>
      <c r="D65" s="33"/>
      <c r="E65" s="37"/>
      <c r="F65" s="26"/>
      <c r="G65" s="48"/>
      <c r="H65" s="23"/>
      <c r="I65" s="23"/>
      <c r="J65" s="7"/>
      <c r="K65" s="76"/>
      <c r="L65" s="7"/>
      <c r="M65" s="7"/>
      <c r="N65" s="7"/>
      <c r="O65" s="7"/>
      <c r="P65" s="7"/>
      <c r="Q65" s="7"/>
    </row>
    <row r="66" spans="1:17" x14ac:dyDescent="0.25">
      <c r="A66" s="7"/>
      <c r="B66" s="30"/>
      <c r="C66" s="30"/>
      <c r="D66" s="33"/>
      <c r="E66" s="37"/>
      <c r="F66" s="26"/>
      <c r="G66" s="48"/>
      <c r="H66" s="23"/>
      <c r="I66" s="23"/>
      <c r="J66" s="7"/>
      <c r="K66" s="76"/>
      <c r="L66" s="7"/>
      <c r="M66" s="7"/>
      <c r="N66" s="7"/>
      <c r="O66" s="7"/>
      <c r="P66" s="7"/>
      <c r="Q66" s="7"/>
    </row>
    <row r="67" spans="1:17" x14ac:dyDescent="0.25">
      <c r="A67" s="7"/>
      <c r="B67" s="30"/>
      <c r="C67" s="30"/>
      <c r="D67" s="33"/>
      <c r="E67" s="37"/>
      <c r="F67" s="26"/>
      <c r="G67" s="48"/>
      <c r="H67" s="23"/>
      <c r="I67" s="23"/>
      <c r="J67" s="7"/>
      <c r="K67" s="76"/>
      <c r="L67" s="7"/>
      <c r="M67" s="7"/>
      <c r="N67" s="7"/>
      <c r="O67" s="7"/>
      <c r="P67" s="7"/>
      <c r="Q67" s="7"/>
    </row>
    <row r="68" spans="1:17" x14ac:dyDescent="0.25">
      <c r="A68" s="7"/>
      <c r="B68" s="30"/>
      <c r="C68" s="30"/>
      <c r="D68" s="33"/>
      <c r="E68" s="37"/>
      <c r="F68" s="26"/>
      <c r="G68" s="48"/>
      <c r="H68" s="23"/>
      <c r="I68" s="23"/>
      <c r="J68" s="7"/>
      <c r="K68" s="76"/>
      <c r="L68" s="7"/>
      <c r="M68" s="7"/>
      <c r="N68" s="7"/>
      <c r="O68" s="7"/>
      <c r="P68" s="7"/>
      <c r="Q68" s="7"/>
    </row>
    <row r="69" spans="1:17" x14ac:dyDescent="0.25">
      <c r="A69" s="7"/>
      <c r="B69" s="30"/>
      <c r="C69" s="30"/>
      <c r="D69" s="33"/>
      <c r="E69" s="37"/>
      <c r="F69" s="26"/>
      <c r="G69" s="48"/>
      <c r="H69" s="23"/>
      <c r="I69" s="23"/>
      <c r="J69" s="7"/>
      <c r="K69" s="76"/>
      <c r="L69" s="7"/>
      <c r="M69" s="7"/>
      <c r="N69" s="7"/>
      <c r="O69" s="7"/>
      <c r="P69" s="7"/>
      <c r="Q69" s="7"/>
    </row>
    <row r="70" spans="1:17" x14ac:dyDescent="0.25">
      <c r="A70" s="7"/>
      <c r="B70" s="30"/>
      <c r="C70" s="30"/>
      <c r="D70" s="33"/>
      <c r="E70" s="37"/>
      <c r="F70" s="26"/>
      <c r="G70" s="48"/>
      <c r="H70" s="23"/>
      <c r="I70" s="23"/>
      <c r="J70" s="7"/>
      <c r="K70" s="76"/>
      <c r="L70" s="7"/>
      <c r="M70" s="7"/>
      <c r="N70" s="7"/>
      <c r="O70" s="7"/>
      <c r="P70" s="7"/>
      <c r="Q70" s="7"/>
    </row>
    <row r="71" spans="1:17" x14ac:dyDescent="0.25">
      <c r="A71" s="7"/>
      <c r="B71" s="30"/>
      <c r="C71" s="30"/>
      <c r="D71" s="33"/>
      <c r="E71" s="37"/>
      <c r="F71" s="26"/>
      <c r="G71" s="48"/>
      <c r="H71" s="23"/>
      <c r="I71" s="23"/>
      <c r="J71" s="7"/>
      <c r="K71" s="76"/>
      <c r="L71" s="7"/>
      <c r="M71" s="7"/>
      <c r="N71" s="7"/>
      <c r="O71" s="7"/>
      <c r="P71" s="7"/>
      <c r="Q71" s="7"/>
    </row>
    <row r="72" spans="1:17" x14ac:dyDescent="0.25">
      <c r="A72" s="7"/>
      <c r="B72" s="30"/>
      <c r="C72" s="30"/>
      <c r="D72" s="33"/>
      <c r="E72" s="37"/>
      <c r="F72" s="26"/>
      <c r="G72" s="48"/>
      <c r="H72" s="23"/>
      <c r="I72" s="23"/>
      <c r="J72" s="7"/>
      <c r="K72" s="76"/>
      <c r="L72" s="7"/>
      <c r="M72" s="7"/>
      <c r="N72" s="7"/>
      <c r="O72" s="7"/>
      <c r="P72" s="7"/>
      <c r="Q72" s="7"/>
    </row>
    <row r="73" spans="1:17" x14ac:dyDescent="0.25">
      <c r="A73" s="7"/>
      <c r="B73" s="30"/>
      <c r="C73" s="30"/>
      <c r="D73" s="33"/>
      <c r="E73" s="37"/>
      <c r="F73" s="26"/>
      <c r="G73" s="48"/>
      <c r="H73" s="23"/>
      <c r="I73" s="23"/>
      <c r="J73" s="7"/>
      <c r="K73" s="76"/>
      <c r="L73" s="7"/>
      <c r="M73" s="7"/>
      <c r="N73" s="7"/>
      <c r="O73" s="7"/>
      <c r="P73" s="7"/>
      <c r="Q73" s="7"/>
    </row>
    <row r="74" spans="1:17" x14ac:dyDescent="0.25">
      <c r="A74" s="7"/>
      <c r="B74" s="30"/>
      <c r="C74" s="30"/>
      <c r="D74" s="33"/>
      <c r="E74" s="37"/>
      <c r="F74" s="26"/>
      <c r="G74" s="48"/>
      <c r="H74" s="23"/>
      <c r="I74" s="23"/>
      <c r="J74" s="7"/>
      <c r="K74" s="76"/>
      <c r="L74" s="7"/>
      <c r="M74" s="7"/>
      <c r="N74" s="7"/>
      <c r="O74" s="7"/>
      <c r="P74" s="7"/>
      <c r="Q74" s="7"/>
    </row>
    <row r="75" spans="1:17" x14ac:dyDescent="0.25">
      <c r="A75" s="7"/>
      <c r="B75" s="30"/>
      <c r="C75" s="30"/>
      <c r="D75" s="33"/>
      <c r="E75" s="37"/>
      <c r="F75" s="26"/>
      <c r="G75" s="48"/>
      <c r="H75" s="23"/>
      <c r="I75" s="23"/>
      <c r="J75" s="7"/>
      <c r="K75" s="76"/>
      <c r="L75" s="7"/>
      <c r="M75" s="7"/>
      <c r="N75" s="7"/>
      <c r="O75" s="7"/>
      <c r="P75" s="7"/>
      <c r="Q75" s="7"/>
    </row>
    <row r="76" spans="1:17" x14ac:dyDescent="0.25">
      <c r="A76" s="7"/>
      <c r="B76" s="30"/>
      <c r="C76" s="30"/>
      <c r="D76" s="33"/>
      <c r="E76" s="37"/>
      <c r="F76" s="26"/>
      <c r="G76" s="48"/>
      <c r="H76" s="23"/>
      <c r="I76" s="23"/>
      <c r="J76" s="7"/>
      <c r="K76" s="76"/>
      <c r="L76" s="7"/>
      <c r="M76" s="7"/>
      <c r="N76" s="7"/>
      <c r="O76" s="7"/>
      <c r="P76" s="7"/>
      <c r="Q76" s="7"/>
    </row>
    <row r="77" spans="1:17" x14ac:dyDescent="0.25">
      <c r="A77" s="7"/>
      <c r="B77" s="30"/>
      <c r="C77" s="30"/>
      <c r="D77" s="33"/>
      <c r="E77" s="37"/>
      <c r="F77" s="26"/>
      <c r="G77" s="48"/>
      <c r="H77" s="23"/>
      <c r="I77" s="23"/>
      <c r="J77" s="7"/>
      <c r="K77" s="76"/>
      <c r="L77" s="7"/>
      <c r="M77" s="7"/>
      <c r="N77" s="7"/>
      <c r="O77" s="7"/>
      <c r="P77" s="7"/>
      <c r="Q77" s="7"/>
    </row>
    <row r="78" spans="1:17" x14ac:dyDescent="0.25">
      <c r="A78" s="7"/>
      <c r="B78" s="30"/>
      <c r="C78" s="30"/>
      <c r="D78" s="33"/>
      <c r="E78" s="37"/>
      <c r="F78" s="26"/>
      <c r="G78" s="48"/>
      <c r="H78" s="23"/>
      <c r="I78" s="23"/>
      <c r="J78" s="7"/>
      <c r="K78" s="76"/>
      <c r="L78" s="7"/>
      <c r="M78" s="7"/>
      <c r="N78" s="7"/>
      <c r="O78" s="7"/>
      <c r="P78" s="7"/>
      <c r="Q78" s="7"/>
    </row>
    <row r="79" spans="1:17" x14ac:dyDescent="0.25">
      <c r="A79" s="7"/>
      <c r="B79" s="30"/>
      <c r="C79" s="30"/>
      <c r="D79" s="33"/>
      <c r="E79" s="37"/>
      <c r="F79" s="26"/>
      <c r="G79" s="48"/>
      <c r="H79" s="23"/>
      <c r="I79" s="23"/>
      <c r="J79" s="7"/>
      <c r="K79" s="76"/>
      <c r="L79" s="7"/>
      <c r="M79" s="7"/>
      <c r="N79" s="7"/>
      <c r="O79" s="7"/>
      <c r="P79" s="7"/>
      <c r="Q79" s="7"/>
    </row>
    <row r="80" spans="1:17" x14ac:dyDescent="0.25">
      <c r="A80" s="7"/>
      <c r="B80" s="30"/>
      <c r="C80" s="30"/>
      <c r="D80" s="33"/>
      <c r="E80" s="37"/>
      <c r="F80" s="26"/>
      <c r="G80" s="48"/>
      <c r="H80" s="23"/>
      <c r="I80" s="23"/>
      <c r="J80" s="7"/>
      <c r="K80" s="76"/>
      <c r="L80" s="7"/>
      <c r="M80" s="7"/>
      <c r="N80" s="7"/>
      <c r="O80" s="7"/>
      <c r="P80" s="7"/>
      <c r="Q80" s="7"/>
    </row>
    <row r="81" spans="1:17" x14ac:dyDescent="0.25">
      <c r="A81" s="7"/>
      <c r="B81" s="30"/>
      <c r="C81" s="30"/>
      <c r="D81" s="33"/>
      <c r="E81" s="37"/>
      <c r="F81" s="26"/>
      <c r="G81" s="48"/>
      <c r="H81" s="23"/>
      <c r="I81" s="23"/>
      <c r="J81" s="7"/>
      <c r="K81" s="76"/>
      <c r="L81" s="7"/>
      <c r="M81" s="7"/>
      <c r="N81" s="7"/>
      <c r="O81" s="7"/>
      <c r="P81" s="7"/>
      <c r="Q81" s="7"/>
    </row>
    <row r="82" spans="1:17" x14ac:dyDescent="0.25">
      <c r="A82" s="7"/>
      <c r="B82" s="30"/>
      <c r="C82" s="30"/>
      <c r="D82" s="33"/>
      <c r="E82" s="37"/>
      <c r="F82" s="26"/>
      <c r="G82" s="48"/>
      <c r="H82" s="23"/>
      <c r="I82" s="23"/>
      <c r="J82" s="7"/>
      <c r="K82" s="76"/>
      <c r="L82" s="7"/>
      <c r="M82" s="7"/>
      <c r="N82" s="7"/>
      <c r="O82" s="7"/>
      <c r="P82" s="7"/>
      <c r="Q82" s="7"/>
    </row>
    <row r="83" spans="1:17" x14ac:dyDescent="0.25">
      <c r="A83" s="7"/>
      <c r="B83" s="30"/>
      <c r="C83" s="30"/>
      <c r="D83" s="33"/>
      <c r="E83" s="37"/>
      <c r="F83" s="26"/>
      <c r="G83" s="48"/>
      <c r="H83" s="23"/>
      <c r="I83" s="23"/>
      <c r="J83" s="7"/>
      <c r="K83" s="76"/>
      <c r="L83" s="7"/>
      <c r="M83" s="7"/>
      <c r="N83" s="7"/>
      <c r="O83" s="7"/>
      <c r="P83" s="7"/>
      <c r="Q83" s="7"/>
    </row>
    <row r="84" spans="1:17" x14ac:dyDescent="0.25">
      <c r="A84" s="7"/>
      <c r="B84" s="30"/>
      <c r="C84" s="30"/>
      <c r="D84" s="33"/>
      <c r="E84" s="37"/>
      <c r="F84" s="26"/>
      <c r="G84" s="48"/>
      <c r="H84" s="23"/>
      <c r="I84" s="23"/>
      <c r="J84" s="7"/>
      <c r="K84" s="76"/>
      <c r="L84" s="7"/>
      <c r="M84" s="7"/>
      <c r="N84" s="7"/>
      <c r="O84" s="7"/>
      <c r="P84" s="7"/>
      <c r="Q84" s="7"/>
    </row>
    <row r="85" spans="1:17" x14ac:dyDescent="0.25">
      <c r="A85" s="7"/>
      <c r="B85" s="30"/>
      <c r="C85" s="30"/>
      <c r="D85" s="33"/>
      <c r="E85" s="37"/>
      <c r="F85" s="26"/>
      <c r="G85" s="48"/>
      <c r="H85" s="23"/>
      <c r="I85" s="23"/>
      <c r="J85" s="7"/>
      <c r="K85" s="76"/>
      <c r="L85" s="7"/>
      <c r="M85" s="7"/>
      <c r="N85" s="7"/>
      <c r="O85" s="7"/>
      <c r="P85" s="7"/>
      <c r="Q85" s="7"/>
    </row>
    <row r="86" spans="1:17" x14ac:dyDescent="0.25">
      <c r="A86" s="7"/>
      <c r="B86" s="30"/>
      <c r="C86" s="30"/>
      <c r="D86" s="33"/>
      <c r="E86" s="37"/>
      <c r="F86" s="26"/>
      <c r="G86" s="48"/>
      <c r="H86" s="23"/>
      <c r="I86" s="23"/>
      <c r="J86" s="7"/>
      <c r="K86" s="76"/>
      <c r="L86" s="7"/>
      <c r="M86" s="7"/>
      <c r="N86" s="7"/>
      <c r="O86" s="7"/>
      <c r="P86" s="7"/>
      <c r="Q86" s="7"/>
    </row>
    <row r="87" spans="1:17" x14ac:dyDescent="0.25">
      <c r="A87" s="7"/>
      <c r="B87" s="30"/>
      <c r="C87" s="30"/>
      <c r="D87" s="33"/>
      <c r="E87" s="37"/>
      <c r="F87" s="26"/>
      <c r="G87" s="48"/>
      <c r="H87" s="23"/>
      <c r="I87" s="23"/>
      <c r="J87" s="7"/>
      <c r="K87" s="76"/>
      <c r="L87" s="7"/>
      <c r="M87" s="7"/>
      <c r="N87" s="7"/>
      <c r="O87" s="7"/>
      <c r="P87" s="7"/>
      <c r="Q87" s="7"/>
    </row>
    <row r="88" spans="1:17" x14ac:dyDescent="0.25">
      <c r="A88" s="7"/>
      <c r="B88" s="30"/>
      <c r="C88" s="30"/>
      <c r="D88" s="33"/>
      <c r="E88" s="37"/>
      <c r="F88" s="26"/>
      <c r="G88" s="48"/>
      <c r="H88" s="23"/>
      <c r="I88" s="23"/>
      <c r="J88" s="7"/>
      <c r="K88" s="76"/>
      <c r="L88" s="7"/>
      <c r="M88" s="7"/>
      <c r="N88" s="7"/>
      <c r="O88" s="7"/>
      <c r="P88" s="7"/>
      <c r="Q88" s="7"/>
    </row>
    <row r="89" spans="1:17" x14ac:dyDescent="0.25">
      <c r="A89" s="7"/>
      <c r="B89" s="30"/>
      <c r="C89" s="30"/>
      <c r="D89" s="33"/>
      <c r="E89" s="37"/>
      <c r="F89" s="26"/>
      <c r="G89" s="48"/>
      <c r="H89" s="23"/>
      <c r="I89" s="23"/>
      <c r="J89" s="7"/>
      <c r="K89" s="76"/>
      <c r="L89" s="7"/>
      <c r="M89" s="7"/>
      <c r="N89" s="7"/>
      <c r="O89" s="7"/>
      <c r="P89" s="7"/>
      <c r="Q89" s="7"/>
    </row>
    <row r="90" spans="1:17" x14ac:dyDescent="0.25">
      <c r="A90" s="7"/>
      <c r="B90" s="30"/>
      <c r="C90" s="30"/>
      <c r="D90" s="33"/>
      <c r="E90" s="37"/>
      <c r="F90" s="26"/>
      <c r="G90" s="48"/>
      <c r="H90" s="23"/>
      <c r="I90" s="23"/>
      <c r="J90" s="7"/>
      <c r="K90" s="76"/>
      <c r="L90" s="7"/>
      <c r="M90" s="7"/>
      <c r="N90" s="7"/>
      <c r="O90" s="7"/>
      <c r="P90" s="7"/>
      <c r="Q90" s="7"/>
    </row>
    <row r="91" spans="1:17" x14ac:dyDescent="0.25">
      <c r="A91" s="7"/>
      <c r="B91" s="30"/>
      <c r="C91" s="30"/>
      <c r="D91" s="33"/>
      <c r="E91" s="37"/>
      <c r="F91" s="26"/>
      <c r="G91" s="48"/>
      <c r="H91" s="23"/>
      <c r="I91" s="23"/>
      <c r="J91" s="7"/>
      <c r="K91" s="76"/>
      <c r="L91" s="7"/>
      <c r="M91" s="7"/>
      <c r="N91" s="7"/>
      <c r="O91" s="7"/>
      <c r="P91" s="7"/>
      <c r="Q91" s="7"/>
    </row>
    <row r="92" spans="1:17" x14ac:dyDescent="0.25">
      <c r="A92" s="7"/>
      <c r="B92" s="30"/>
      <c r="C92" s="30"/>
      <c r="D92" s="33"/>
      <c r="E92" s="37"/>
      <c r="F92" s="26"/>
      <c r="G92" s="48"/>
      <c r="H92" s="23"/>
      <c r="I92" s="23"/>
      <c r="J92" s="7"/>
      <c r="K92" s="76"/>
      <c r="L92" s="7"/>
      <c r="M92" s="7"/>
      <c r="N92" s="7"/>
      <c r="O92" s="7"/>
      <c r="P92" s="7"/>
      <c r="Q92" s="7"/>
    </row>
    <row r="93" spans="1:17" x14ac:dyDescent="0.25">
      <c r="A93" s="7"/>
      <c r="B93" s="30"/>
      <c r="C93" s="30"/>
      <c r="D93" s="33"/>
      <c r="E93" s="37"/>
      <c r="F93" s="26"/>
      <c r="G93" s="48"/>
      <c r="H93" s="23"/>
      <c r="I93" s="23"/>
      <c r="J93" s="7"/>
      <c r="K93" s="76"/>
      <c r="L93" s="7"/>
      <c r="M93" s="7"/>
      <c r="N93" s="7"/>
      <c r="O93" s="7"/>
      <c r="P93" s="7"/>
      <c r="Q93" s="7"/>
    </row>
    <row r="94" spans="1:17" x14ac:dyDescent="0.25">
      <c r="A94" s="7"/>
      <c r="B94" s="30"/>
      <c r="C94" s="30"/>
      <c r="D94" s="33"/>
      <c r="E94" s="37"/>
      <c r="F94" s="26"/>
      <c r="G94" s="48"/>
      <c r="H94" s="23"/>
      <c r="I94" s="23"/>
      <c r="J94" s="7"/>
      <c r="K94" s="76"/>
      <c r="L94" s="7"/>
      <c r="M94" s="7"/>
      <c r="N94" s="7"/>
      <c r="O94" s="7"/>
      <c r="P94" s="7"/>
      <c r="Q94" s="7"/>
    </row>
    <row r="95" spans="1:17" x14ac:dyDescent="0.25">
      <c r="A95" s="7"/>
      <c r="B95" s="30"/>
      <c r="C95" s="30"/>
      <c r="D95" s="33"/>
      <c r="E95" s="37"/>
      <c r="F95" s="26"/>
      <c r="G95" s="48"/>
      <c r="H95" s="23"/>
      <c r="I95" s="23"/>
      <c r="J95" s="7"/>
      <c r="K95" s="76"/>
      <c r="L95" s="7"/>
      <c r="M95" s="7"/>
      <c r="N95" s="7"/>
      <c r="O95" s="7"/>
      <c r="P95" s="7"/>
      <c r="Q95" s="7"/>
    </row>
    <row r="96" spans="1:17" x14ac:dyDescent="0.25">
      <c r="A96" s="7"/>
      <c r="B96" s="30"/>
      <c r="C96" s="30"/>
      <c r="D96" s="33"/>
      <c r="E96" s="37"/>
      <c r="F96" s="26"/>
      <c r="G96" s="48"/>
      <c r="H96" s="23"/>
      <c r="I96" s="23"/>
      <c r="J96" s="7"/>
      <c r="K96" s="76"/>
      <c r="L96" s="7"/>
      <c r="M96" s="7"/>
      <c r="N96" s="7"/>
      <c r="O96" s="7"/>
      <c r="P96" s="7"/>
      <c r="Q96" s="7"/>
    </row>
    <row r="97" spans="1:17" x14ac:dyDescent="0.25">
      <c r="A97" s="7"/>
      <c r="B97" s="30"/>
      <c r="C97" s="30"/>
      <c r="D97" s="33"/>
      <c r="E97" s="37"/>
      <c r="F97" s="26"/>
      <c r="G97" s="48"/>
      <c r="H97" s="23"/>
      <c r="I97" s="23"/>
      <c r="J97" s="7"/>
      <c r="K97" s="76"/>
      <c r="L97" s="7"/>
      <c r="M97" s="7"/>
      <c r="N97" s="7"/>
      <c r="O97" s="7"/>
      <c r="P97" s="7"/>
      <c r="Q97" s="7"/>
    </row>
    <row r="98" spans="1:17" x14ac:dyDescent="0.25">
      <c r="A98" s="7"/>
      <c r="B98" s="30"/>
      <c r="C98" s="30"/>
      <c r="D98" s="33"/>
      <c r="E98" s="37"/>
      <c r="F98" s="26"/>
      <c r="G98" s="48"/>
      <c r="H98" s="23"/>
      <c r="I98" s="23"/>
      <c r="J98" s="7"/>
      <c r="K98" s="76"/>
      <c r="L98" s="7"/>
      <c r="M98" s="7"/>
      <c r="N98" s="7"/>
      <c r="O98" s="7"/>
      <c r="P98" s="7"/>
      <c r="Q98" s="7"/>
    </row>
    <row r="99" spans="1:17" x14ac:dyDescent="0.25">
      <c r="A99" s="7"/>
      <c r="B99" s="30"/>
      <c r="C99" s="30"/>
      <c r="D99" s="33"/>
      <c r="E99" s="37"/>
      <c r="F99" s="26"/>
      <c r="G99" s="48"/>
      <c r="H99" s="23"/>
      <c r="I99" s="23"/>
      <c r="J99" s="7"/>
      <c r="K99" s="76"/>
      <c r="L99" s="7"/>
      <c r="M99" s="7"/>
      <c r="N99" s="7"/>
      <c r="O99" s="7"/>
      <c r="P99" s="7"/>
      <c r="Q99" s="7"/>
    </row>
    <row r="100" spans="1:17" x14ac:dyDescent="0.25">
      <c r="A100" s="7"/>
      <c r="B100" s="30"/>
      <c r="C100" s="30"/>
      <c r="D100" s="33"/>
      <c r="E100" s="37"/>
      <c r="F100" s="26"/>
      <c r="G100" s="48"/>
      <c r="H100" s="23"/>
      <c r="I100" s="23"/>
      <c r="J100" s="7"/>
      <c r="K100" s="76"/>
      <c r="L100" s="7"/>
      <c r="M100" s="7"/>
      <c r="N100" s="7"/>
      <c r="O100" s="7"/>
      <c r="P100" s="7"/>
      <c r="Q100" s="7"/>
    </row>
    <row r="101" spans="1:17" x14ac:dyDescent="0.25">
      <c r="A101" s="7"/>
      <c r="B101" s="30"/>
      <c r="C101" s="30"/>
      <c r="D101" s="33"/>
      <c r="E101" s="37"/>
      <c r="F101" s="26"/>
      <c r="G101" s="48"/>
      <c r="H101" s="23"/>
      <c r="I101" s="23"/>
      <c r="J101" s="7"/>
      <c r="K101" s="76"/>
      <c r="L101" s="7"/>
      <c r="M101" s="7"/>
      <c r="N101" s="7"/>
      <c r="O101" s="7"/>
      <c r="P101" s="7"/>
      <c r="Q101" s="7"/>
    </row>
    <row r="102" spans="1:17" x14ac:dyDescent="0.25">
      <c r="A102" s="7"/>
      <c r="B102" s="30"/>
      <c r="C102" s="30"/>
      <c r="D102" s="33"/>
      <c r="E102" s="37"/>
      <c r="F102" s="26"/>
      <c r="G102" s="48"/>
      <c r="H102" s="23"/>
      <c r="I102" s="23"/>
      <c r="J102" s="7"/>
      <c r="K102" s="76"/>
      <c r="L102" s="7"/>
      <c r="M102" s="7"/>
      <c r="N102" s="7"/>
      <c r="O102" s="7"/>
      <c r="P102" s="7"/>
      <c r="Q102" s="7"/>
    </row>
    <row r="103" spans="1:17" x14ac:dyDescent="0.25">
      <c r="A103" s="7"/>
      <c r="B103" s="30"/>
      <c r="C103" s="30"/>
      <c r="D103" s="33"/>
      <c r="E103" s="37"/>
      <c r="F103" s="26"/>
      <c r="G103" s="48"/>
      <c r="H103" s="23"/>
      <c r="I103" s="23"/>
      <c r="J103" s="7"/>
      <c r="K103" s="76"/>
      <c r="L103" s="7"/>
      <c r="M103" s="7"/>
      <c r="N103" s="7"/>
      <c r="O103" s="7"/>
      <c r="P103" s="7"/>
      <c r="Q103" s="7"/>
    </row>
    <row r="104" spans="1:17" x14ac:dyDescent="0.25">
      <c r="A104" s="7"/>
      <c r="B104" s="30"/>
      <c r="C104" s="30"/>
      <c r="D104" s="33"/>
      <c r="E104" s="37"/>
      <c r="F104" s="26"/>
      <c r="G104" s="48"/>
      <c r="H104" s="23"/>
      <c r="I104" s="23"/>
      <c r="J104" s="7"/>
      <c r="K104" s="76"/>
      <c r="L104" s="7"/>
      <c r="M104" s="7"/>
      <c r="N104" s="7"/>
      <c r="O104" s="7"/>
      <c r="P104" s="7"/>
      <c r="Q104" s="7"/>
    </row>
    <row r="105" spans="1:17" x14ac:dyDescent="0.25">
      <c r="A105" s="7"/>
      <c r="B105" s="30"/>
      <c r="C105" s="30"/>
      <c r="D105" s="33"/>
      <c r="E105" s="37"/>
      <c r="F105" s="26"/>
      <c r="G105" s="48"/>
      <c r="H105" s="23"/>
      <c r="I105" s="23"/>
      <c r="J105" s="7"/>
      <c r="K105" s="76"/>
      <c r="L105" s="7"/>
      <c r="M105" s="7"/>
      <c r="N105" s="7"/>
      <c r="O105" s="7"/>
      <c r="P105" s="7"/>
      <c r="Q105" s="7"/>
    </row>
    <row r="106" spans="1:17" x14ac:dyDescent="0.25">
      <c r="A106" s="7"/>
      <c r="B106" s="30"/>
      <c r="C106" s="30"/>
      <c r="D106" s="33"/>
      <c r="E106" s="37"/>
      <c r="F106" s="26"/>
      <c r="G106" s="48"/>
      <c r="H106" s="23"/>
      <c r="I106" s="23"/>
      <c r="J106" s="7"/>
      <c r="K106" s="76"/>
      <c r="L106" s="7"/>
      <c r="M106" s="7"/>
      <c r="N106" s="7"/>
      <c r="O106" s="7"/>
      <c r="P106" s="7"/>
      <c r="Q106" s="7"/>
    </row>
    <row r="107" spans="1:17" x14ac:dyDescent="0.25">
      <c r="A107" s="7"/>
      <c r="B107" s="30"/>
      <c r="C107" s="30"/>
      <c r="D107" s="33"/>
      <c r="E107" s="37"/>
      <c r="F107" s="26"/>
      <c r="G107" s="48"/>
      <c r="H107" s="23"/>
      <c r="I107" s="23"/>
      <c r="J107" s="7"/>
      <c r="K107" s="76"/>
      <c r="L107" s="7"/>
      <c r="M107" s="7"/>
      <c r="N107" s="7"/>
      <c r="O107" s="7"/>
      <c r="P107" s="7"/>
      <c r="Q107" s="7"/>
    </row>
    <row r="108" spans="1:17" x14ac:dyDescent="0.25">
      <c r="A108" s="7"/>
      <c r="B108" s="30"/>
      <c r="C108" s="30"/>
      <c r="D108" s="33"/>
      <c r="E108" s="37"/>
      <c r="F108" s="26"/>
      <c r="G108" s="48"/>
      <c r="H108" s="23"/>
      <c r="I108" s="23"/>
      <c r="J108" s="7"/>
      <c r="K108" s="76"/>
      <c r="L108" s="7"/>
      <c r="M108" s="7"/>
      <c r="N108" s="7"/>
      <c r="O108" s="7"/>
      <c r="P108" s="7"/>
      <c r="Q108" s="7"/>
    </row>
    <row r="109" spans="1:17" x14ac:dyDescent="0.25">
      <c r="A109" s="7"/>
      <c r="B109" s="30"/>
      <c r="C109" s="30"/>
      <c r="D109" s="33"/>
      <c r="E109" s="37"/>
      <c r="F109" s="26"/>
      <c r="G109" s="48"/>
      <c r="H109" s="23"/>
      <c r="I109" s="23"/>
      <c r="J109" s="7"/>
      <c r="K109" s="76"/>
      <c r="L109" s="7"/>
      <c r="M109" s="7"/>
      <c r="N109" s="7"/>
      <c r="O109" s="7"/>
      <c r="P109" s="7"/>
      <c r="Q109" s="7"/>
    </row>
    <row r="110" spans="1:17" x14ac:dyDescent="0.25">
      <c r="A110" s="7"/>
      <c r="B110" s="30"/>
      <c r="C110" s="30"/>
      <c r="D110" s="33"/>
      <c r="E110" s="37"/>
      <c r="F110" s="26"/>
      <c r="G110" s="48"/>
      <c r="H110" s="23"/>
      <c r="I110" s="23"/>
      <c r="J110" s="7"/>
      <c r="K110" s="76"/>
      <c r="L110" s="7"/>
      <c r="M110" s="7"/>
      <c r="N110" s="7"/>
      <c r="O110" s="7"/>
      <c r="P110" s="7"/>
      <c r="Q110" s="7"/>
    </row>
    <row r="111" spans="1:17" x14ac:dyDescent="0.25">
      <c r="A111" s="7"/>
      <c r="B111" s="30"/>
      <c r="C111" s="30"/>
      <c r="D111" s="33"/>
      <c r="E111" s="37"/>
      <c r="F111" s="26"/>
      <c r="G111" s="48"/>
      <c r="H111" s="23"/>
      <c r="I111" s="23"/>
      <c r="J111" s="7"/>
      <c r="K111" s="76"/>
      <c r="L111" s="7"/>
    </row>
    <row r="112" spans="1:17" x14ac:dyDescent="0.25">
      <c r="A112" s="7"/>
      <c r="B112" s="30"/>
      <c r="C112" s="30"/>
      <c r="D112" s="33"/>
      <c r="E112" s="37"/>
      <c r="F112" s="26"/>
      <c r="G112" s="48"/>
      <c r="H112" s="23"/>
      <c r="I112" s="23"/>
      <c r="J112" s="7"/>
      <c r="K112" s="76"/>
      <c r="L112" s="7"/>
    </row>
    <row r="113" spans="1:12" x14ac:dyDescent="0.25">
      <c r="A113" s="7"/>
      <c r="B113" s="30"/>
      <c r="C113" s="30"/>
      <c r="D113" s="33"/>
      <c r="E113" s="37"/>
      <c r="F113" s="26"/>
      <c r="G113" s="48"/>
      <c r="H113" s="23"/>
      <c r="I113" s="23"/>
      <c r="J113" s="7"/>
      <c r="K113" s="76"/>
      <c r="L113" s="7"/>
    </row>
    <row r="114" spans="1:12" x14ac:dyDescent="0.25">
      <c r="A114" s="7"/>
      <c r="B114" s="30"/>
      <c r="C114" s="30"/>
      <c r="D114" s="33"/>
      <c r="E114" s="37"/>
      <c r="F114" s="26"/>
      <c r="G114" s="48"/>
      <c r="H114" s="23"/>
      <c r="I114" s="23"/>
      <c r="J114" s="7"/>
      <c r="K114" s="76"/>
      <c r="L114" s="7"/>
    </row>
    <row r="115" spans="1:12" x14ac:dyDescent="0.25">
      <c r="A115" s="7"/>
      <c r="B115" s="30"/>
      <c r="C115" s="30"/>
      <c r="D115" s="33"/>
      <c r="E115" s="37"/>
      <c r="F115" s="26"/>
      <c r="G115" s="48"/>
      <c r="H115" s="23"/>
      <c r="I115" s="23"/>
      <c r="J115" s="7"/>
      <c r="K115" s="76"/>
      <c r="L115" s="7"/>
    </row>
    <row r="116" spans="1:12" x14ac:dyDescent="0.25">
      <c r="A116" s="7"/>
      <c r="B116" s="30"/>
      <c r="C116" s="30"/>
      <c r="D116" s="33"/>
      <c r="E116" s="37"/>
      <c r="F116" s="26"/>
      <c r="G116" s="48"/>
      <c r="H116" s="23"/>
      <c r="I116" s="23"/>
      <c r="J116" s="7"/>
      <c r="K116" s="76"/>
      <c r="L116" s="7"/>
    </row>
    <row r="117" spans="1:12" x14ac:dyDescent="0.25">
      <c r="A117" s="7"/>
      <c r="B117" s="30"/>
      <c r="C117" s="30"/>
      <c r="D117" s="33"/>
      <c r="E117" s="37"/>
      <c r="F117" s="26"/>
      <c r="G117" s="48"/>
      <c r="H117" s="23"/>
      <c r="I117" s="23"/>
      <c r="J117" s="7"/>
      <c r="K117" s="76"/>
      <c r="L117" s="7"/>
    </row>
    <row r="118" spans="1:12" x14ac:dyDescent="0.25">
      <c r="A118" s="7"/>
      <c r="B118" s="30"/>
      <c r="C118" s="30"/>
      <c r="D118" s="33"/>
      <c r="E118" s="37"/>
      <c r="F118" s="26"/>
      <c r="G118" s="48"/>
      <c r="H118" s="23"/>
      <c r="I118" s="23"/>
      <c r="J118" s="7"/>
      <c r="K118" s="76"/>
      <c r="L118" s="7"/>
    </row>
    <row r="119" spans="1:12" x14ac:dyDescent="0.25">
      <c r="A119" s="7"/>
      <c r="B119" s="30"/>
      <c r="C119" s="30"/>
      <c r="D119" s="33"/>
      <c r="E119" s="37"/>
      <c r="F119" s="26"/>
      <c r="G119" s="48"/>
      <c r="H119" s="23"/>
      <c r="I119" s="23"/>
      <c r="J119" s="7"/>
      <c r="K119" s="76"/>
      <c r="L119" s="7"/>
    </row>
    <row r="120" spans="1:12" x14ac:dyDescent="0.25">
      <c r="A120" s="7"/>
      <c r="B120" s="30"/>
      <c r="C120" s="30"/>
      <c r="D120" s="33"/>
      <c r="E120" s="37"/>
      <c r="F120" s="26"/>
      <c r="G120" s="48"/>
      <c r="H120" s="23"/>
      <c r="I120" s="23"/>
      <c r="J120" s="7"/>
      <c r="K120" s="76"/>
      <c r="L120" s="7"/>
    </row>
    <row r="121" spans="1:12" x14ac:dyDescent="0.25">
      <c r="A121" s="7"/>
      <c r="B121" s="30"/>
      <c r="C121" s="30"/>
      <c r="D121" s="33"/>
      <c r="E121" s="37"/>
      <c r="F121" s="26"/>
      <c r="G121" s="48"/>
      <c r="H121" s="23"/>
      <c r="I121" s="23"/>
      <c r="J121" s="7"/>
      <c r="K121" s="76"/>
      <c r="L121" s="7"/>
    </row>
    <row r="122" spans="1:12" x14ac:dyDescent="0.25">
      <c r="A122" s="7"/>
      <c r="B122" s="30"/>
      <c r="C122" s="30"/>
      <c r="D122" s="33"/>
      <c r="E122" s="37"/>
      <c r="F122" s="26"/>
      <c r="G122" s="48"/>
      <c r="H122" s="23"/>
      <c r="I122" s="23"/>
      <c r="J122" s="7"/>
      <c r="K122" s="76"/>
      <c r="L122" s="7"/>
    </row>
    <row r="123" spans="1:12" x14ac:dyDescent="0.25">
      <c r="A123" s="7"/>
      <c r="B123" s="30"/>
      <c r="C123" s="30"/>
      <c r="D123" s="33"/>
      <c r="E123" s="37"/>
      <c r="F123" s="26"/>
      <c r="G123" s="48"/>
      <c r="H123" s="23"/>
      <c r="I123" s="23"/>
      <c r="J123" s="7"/>
      <c r="K123" s="76"/>
      <c r="L123" s="7"/>
    </row>
    <row r="124" spans="1:12" x14ac:dyDescent="0.25">
      <c r="A124" s="7"/>
      <c r="B124" s="30"/>
      <c r="C124" s="30"/>
      <c r="D124" s="33"/>
      <c r="E124" s="37"/>
      <c r="F124" s="26"/>
      <c r="G124" s="48"/>
      <c r="H124" s="23"/>
      <c r="I124" s="23"/>
      <c r="J124" s="7"/>
      <c r="K124" s="76"/>
      <c r="L124" s="7"/>
    </row>
    <row r="125" spans="1:12" x14ac:dyDescent="0.25">
      <c r="A125" s="7"/>
      <c r="B125" s="30"/>
      <c r="C125" s="30"/>
      <c r="D125" s="33"/>
      <c r="E125" s="37"/>
      <c r="F125" s="26"/>
      <c r="G125" s="48"/>
      <c r="H125" s="23"/>
      <c r="I125" s="23"/>
      <c r="J125" s="7"/>
      <c r="K125" s="76"/>
      <c r="L125" s="7"/>
    </row>
    <row r="126" spans="1:12" x14ac:dyDescent="0.25">
      <c r="A126" s="7"/>
      <c r="B126" s="30"/>
      <c r="C126" s="30"/>
      <c r="D126" s="33"/>
      <c r="E126" s="37"/>
      <c r="F126" s="26"/>
      <c r="G126" s="48"/>
      <c r="H126" s="23"/>
      <c r="I126" s="23"/>
      <c r="J126" s="7"/>
      <c r="K126" s="76"/>
      <c r="L126" s="7"/>
    </row>
    <row r="127" spans="1:12" x14ac:dyDescent="0.25">
      <c r="A127" s="7"/>
      <c r="B127" s="30"/>
      <c r="C127" s="30"/>
      <c r="D127" s="33"/>
      <c r="E127" s="37"/>
      <c r="F127" s="26"/>
      <c r="G127" s="48"/>
      <c r="H127" s="23"/>
      <c r="I127" s="23"/>
      <c r="J127" s="7"/>
      <c r="K127" s="76"/>
      <c r="L127" s="7"/>
    </row>
  </sheetData>
  <autoFilter ref="G10:L50">
    <filterColumn colId="3">
      <filters>
        <filter val="2 SESSAO"/>
        <filter val="MAAT"/>
      </filters>
    </filterColumn>
  </autoFilter>
  <mergeCells count="17">
    <mergeCell ref="A7:F7"/>
    <mergeCell ref="D1:F1"/>
    <mergeCell ref="D2:F2"/>
    <mergeCell ref="D3:F3"/>
    <mergeCell ref="A5:F5"/>
    <mergeCell ref="A6:F6"/>
    <mergeCell ref="A8:D8"/>
    <mergeCell ref="E8:F8"/>
    <mergeCell ref="E9:F9"/>
    <mergeCell ref="A10:F10"/>
    <mergeCell ref="C11:C15"/>
    <mergeCell ref="C44:C47"/>
    <mergeCell ref="C16:C20"/>
    <mergeCell ref="C21:C25"/>
    <mergeCell ref="C26:C32"/>
    <mergeCell ref="C33:C39"/>
    <mergeCell ref="C40:C43"/>
  </mergeCells>
  <conditionalFormatting sqref="G11:G49">
    <cfRule type="cellIs" dxfId="2" priority="2" operator="greaterThan">
      <formula>E11</formula>
    </cfRule>
  </conditionalFormatting>
  <pageMargins left="0.511811024" right="0.511811024" top="0.78740157499999996" bottom="0.78740157499999996" header="0.31496062000000002" footer="0.31496062000000002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5"/>
  <sheetViews>
    <sheetView topLeftCell="A16" zoomScaleNormal="100" workbookViewId="0">
      <selection activeCell="B68" sqref="B68"/>
    </sheetView>
  </sheetViews>
  <sheetFormatPr defaultRowHeight="15" x14ac:dyDescent="0.25"/>
  <cols>
    <col min="1" max="1" width="5.85546875" customWidth="1"/>
    <col min="2" max="2" width="36.42578125" style="31" customWidth="1"/>
    <col min="3" max="3" width="7.5703125" style="31" customWidth="1"/>
    <col min="4" max="4" width="12.42578125" style="34" customWidth="1"/>
    <col min="5" max="5" width="8.5703125" style="38" customWidth="1"/>
    <col min="6" max="6" width="16.7109375" style="27" customWidth="1"/>
    <col min="7" max="7" width="11.5703125" style="49" customWidth="1"/>
    <col min="8" max="8" width="17.5703125" style="16" customWidth="1"/>
    <col min="9" max="9" width="18.140625" style="16" customWidth="1"/>
    <col min="10" max="10" width="22.7109375" customWidth="1"/>
    <col min="11" max="11" width="13.140625" style="71" customWidth="1"/>
    <col min="12" max="12" width="20.85546875" customWidth="1"/>
    <col min="13" max="13" width="22.42578125" customWidth="1"/>
    <col min="22" max="22" width="12.28515625" bestFit="1" customWidth="1"/>
  </cols>
  <sheetData>
    <row r="1" spans="1:17" x14ac:dyDescent="0.25">
      <c r="A1" s="2"/>
      <c r="B1" s="28"/>
      <c r="C1" s="28"/>
      <c r="D1" s="142"/>
      <c r="E1" s="142"/>
      <c r="F1" s="142"/>
      <c r="G1" s="39"/>
    </row>
    <row r="2" spans="1:17" x14ac:dyDescent="0.25">
      <c r="A2" s="2"/>
      <c r="B2" s="28"/>
      <c r="C2" s="28"/>
      <c r="D2" s="142"/>
      <c r="E2" s="142"/>
      <c r="F2" s="142"/>
      <c r="G2" s="39"/>
    </row>
    <row r="3" spans="1:17" x14ac:dyDescent="0.25">
      <c r="A3" s="3"/>
      <c r="B3" s="28"/>
      <c r="C3" s="28"/>
      <c r="D3" s="143"/>
      <c r="E3" s="143"/>
      <c r="F3" s="143"/>
      <c r="G3" s="40"/>
    </row>
    <row r="4" spans="1:17" ht="57.75" customHeight="1" x14ac:dyDescent="0.25">
      <c r="A4" s="4"/>
      <c r="B4" s="28"/>
      <c r="C4" s="28"/>
      <c r="D4" s="5"/>
      <c r="E4" s="36"/>
      <c r="F4" s="24"/>
      <c r="G4" s="41"/>
    </row>
    <row r="5" spans="1:17" ht="33" customHeight="1" x14ac:dyDescent="0.25">
      <c r="A5" s="144" t="s">
        <v>30</v>
      </c>
      <c r="B5" s="144"/>
      <c r="C5" s="144"/>
      <c r="D5" s="144"/>
      <c r="E5" s="144"/>
      <c r="F5" s="144"/>
      <c r="G5" s="42" t="s">
        <v>8</v>
      </c>
      <c r="H5" s="17" t="s">
        <v>19</v>
      </c>
      <c r="I5" s="18" t="s">
        <v>14</v>
      </c>
      <c r="J5" s="11" t="s">
        <v>16</v>
      </c>
      <c r="K5" s="72"/>
      <c r="L5" s="12" t="s">
        <v>18</v>
      </c>
    </row>
    <row r="6" spans="1:17" ht="30" x14ac:dyDescent="0.25">
      <c r="A6" s="141"/>
      <c r="B6" s="141"/>
      <c r="C6" s="141"/>
      <c r="D6" s="141"/>
      <c r="E6" s="141"/>
      <c r="F6" s="141"/>
      <c r="G6" s="43" t="s">
        <v>9</v>
      </c>
      <c r="H6" s="19" t="s">
        <v>12</v>
      </c>
      <c r="I6" s="20" t="s">
        <v>15</v>
      </c>
      <c r="J6" s="10" t="s">
        <v>17</v>
      </c>
      <c r="K6" s="73"/>
      <c r="L6" s="9"/>
    </row>
    <row r="7" spans="1:17" ht="36" customHeight="1" x14ac:dyDescent="0.25">
      <c r="A7" s="141"/>
      <c r="B7" s="141"/>
      <c r="C7" s="141"/>
      <c r="D7" s="141"/>
      <c r="E7" s="141"/>
      <c r="F7" s="141"/>
      <c r="G7" s="44"/>
      <c r="H7" s="35"/>
      <c r="I7" s="35"/>
      <c r="J7" s="35"/>
      <c r="K7" s="74"/>
      <c r="L7" s="35"/>
      <c r="M7" s="15"/>
    </row>
    <row r="8" spans="1:17" ht="15.75" customHeight="1" x14ac:dyDescent="0.25">
      <c r="A8" s="133"/>
      <c r="B8" s="133"/>
      <c r="C8" s="133"/>
      <c r="D8" s="133"/>
      <c r="E8" s="134" t="s">
        <v>13</v>
      </c>
      <c r="F8" s="134"/>
      <c r="G8" s="45"/>
      <c r="H8" s="35"/>
      <c r="I8" s="35"/>
      <c r="J8" s="35"/>
      <c r="K8" s="74"/>
      <c r="L8" s="35"/>
      <c r="M8" s="15"/>
    </row>
    <row r="9" spans="1:17" x14ac:dyDescent="0.25">
      <c r="A9" s="1" t="s">
        <v>0</v>
      </c>
      <c r="B9" s="29" t="s">
        <v>1</v>
      </c>
      <c r="C9" s="50"/>
      <c r="D9" s="32" t="s">
        <v>2</v>
      </c>
      <c r="E9" s="135" t="s">
        <v>3</v>
      </c>
      <c r="F9" s="135"/>
      <c r="G9" s="44"/>
      <c r="H9" s="35"/>
      <c r="I9" s="35"/>
      <c r="J9" s="35"/>
      <c r="K9" s="74">
        <v>0.2</v>
      </c>
      <c r="L9" s="35"/>
      <c r="M9" s="15"/>
    </row>
    <row r="10" spans="1:17" ht="45" customHeight="1" x14ac:dyDescent="0.25">
      <c r="A10" s="136"/>
      <c r="B10" s="136"/>
      <c r="C10" s="136"/>
      <c r="D10" s="136"/>
      <c r="E10" s="137"/>
      <c r="F10" s="137"/>
      <c r="G10" s="46" t="s">
        <v>7</v>
      </c>
      <c r="H10" s="14" t="s">
        <v>6</v>
      </c>
      <c r="I10" s="21" t="s">
        <v>10</v>
      </c>
      <c r="J10" s="14" t="s">
        <v>4</v>
      </c>
      <c r="K10" s="75" t="s">
        <v>20</v>
      </c>
      <c r="L10" s="14" t="s">
        <v>5</v>
      </c>
      <c r="M10" s="14" t="s">
        <v>11</v>
      </c>
    </row>
    <row r="11" spans="1:17" s="8" customFormat="1" ht="15" customHeight="1" x14ac:dyDescent="0.25">
      <c r="A11" s="81">
        <v>1</v>
      </c>
      <c r="B11" s="9" t="s">
        <v>31</v>
      </c>
      <c r="C11" s="145">
        <v>1</v>
      </c>
      <c r="D11" s="78">
        <v>112500</v>
      </c>
      <c r="E11" s="51">
        <v>0.1</v>
      </c>
      <c r="F11" s="25">
        <f t="shared" ref="F11:F64" si="0">D11*E11</f>
        <v>11250</v>
      </c>
      <c r="G11" s="47">
        <v>0.09</v>
      </c>
      <c r="H11" s="22">
        <f>G11*D11</f>
        <v>10125</v>
      </c>
      <c r="I11" s="22">
        <f>(G11*10%)+G11</f>
        <v>9.8999999999999991E-2</v>
      </c>
      <c r="J11" s="68" t="s">
        <v>61</v>
      </c>
      <c r="K11" s="91">
        <f>'[1]Pregoeiro.fornecedores (4)'!$L$11</f>
        <v>540</v>
      </c>
      <c r="L11" s="6"/>
      <c r="M11" s="13"/>
      <c r="N11" s="7"/>
      <c r="O11" s="7"/>
      <c r="P11" s="7"/>
      <c r="Q11" s="7"/>
    </row>
    <row r="12" spans="1:17" s="8" customFormat="1" ht="15" customHeight="1" x14ac:dyDescent="0.25">
      <c r="A12" s="82">
        <v>2</v>
      </c>
      <c r="B12" s="9" t="s">
        <v>32</v>
      </c>
      <c r="C12" s="145"/>
      <c r="D12" s="78">
        <v>1500</v>
      </c>
      <c r="E12" s="51">
        <v>0.18</v>
      </c>
      <c r="F12" s="25">
        <f t="shared" si="0"/>
        <v>270</v>
      </c>
      <c r="G12" s="47">
        <v>0.16</v>
      </c>
      <c r="H12" s="22">
        <f t="shared" ref="H12:H64" si="1">G12*D12</f>
        <v>240</v>
      </c>
      <c r="I12" s="22">
        <f t="shared" ref="I12:I64" si="2">(G12*10%)+G12</f>
        <v>0.17599999999999999</v>
      </c>
      <c r="J12" s="68" t="s">
        <v>61</v>
      </c>
      <c r="K12" s="91">
        <f>(D12*20)/100</f>
        <v>300</v>
      </c>
      <c r="L12" s="6"/>
      <c r="M12" s="13"/>
      <c r="N12" s="7"/>
      <c r="O12" s="7"/>
      <c r="P12" s="7"/>
      <c r="Q12" s="7"/>
    </row>
    <row r="13" spans="1:17" s="8" customFormat="1" ht="15" customHeight="1" x14ac:dyDescent="0.25">
      <c r="A13" s="82">
        <v>3</v>
      </c>
      <c r="B13" s="9" t="s">
        <v>33</v>
      </c>
      <c r="C13" s="145"/>
      <c r="D13" s="78">
        <v>57000</v>
      </c>
      <c r="E13" s="51">
        <v>0.22</v>
      </c>
      <c r="F13" s="25">
        <f t="shared" si="0"/>
        <v>12540</v>
      </c>
      <c r="G13" s="47">
        <v>0.05</v>
      </c>
      <c r="H13" s="22">
        <f t="shared" si="1"/>
        <v>2850</v>
      </c>
      <c r="I13" s="22">
        <f t="shared" si="2"/>
        <v>5.5000000000000007E-2</v>
      </c>
      <c r="J13" s="68" t="s">
        <v>61</v>
      </c>
      <c r="K13" s="91">
        <f t="shared" ref="K13:K64" si="3">(D13*20)/100</f>
        <v>11400</v>
      </c>
      <c r="L13" s="83"/>
      <c r="M13" s="13"/>
      <c r="N13" s="7"/>
      <c r="O13" s="7"/>
      <c r="P13" s="7"/>
      <c r="Q13" s="7"/>
    </row>
    <row r="14" spans="1:17" s="8" customFormat="1" ht="15" customHeight="1" x14ac:dyDescent="0.25">
      <c r="A14" s="81">
        <v>4</v>
      </c>
      <c r="B14" s="9" t="s">
        <v>34</v>
      </c>
      <c r="C14" s="145"/>
      <c r="D14" s="78">
        <v>24200</v>
      </c>
      <c r="E14" s="51">
        <v>0.21</v>
      </c>
      <c r="F14" s="25">
        <f t="shared" si="0"/>
        <v>5082</v>
      </c>
      <c r="G14" s="47">
        <v>0.05</v>
      </c>
      <c r="H14" s="22">
        <f t="shared" si="1"/>
        <v>1210</v>
      </c>
      <c r="I14" s="22">
        <f t="shared" si="2"/>
        <v>5.5000000000000007E-2</v>
      </c>
      <c r="J14" s="68" t="s">
        <v>61</v>
      </c>
      <c r="K14" s="91">
        <f t="shared" si="3"/>
        <v>4840</v>
      </c>
      <c r="L14" s="6"/>
      <c r="M14" s="13"/>
      <c r="N14" s="7"/>
      <c r="O14" s="7"/>
      <c r="P14" s="7"/>
      <c r="Q14" s="7"/>
    </row>
    <row r="15" spans="1:17" s="8" customFormat="1" ht="15" customHeight="1" x14ac:dyDescent="0.25">
      <c r="A15" s="82">
        <v>5</v>
      </c>
      <c r="B15" s="9" t="s">
        <v>35</v>
      </c>
      <c r="C15" s="145"/>
      <c r="D15" s="78">
        <v>71600</v>
      </c>
      <c r="E15" s="51">
        <v>0.22</v>
      </c>
      <c r="F15" s="25">
        <f t="shared" si="0"/>
        <v>15752</v>
      </c>
      <c r="G15" s="47">
        <v>0.05</v>
      </c>
      <c r="H15" s="22">
        <f t="shared" si="1"/>
        <v>3580</v>
      </c>
      <c r="I15" s="22">
        <f t="shared" si="2"/>
        <v>5.5000000000000007E-2</v>
      </c>
      <c r="J15" s="68" t="s">
        <v>61</v>
      </c>
      <c r="K15" s="91">
        <f t="shared" si="3"/>
        <v>14320</v>
      </c>
      <c r="L15" s="6"/>
      <c r="M15" s="13"/>
      <c r="N15" s="7"/>
      <c r="O15" s="7"/>
      <c r="P15" s="7"/>
      <c r="Q15" s="7"/>
    </row>
    <row r="16" spans="1:17" s="8" customFormat="1" ht="19.5" customHeight="1" x14ac:dyDescent="0.25">
      <c r="A16" s="82">
        <v>6</v>
      </c>
      <c r="B16" s="9" t="s">
        <v>36</v>
      </c>
      <c r="C16" s="145"/>
      <c r="D16" s="78">
        <v>31700</v>
      </c>
      <c r="E16" s="51">
        <v>0.3</v>
      </c>
      <c r="F16" s="25">
        <f t="shared" si="0"/>
        <v>9510</v>
      </c>
      <c r="G16" s="47">
        <v>0.05</v>
      </c>
      <c r="H16" s="22">
        <f t="shared" si="1"/>
        <v>1585</v>
      </c>
      <c r="I16" s="22">
        <f t="shared" si="2"/>
        <v>5.5000000000000007E-2</v>
      </c>
      <c r="J16" s="68" t="s">
        <v>61</v>
      </c>
      <c r="K16" s="91">
        <f t="shared" si="3"/>
        <v>6340</v>
      </c>
      <c r="L16" s="6"/>
      <c r="M16" s="13"/>
      <c r="N16" s="7"/>
      <c r="O16" s="7"/>
      <c r="P16" s="7"/>
      <c r="Q16" s="7"/>
    </row>
    <row r="17" spans="1:17" s="8" customFormat="1" ht="16.5" customHeight="1" x14ac:dyDescent="0.25">
      <c r="A17" s="81">
        <v>7</v>
      </c>
      <c r="B17" s="9" t="s">
        <v>37</v>
      </c>
      <c r="C17" s="145"/>
      <c r="D17" s="78">
        <v>40800</v>
      </c>
      <c r="E17" s="51">
        <v>0.55000000000000004</v>
      </c>
      <c r="F17" s="25">
        <f t="shared" si="0"/>
        <v>22440</v>
      </c>
      <c r="G17" s="47">
        <v>0.32</v>
      </c>
      <c r="H17" s="22">
        <f t="shared" si="1"/>
        <v>13056</v>
      </c>
      <c r="I17" s="22">
        <f t="shared" si="2"/>
        <v>0.35199999999999998</v>
      </c>
      <c r="J17" s="68" t="s">
        <v>61</v>
      </c>
      <c r="K17" s="91">
        <f t="shared" si="3"/>
        <v>8160</v>
      </c>
      <c r="L17" s="6"/>
      <c r="M17" s="13"/>
      <c r="N17" s="7"/>
      <c r="O17" s="7"/>
      <c r="P17" s="7"/>
      <c r="Q17" s="7"/>
    </row>
    <row r="18" spans="1:17" s="8" customFormat="1" ht="15" customHeight="1" x14ac:dyDescent="0.25">
      <c r="A18" s="53">
        <v>8</v>
      </c>
      <c r="B18" s="9" t="s">
        <v>38</v>
      </c>
      <c r="C18" s="145"/>
      <c r="D18" s="78">
        <v>3600</v>
      </c>
      <c r="E18" s="51">
        <v>1.8</v>
      </c>
      <c r="F18" s="25">
        <f t="shared" si="0"/>
        <v>6480</v>
      </c>
      <c r="G18" s="47">
        <v>0.72</v>
      </c>
      <c r="H18" s="22">
        <f t="shared" si="1"/>
        <v>2592</v>
      </c>
      <c r="I18" s="22">
        <f t="shared" si="2"/>
        <v>0.79199999999999993</v>
      </c>
      <c r="J18" s="68" t="s">
        <v>61</v>
      </c>
      <c r="K18" s="91">
        <f t="shared" si="3"/>
        <v>720</v>
      </c>
      <c r="L18" s="6"/>
      <c r="M18" s="13"/>
      <c r="N18" s="7"/>
      <c r="O18" s="7"/>
      <c r="P18" s="7"/>
      <c r="Q18" s="7"/>
    </row>
    <row r="19" spans="1:17" s="8" customFormat="1" ht="15" customHeight="1" x14ac:dyDescent="0.25">
      <c r="A19" s="53">
        <v>9</v>
      </c>
      <c r="B19" s="9" t="s">
        <v>39</v>
      </c>
      <c r="C19" s="145"/>
      <c r="D19" s="78">
        <v>3000</v>
      </c>
      <c r="E19" s="51">
        <v>6.73</v>
      </c>
      <c r="F19" s="25">
        <f t="shared" si="0"/>
        <v>20190</v>
      </c>
      <c r="G19" s="47">
        <v>3.9</v>
      </c>
      <c r="H19" s="22">
        <f t="shared" si="1"/>
        <v>11700</v>
      </c>
      <c r="I19" s="22">
        <f t="shared" si="2"/>
        <v>4.29</v>
      </c>
      <c r="J19" s="95" t="s">
        <v>27</v>
      </c>
      <c r="K19" s="91">
        <f t="shared" si="3"/>
        <v>600</v>
      </c>
      <c r="L19" s="83"/>
      <c r="M19" s="13"/>
      <c r="N19" s="7"/>
      <c r="O19" s="7"/>
      <c r="P19" s="7"/>
      <c r="Q19" s="7"/>
    </row>
    <row r="20" spans="1:17" s="8" customFormat="1" ht="15" customHeight="1" x14ac:dyDescent="0.25">
      <c r="A20" s="52">
        <v>10</v>
      </c>
      <c r="B20" s="9" t="s">
        <v>40</v>
      </c>
      <c r="C20" s="145"/>
      <c r="D20" s="78">
        <v>650</v>
      </c>
      <c r="E20" s="51">
        <v>2.5499999999999998</v>
      </c>
      <c r="F20" s="25">
        <f t="shared" si="0"/>
        <v>1657.4999999999998</v>
      </c>
      <c r="G20" s="47">
        <v>9.92</v>
      </c>
      <c r="H20" s="22">
        <f t="shared" si="1"/>
        <v>6448</v>
      </c>
      <c r="I20" s="22">
        <f t="shared" si="2"/>
        <v>10.911999999999999</v>
      </c>
      <c r="J20" s="96" t="s">
        <v>29</v>
      </c>
      <c r="K20" s="91">
        <f t="shared" si="3"/>
        <v>130</v>
      </c>
      <c r="L20" s="6"/>
      <c r="M20" s="13"/>
      <c r="N20" s="7"/>
      <c r="O20" s="7"/>
      <c r="P20" s="7"/>
      <c r="Q20" s="7"/>
    </row>
    <row r="21" spans="1:17" s="8" customFormat="1" ht="15" customHeight="1" x14ac:dyDescent="0.25">
      <c r="A21" s="53">
        <v>11</v>
      </c>
      <c r="B21" s="9" t="s">
        <v>41</v>
      </c>
      <c r="C21" s="145"/>
      <c r="D21" s="78">
        <v>1200</v>
      </c>
      <c r="E21" s="51">
        <v>14.87</v>
      </c>
      <c r="F21" s="25">
        <f t="shared" si="0"/>
        <v>17844</v>
      </c>
      <c r="G21" s="47">
        <v>7.2</v>
      </c>
      <c r="H21" s="22">
        <f t="shared" si="1"/>
        <v>8640</v>
      </c>
      <c r="I21" s="22">
        <f t="shared" si="2"/>
        <v>7.92</v>
      </c>
      <c r="J21" s="66" t="s">
        <v>64</v>
      </c>
      <c r="K21" s="91">
        <f t="shared" si="3"/>
        <v>240</v>
      </c>
      <c r="L21" s="6"/>
      <c r="M21" s="13"/>
      <c r="N21" s="7"/>
      <c r="O21" s="7"/>
      <c r="P21" s="7"/>
      <c r="Q21" s="7"/>
    </row>
    <row r="22" spans="1:17" s="8" customFormat="1" ht="15" customHeight="1" x14ac:dyDescent="0.25">
      <c r="A22" s="53">
        <v>12</v>
      </c>
      <c r="B22" s="9" t="s">
        <v>42</v>
      </c>
      <c r="C22" s="145"/>
      <c r="D22" s="78">
        <v>6900</v>
      </c>
      <c r="E22" s="51">
        <v>2.94</v>
      </c>
      <c r="F22" s="25">
        <f t="shared" si="0"/>
        <v>20286</v>
      </c>
      <c r="G22" s="47">
        <v>0.9</v>
      </c>
      <c r="H22" s="22">
        <f t="shared" si="1"/>
        <v>6210</v>
      </c>
      <c r="I22" s="22">
        <f t="shared" si="2"/>
        <v>0.99</v>
      </c>
      <c r="J22" s="68" t="s">
        <v>61</v>
      </c>
      <c r="K22" s="91">
        <f t="shared" si="3"/>
        <v>1380</v>
      </c>
      <c r="L22" s="6"/>
      <c r="M22" s="13"/>
      <c r="N22" s="7"/>
      <c r="O22" s="7"/>
      <c r="P22" s="7"/>
      <c r="Q22" s="7"/>
    </row>
    <row r="23" spans="1:17" s="8" customFormat="1" ht="15" customHeight="1" x14ac:dyDescent="0.25">
      <c r="A23" s="52">
        <v>13</v>
      </c>
      <c r="B23" s="9" t="s">
        <v>43</v>
      </c>
      <c r="C23" s="145"/>
      <c r="D23" s="78">
        <v>1600</v>
      </c>
      <c r="E23" s="51">
        <v>1.57</v>
      </c>
      <c r="F23" s="25">
        <f t="shared" si="0"/>
        <v>2512</v>
      </c>
      <c r="G23" s="47">
        <v>0.68</v>
      </c>
      <c r="H23" s="22">
        <f t="shared" si="1"/>
        <v>1088</v>
      </c>
      <c r="I23" s="22">
        <f t="shared" si="2"/>
        <v>0.748</v>
      </c>
      <c r="J23" s="68" t="s">
        <v>61</v>
      </c>
      <c r="K23" s="91">
        <f t="shared" si="3"/>
        <v>320</v>
      </c>
      <c r="L23" s="6"/>
      <c r="M23" s="13"/>
      <c r="N23" s="7"/>
      <c r="O23" s="7"/>
      <c r="P23" s="7"/>
      <c r="Q23" s="7"/>
    </row>
    <row r="24" spans="1:17" s="8" customFormat="1" ht="15" customHeight="1" x14ac:dyDescent="0.25">
      <c r="A24" s="53">
        <v>14</v>
      </c>
      <c r="B24" s="9" t="s">
        <v>44</v>
      </c>
      <c r="C24" s="145"/>
      <c r="D24" s="78">
        <v>3100</v>
      </c>
      <c r="E24" s="51">
        <v>2.4</v>
      </c>
      <c r="F24" s="25">
        <f t="shared" si="0"/>
        <v>7440</v>
      </c>
      <c r="G24" s="47">
        <v>0.68</v>
      </c>
      <c r="H24" s="22">
        <f t="shared" si="1"/>
        <v>2108</v>
      </c>
      <c r="I24" s="22">
        <f t="shared" si="2"/>
        <v>0.748</v>
      </c>
      <c r="J24" s="68" t="s">
        <v>61</v>
      </c>
      <c r="K24" s="91">
        <f t="shared" si="3"/>
        <v>620</v>
      </c>
      <c r="L24" s="83"/>
      <c r="M24" s="13"/>
      <c r="N24" s="7"/>
      <c r="O24" s="7"/>
      <c r="P24" s="7"/>
      <c r="Q24" s="7"/>
    </row>
    <row r="25" spans="1:17" s="8" customFormat="1" ht="15" customHeight="1" x14ac:dyDescent="0.25">
      <c r="A25" s="53">
        <v>15</v>
      </c>
      <c r="B25" s="9" t="s">
        <v>45</v>
      </c>
      <c r="C25" s="145"/>
      <c r="D25" s="78">
        <v>800</v>
      </c>
      <c r="E25" s="51">
        <v>4.58</v>
      </c>
      <c r="F25" s="25">
        <f t="shared" si="0"/>
        <v>3664</v>
      </c>
      <c r="G25" s="47">
        <v>3</v>
      </c>
      <c r="H25" s="22">
        <f t="shared" si="1"/>
        <v>2400</v>
      </c>
      <c r="I25" s="22">
        <f t="shared" si="2"/>
        <v>3.3</v>
      </c>
      <c r="J25" s="68" t="s">
        <v>61</v>
      </c>
      <c r="K25" s="91">
        <f t="shared" si="3"/>
        <v>160</v>
      </c>
      <c r="L25" s="6"/>
      <c r="M25" s="13"/>
      <c r="N25" s="7"/>
      <c r="O25" s="7"/>
      <c r="P25" s="7"/>
      <c r="Q25" s="7"/>
    </row>
    <row r="26" spans="1:17" s="8" customFormat="1" ht="15" customHeight="1" x14ac:dyDescent="0.25">
      <c r="A26" s="52">
        <v>16</v>
      </c>
      <c r="B26" s="9" t="s">
        <v>46</v>
      </c>
      <c r="C26" s="145"/>
      <c r="D26" s="78">
        <v>800</v>
      </c>
      <c r="E26" s="51">
        <v>5.68</v>
      </c>
      <c r="F26" s="25">
        <f t="shared" si="0"/>
        <v>4544</v>
      </c>
      <c r="G26" s="47">
        <v>2.78</v>
      </c>
      <c r="H26" s="22">
        <f t="shared" si="1"/>
        <v>2224</v>
      </c>
      <c r="I26" s="22">
        <f t="shared" si="2"/>
        <v>3.0579999999999998</v>
      </c>
      <c r="J26" s="68" t="s">
        <v>61</v>
      </c>
      <c r="K26" s="91">
        <f t="shared" si="3"/>
        <v>160</v>
      </c>
      <c r="L26" s="6"/>
      <c r="M26" s="13"/>
      <c r="N26" s="7"/>
      <c r="O26" s="7"/>
      <c r="P26" s="7"/>
      <c r="Q26" s="7"/>
    </row>
    <row r="27" spans="1:17" s="8" customFormat="1" ht="15" customHeight="1" x14ac:dyDescent="0.25">
      <c r="A27" s="53">
        <v>17</v>
      </c>
      <c r="B27" s="9" t="s">
        <v>47</v>
      </c>
      <c r="C27" s="145"/>
      <c r="D27" s="78">
        <v>3400</v>
      </c>
      <c r="E27" s="51">
        <v>5.49</v>
      </c>
      <c r="F27" s="25">
        <f t="shared" si="0"/>
        <v>18666</v>
      </c>
      <c r="G27" s="47">
        <v>2.74</v>
      </c>
      <c r="H27" s="22">
        <f t="shared" si="1"/>
        <v>9316</v>
      </c>
      <c r="I27" s="22">
        <f t="shared" si="2"/>
        <v>3.0140000000000002</v>
      </c>
      <c r="J27" s="68" t="s">
        <v>61</v>
      </c>
      <c r="K27" s="91">
        <f t="shared" si="3"/>
        <v>680</v>
      </c>
      <c r="L27" s="6"/>
      <c r="M27" s="13"/>
      <c r="N27" s="7"/>
      <c r="O27" s="7"/>
      <c r="P27" s="7"/>
      <c r="Q27" s="7"/>
    </row>
    <row r="28" spans="1:17" s="8" customFormat="1" ht="15" customHeight="1" x14ac:dyDescent="0.25">
      <c r="A28" s="53">
        <v>18</v>
      </c>
      <c r="B28" s="9" t="s">
        <v>48</v>
      </c>
      <c r="C28" s="145"/>
      <c r="D28" s="78">
        <v>7100</v>
      </c>
      <c r="E28" s="51">
        <v>5.73</v>
      </c>
      <c r="F28" s="25">
        <f t="shared" si="0"/>
        <v>40683</v>
      </c>
      <c r="G28" s="47">
        <v>2.74</v>
      </c>
      <c r="H28" s="22">
        <f t="shared" si="1"/>
        <v>19454</v>
      </c>
      <c r="I28" s="22">
        <f t="shared" si="2"/>
        <v>3.0140000000000002</v>
      </c>
      <c r="J28" s="68" t="s">
        <v>61</v>
      </c>
      <c r="K28" s="91">
        <f t="shared" si="3"/>
        <v>1420</v>
      </c>
      <c r="L28" s="6"/>
      <c r="M28" s="13"/>
      <c r="N28" s="7"/>
      <c r="O28" s="7"/>
      <c r="P28" s="7"/>
      <c r="Q28" s="7"/>
    </row>
    <row r="29" spans="1:17" s="8" customFormat="1" ht="15" customHeight="1" x14ac:dyDescent="0.25">
      <c r="A29" s="52">
        <v>19</v>
      </c>
      <c r="B29" s="9" t="s">
        <v>49</v>
      </c>
      <c r="C29" s="145"/>
      <c r="D29" s="78">
        <v>12500</v>
      </c>
      <c r="E29" s="51">
        <v>6.38</v>
      </c>
      <c r="F29" s="25">
        <f t="shared" si="0"/>
        <v>79750</v>
      </c>
      <c r="G29" s="47">
        <v>2.74</v>
      </c>
      <c r="H29" s="22">
        <f t="shared" si="1"/>
        <v>34250</v>
      </c>
      <c r="I29" s="22">
        <f t="shared" si="2"/>
        <v>3.0140000000000002</v>
      </c>
      <c r="J29" s="68" t="s">
        <v>61</v>
      </c>
      <c r="K29" s="91">
        <f t="shared" si="3"/>
        <v>2500</v>
      </c>
      <c r="L29" s="6"/>
      <c r="M29" s="13"/>
      <c r="N29" s="7"/>
      <c r="O29" s="7"/>
      <c r="P29" s="7"/>
      <c r="Q29" s="7"/>
    </row>
    <row r="30" spans="1:17" s="8" customFormat="1" ht="15" customHeight="1" x14ac:dyDescent="0.25">
      <c r="A30" s="53">
        <v>20</v>
      </c>
      <c r="B30" s="9" t="s">
        <v>50</v>
      </c>
      <c r="C30" s="145"/>
      <c r="D30" s="78">
        <v>9850</v>
      </c>
      <c r="E30" s="51">
        <v>6.12</v>
      </c>
      <c r="F30" s="25">
        <f t="shared" si="0"/>
        <v>60282</v>
      </c>
      <c r="G30" s="47">
        <v>2.74</v>
      </c>
      <c r="H30" s="22">
        <f t="shared" si="1"/>
        <v>26989.000000000004</v>
      </c>
      <c r="I30" s="22">
        <f t="shared" si="2"/>
        <v>3.0140000000000002</v>
      </c>
      <c r="J30" s="68" t="s">
        <v>61</v>
      </c>
      <c r="K30" s="91">
        <f t="shared" si="3"/>
        <v>1970</v>
      </c>
      <c r="L30" s="6"/>
      <c r="M30" s="13"/>
      <c r="N30" s="7"/>
      <c r="O30" s="7"/>
      <c r="P30" s="7"/>
      <c r="Q30" s="7"/>
    </row>
    <row r="31" spans="1:17" s="8" customFormat="1" ht="15" customHeight="1" x14ac:dyDescent="0.25">
      <c r="A31" s="53">
        <v>21</v>
      </c>
      <c r="B31" s="9" t="s">
        <v>51</v>
      </c>
      <c r="C31" s="145"/>
      <c r="D31" s="78">
        <v>196000</v>
      </c>
      <c r="E31" s="51">
        <v>0.33</v>
      </c>
      <c r="F31" s="25">
        <f t="shared" si="0"/>
        <v>64680</v>
      </c>
      <c r="G31" s="47">
        <v>0.08</v>
      </c>
      <c r="H31" s="22">
        <f t="shared" si="1"/>
        <v>15680</v>
      </c>
      <c r="I31" s="22">
        <f t="shared" si="2"/>
        <v>8.7999999999999995E-2</v>
      </c>
      <c r="J31" s="68" t="s">
        <v>61</v>
      </c>
      <c r="K31" s="91">
        <f t="shared" si="3"/>
        <v>39200</v>
      </c>
      <c r="L31" s="6"/>
      <c r="M31" s="13"/>
      <c r="N31" s="7"/>
      <c r="O31" s="7"/>
      <c r="P31" s="7"/>
      <c r="Q31" s="7"/>
    </row>
    <row r="32" spans="1:17" s="8" customFormat="1" ht="15" customHeight="1" x14ac:dyDescent="0.25">
      <c r="A32" s="52">
        <v>22</v>
      </c>
      <c r="B32" s="9" t="s">
        <v>52</v>
      </c>
      <c r="C32" s="145">
        <v>0.75</v>
      </c>
      <c r="D32" s="84">
        <v>3375</v>
      </c>
      <c r="E32" s="51">
        <v>27.34</v>
      </c>
      <c r="F32" s="25">
        <f t="shared" si="0"/>
        <v>92272.5</v>
      </c>
      <c r="G32" s="47">
        <v>12.5</v>
      </c>
      <c r="H32" s="22">
        <f t="shared" si="1"/>
        <v>42187.5</v>
      </c>
      <c r="I32" s="22">
        <f t="shared" si="2"/>
        <v>13.75</v>
      </c>
      <c r="J32" s="93" t="s">
        <v>28</v>
      </c>
      <c r="K32" s="91">
        <f t="shared" si="3"/>
        <v>675</v>
      </c>
      <c r="L32" s="6"/>
      <c r="M32" s="13"/>
      <c r="N32" s="7"/>
      <c r="O32" s="7"/>
      <c r="P32" s="7"/>
      <c r="Q32" s="7"/>
    </row>
    <row r="33" spans="1:17" s="8" customFormat="1" ht="15" customHeight="1" x14ac:dyDescent="0.25">
      <c r="A33" s="53">
        <v>23</v>
      </c>
      <c r="B33" s="9" t="s">
        <v>53</v>
      </c>
      <c r="C33" s="146"/>
      <c r="D33" s="84">
        <v>68400</v>
      </c>
      <c r="E33" s="51">
        <v>3.36</v>
      </c>
      <c r="F33" s="25">
        <f t="shared" si="0"/>
        <v>229824</v>
      </c>
      <c r="G33" s="47">
        <v>2.4</v>
      </c>
      <c r="H33" s="22">
        <f t="shared" si="1"/>
        <v>164160</v>
      </c>
      <c r="I33" s="22">
        <f t="shared" si="2"/>
        <v>2.6399999999999997</v>
      </c>
      <c r="J33" s="94" t="s">
        <v>65</v>
      </c>
      <c r="K33" s="91">
        <f t="shared" si="3"/>
        <v>13680</v>
      </c>
      <c r="L33" s="6"/>
      <c r="M33" s="13"/>
      <c r="N33" s="7"/>
      <c r="O33" s="7"/>
      <c r="P33" s="7"/>
      <c r="Q33" s="7"/>
    </row>
    <row r="34" spans="1:17" s="8" customFormat="1" ht="15" customHeight="1" x14ac:dyDescent="0.25">
      <c r="A34" s="53">
        <v>24</v>
      </c>
      <c r="B34" s="9" t="s">
        <v>54</v>
      </c>
      <c r="C34" s="146"/>
      <c r="D34" s="84">
        <v>7875</v>
      </c>
      <c r="E34" s="51">
        <v>14.62</v>
      </c>
      <c r="F34" s="25">
        <f t="shared" si="0"/>
        <v>115132.5</v>
      </c>
      <c r="G34" s="47">
        <v>5.19</v>
      </c>
      <c r="H34" s="22">
        <f t="shared" si="1"/>
        <v>40871.25</v>
      </c>
      <c r="I34" s="22">
        <f t="shared" si="2"/>
        <v>5.7090000000000005</v>
      </c>
      <c r="J34" s="69" t="s">
        <v>62</v>
      </c>
      <c r="K34" s="91">
        <f t="shared" si="3"/>
        <v>1575</v>
      </c>
      <c r="L34" s="6"/>
      <c r="M34" s="13"/>
      <c r="N34" s="7"/>
      <c r="O34" s="7"/>
      <c r="P34" s="7"/>
      <c r="Q34" s="7"/>
    </row>
    <row r="35" spans="1:17" s="8" customFormat="1" ht="15" customHeight="1" x14ac:dyDescent="0.25">
      <c r="A35" s="52">
        <v>25</v>
      </c>
      <c r="B35" s="9" t="s">
        <v>55</v>
      </c>
      <c r="C35" s="146"/>
      <c r="D35" s="84">
        <v>675</v>
      </c>
      <c r="E35" s="51">
        <v>146.94999999999999</v>
      </c>
      <c r="F35" s="25">
        <f t="shared" si="0"/>
        <v>99191.249999999985</v>
      </c>
      <c r="G35" s="47">
        <v>76</v>
      </c>
      <c r="H35" s="22">
        <f t="shared" si="1"/>
        <v>51300</v>
      </c>
      <c r="I35" s="22">
        <f t="shared" si="2"/>
        <v>83.6</v>
      </c>
      <c r="J35" s="67" t="s">
        <v>63</v>
      </c>
      <c r="K35" s="91">
        <f t="shared" si="3"/>
        <v>135</v>
      </c>
      <c r="L35" s="6"/>
      <c r="M35" s="13"/>
      <c r="N35" s="7"/>
      <c r="O35" s="7"/>
      <c r="P35" s="7"/>
      <c r="Q35" s="7"/>
    </row>
    <row r="36" spans="1:17" s="8" customFormat="1" ht="15" customHeight="1" x14ac:dyDescent="0.25">
      <c r="A36" s="53">
        <v>26</v>
      </c>
      <c r="B36" s="9" t="s">
        <v>56</v>
      </c>
      <c r="C36" s="146"/>
      <c r="D36" s="84">
        <v>39825</v>
      </c>
      <c r="E36" s="51">
        <v>1.93</v>
      </c>
      <c r="F36" s="25">
        <f t="shared" si="0"/>
        <v>76862.25</v>
      </c>
      <c r="G36" s="47">
        <v>1.2</v>
      </c>
      <c r="H36" s="22">
        <f t="shared" si="1"/>
        <v>47790</v>
      </c>
      <c r="I36" s="22">
        <f t="shared" si="2"/>
        <v>1.3199999999999998</v>
      </c>
      <c r="J36" s="66" t="s">
        <v>64</v>
      </c>
      <c r="K36" s="91">
        <f t="shared" si="3"/>
        <v>7965</v>
      </c>
      <c r="L36" s="6"/>
      <c r="M36" s="13"/>
      <c r="N36" s="7"/>
      <c r="O36" s="7"/>
      <c r="P36" s="7"/>
      <c r="Q36" s="7"/>
    </row>
    <row r="37" spans="1:17" s="8" customFormat="1" ht="15" customHeight="1" x14ac:dyDescent="0.25">
      <c r="A37" s="53">
        <v>27</v>
      </c>
      <c r="B37" s="9" t="s">
        <v>57</v>
      </c>
      <c r="C37" s="146"/>
      <c r="D37" s="84">
        <v>8137</v>
      </c>
      <c r="E37" s="51">
        <v>25.22</v>
      </c>
      <c r="F37" s="25">
        <f t="shared" si="0"/>
        <v>205215.13999999998</v>
      </c>
      <c r="G37" s="70">
        <v>7.9</v>
      </c>
      <c r="H37" s="22">
        <f t="shared" si="1"/>
        <v>64282.3</v>
      </c>
      <c r="I37" s="22">
        <f t="shared" si="2"/>
        <v>8.6900000000000013</v>
      </c>
      <c r="J37" s="65" t="s">
        <v>66</v>
      </c>
      <c r="K37" s="91">
        <f t="shared" si="3"/>
        <v>1627.4</v>
      </c>
      <c r="L37" s="65" t="s">
        <v>60</v>
      </c>
      <c r="M37" s="13"/>
      <c r="N37" s="7"/>
      <c r="O37" s="7"/>
      <c r="P37" s="7"/>
      <c r="Q37" s="7"/>
    </row>
    <row r="38" spans="1:17" s="8" customFormat="1" ht="15" customHeight="1" x14ac:dyDescent="0.25">
      <c r="A38" s="52">
        <v>28</v>
      </c>
      <c r="B38" s="9" t="s">
        <v>58</v>
      </c>
      <c r="C38" s="146"/>
      <c r="D38" s="84">
        <v>27300</v>
      </c>
      <c r="E38" s="51">
        <v>3.49</v>
      </c>
      <c r="F38" s="25">
        <f t="shared" si="0"/>
        <v>95277</v>
      </c>
      <c r="G38" s="47">
        <v>1.1599999999999999</v>
      </c>
      <c r="H38" s="22">
        <f t="shared" si="1"/>
        <v>31667.999999999996</v>
      </c>
      <c r="I38" s="22">
        <f t="shared" si="2"/>
        <v>1.2759999999999998</v>
      </c>
      <c r="J38" s="68" t="s">
        <v>61</v>
      </c>
      <c r="K38" s="91">
        <f t="shared" si="3"/>
        <v>5460</v>
      </c>
      <c r="L38" s="6"/>
      <c r="M38" s="13"/>
      <c r="N38" s="7"/>
      <c r="O38" s="7"/>
      <c r="P38" s="7"/>
      <c r="Q38" s="7"/>
    </row>
    <row r="39" spans="1:17" s="8" customFormat="1" ht="15" customHeight="1" x14ac:dyDescent="0.25">
      <c r="A39" s="53">
        <v>29</v>
      </c>
      <c r="B39" s="9" t="s">
        <v>52</v>
      </c>
      <c r="C39" s="126">
        <v>0.25</v>
      </c>
      <c r="D39" s="78">
        <v>1125</v>
      </c>
      <c r="E39" s="51">
        <v>27.34</v>
      </c>
      <c r="F39" s="25">
        <f t="shared" si="0"/>
        <v>30757.5</v>
      </c>
      <c r="G39" s="47">
        <v>13.12</v>
      </c>
      <c r="H39" s="22">
        <f t="shared" si="1"/>
        <v>14760</v>
      </c>
      <c r="I39" s="22">
        <f t="shared" si="2"/>
        <v>14.431999999999999</v>
      </c>
      <c r="J39" s="68" t="s">
        <v>61</v>
      </c>
      <c r="K39" s="91">
        <f t="shared" si="3"/>
        <v>225</v>
      </c>
      <c r="L39" s="6"/>
      <c r="M39" s="13"/>
      <c r="N39" s="7"/>
      <c r="O39" s="7"/>
      <c r="P39" s="7"/>
      <c r="Q39" s="7"/>
    </row>
    <row r="40" spans="1:17" s="8" customFormat="1" ht="15" customHeight="1" x14ac:dyDescent="0.25">
      <c r="A40" s="53">
        <v>30</v>
      </c>
      <c r="B40" s="9" t="s">
        <v>53</v>
      </c>
      <c r="C40" s="127"/>
      <c r="D40" s="78">
        <v>22800</v>
      </c>
      <c r="E40" s="51">
        <v>3.36</v>
      </c>
      <c r="F40" s="25">
        <f t="shared" si="0"/>
        <v>76608</v>
      </c>
      <c r="G40" s="47">
        <v>2.4</v>
      </c>
      <c r="H40" s="22">
        <f t="shared" si="1"/>
        <v>54720</v>
      </c>
      <c r="I40" s="22">
        <f t="shared" si="2"/>
        <v>2.6399999999999997</v>
      </c>
      <c r="J40" s="94" t="s">
        <v>65</v>
      </c>
      <c r="K40" s="91">
        <f t="shared" si="3"/>
        <v>4560</v>
      </c>
      <c r="L40" s="6"/>
      <c r="M40" s="13"/>
      <c r="N40" s="7"/>
      <c r="O40" s="7"/>
      <c r="P40" s="7"/>
      <c r="Q40" s="7"/>
    </row>
    <row r="41" spans="1:17" s="8" customFormat="1" ht="15" customHeight="1" x14ac:dyDescent="0.25">
      <c r="A41" s="52">
        <v>31</v>
      </c>
      <c r="B41" s="9" t="s">
        <v>54</v>
      </c>
      <c r="C41" s="127"/>
      <c r="D41" s="79">
        <v>2625</v>
      </c>
      <c r="E41" s="51">
        <v>14.62</v>
      </c>
      <c r="F41" s="25">
        <f t="shared" si="0"/>
        <v>38377.5</v>
      </c>
      <c r="G41" s="47">
        <v>4.9000000000000004</v>
      </c>
      <c r="H41" s="22">
        <f t="shared" si="1"/>
        <v>12862.500000000002</v>
      </c>
      <c r="I41" s="22">
        <f t="shared" si="2"/>
        <v>5.3900000000000006</v>
      </c>
      <c r="J41" s="68" t="s">
        <v>61</v>
      </c>
      <c r="K41" s="91">
        <f t="shared" si="3"/>
        <v>525</v>
      </c>
      <c r="L41" s="83"/>
      <c r="M41" s="13"/>
      <c r="N41" s="7"/>
      <c r="O41" s="7"/>
      <c r="P41" s="7"/>
      <c r="Q41" s="7"/>
    </row>
    <row r="42" spans="1:17" s="8" customFormat="1" ht="15" customHeight="1" x14ac:dyDescent="0.25">
      <c r="A42" s="53">
        <v>32</v>
      </c>
      <c r="B42" s="9" t="s">
        <v>55</v>
      </c>
      <c r="C42" s="127"/>
      <c r="D42" s="78">
        <v>225</v>
      </c>
      <c r="E42" s="51">
        <v>146.94999999999999</v>
      </c>
      <c r="F42" s="25">
        <f t="shared" si="0"/>
        <v>33063.75</v>
      </c>
      <c r="G42" s="47">
        <v>76</v>
      </c>
      <c r="H42" s="22">
        <f t="shared" si="1"/>
        <v>17100</v>
      </c>
      <c r="I42" s="22">
        <f t="shared" si="2"/>
        <v>83.6</v>
      </c>
      <c r="J42" s="67" t="s">
        <v>63</v>
      </c>
      <c r="K42" s="91">
        <f t="shared" si="3"/>
        <v>45</v>
      </c>
      <c r="L42" s="83"/>
      <c r="M42" s="13"/>
      <c r="N42" s="7"/>
      <c r="O42" s="7"/>
      <c r="P42" s="7"/>
      <c r="Q42" s="7"/>
    </row>
    <row r="43" spans="1:17" s="8" customFormat="1" ht="15" customHeight="1" x14ac:dyDescent="0.25">
      <c r="A43" s="53">
        <v>33</v>
      </c>
      <c r="B43" s="9" t="s">
        <v>56</v>
      </c>
      <c r="C43" s="127"/>
      <c r="D43" s="78">
        <v>13275</v>
      </c>
      <c r="E43" s="51">
        <v>1.93</v>
      </c>
      <c r="F43" s="25">
        <f t="shared" si="0"/>
        <v>25620.75</v>
      </c>
      <c r="G43" s="47">
        <v>1.34</v>
      </c>
      <c r="H43" s="22">
        <f t="shared" si="1"/>
        <v>17788.5</v>
      </c>
      <c r="I43" s="22">
        <f t="shared" si="2"/>
        <v>1.4740000000000002</v>
      </c>
      <c r="J43" s="68" t="s">
        <v>61</v>
      </c>
      <c r="K43" s="91">
        <f t="shared" si="3"/>
        <v>2655</v>
      </c>
      <c r="L43" s="83"/>
      <c r="M43" s="13"/>
      <c r="N43" s="7"/>
      <c r="O43" s="7"/>
      <c r="P43" s="7"/>
      <c r="Q43" s="7"/>
    </row>
    <row r="44" spans="1:17" s="8" customFormat="1" ht="15" customHeight="1" x14ac:dyDescent="0.25">
      <c r="A44" s="52">
        <v>34</v>
      </c>
      <c r="B44" s="9" t="s">
        <v>57</v>
      </c>
      <c r="C44" s="127"/>
      <c r="D44" s="78">
        <v>2713</v>
      </c>
      <c r="E44" s="51">
        <v>25.22</v>
      </c>
      <c r="F44" s="25">
        <f t="shared" si="0"/>
        <v>68421.86</v>
      </c>
      <c r="G44" s="70">
        <v>7.9</v>
      </c>
      <c r="H44" s="22">
        <f t="shared" si="1"/>
        <v>21432.7</v>
      </c>
      <c r="I44" s="22">
        <f t="shared" si="2"/>
        <v>8.6900000000000013</v>
      </c>
      <c r="J44" s="65" t="s">
        <v>66</v>
      </c>
      <c r="K44" s="91">
        <f t="shared" si="3"/>
        <v>542.6</v>
      </c>
      <c r="L44" s="98"/>
      <c r="M44" s="13"/>
      <c r="N44" s="7"/>
      <c r="O44" s="7"/>
      <c r="P44" s="7"/>
      <c r="Q44" s="7"/>
    </row>
    <row r="45" spans="1:17" s="8" customFormat="1" ht="15" customHeight="1" x14ac:dyDescent="0.25">
      <c r="A45" s="53">
        <v>35</v>
      </c>
      <c r="B45" s="9" t="s">
        <v>58</v>
      </c>
      <c r="C45" s="128"/>
      <c r="D45" s="78">
        <v>9100</v>
      </c>
      <c r="E45" s="51">
        <v>3.49</v>
      </c>
      <c r="F45" s="25">
        <f t="shared" si="0"/>
        <v>31759.000000000004</v>
      </c>
      <c r="G45" s="47">
        <v>1.1599999999999999</v>
      </c>
      <c r="H45" s="22">
        <f t="shared" si="1"/>
        <v>10556</v>
      </c>
      <c r="I45" s="22">
        <f t="shared" si="2"/>
        <v>1.2759999999999998</v>
      </c>
      <c r="J45" s="68" t="s">
        <v>61</v>
      </c>
      <c r="K45" s="91">
        <f t="shared" si="3"/>
        <v>1820</v>
      </c>
      <c r="L45" s="6"/>
      <c r="M45" s="13"/>
      <c r="N45" s="7"/>
      <c r="O45" s="7"/>
      <c r="P45" s="7"/>
      <c r="Q45" s="7"/>
    </row>
    <row r="46" spans="1:17" s="8" customFormat="1" ht="15" customHeight="1" x14ac:dyDescent="0.25">
      <c r="A46" s="53">
        <v>36</v>
      </c>
      <c r="B46" s="9" t="s">
        <v>37</v>
      </c>
      <c r="C46" s="97">
        <v>0.83</v>
      </c>
      <c r="D46" s="78">
        <v>133215</v>
      </c>
      <c r="E46" s="51">
        <v>2.93</v>
      </c>
      <c r="F46" s="25">
        <f t="shared" si="0"/>
        <v>390319.95</v>
      </c>
      <c r="G46" s="47">
        <v>0.45</v>
      </c>
      <c r="H46" s="22">
        <f t="shared" si="1"/>
        <v>59946.75</v>
      </c>
      <c r="I46" s="22">
        <f t="shared" si="2"/>
        <v>0.495</v>
      </c>
      <c r="J46" s="68" t="s">
        <v>61</v>
      </c>
      <c r="K46" s="91">
        <f t="shared" si="3"/>
        <v>26643</v>
      </c>
      <c r="L46" s="6"/>
      <c r="M46" s="13"/>
      <c r="N46" s="7"/>
      <c r="O46" s="7"/>
      <c r="P46" s="7"/>
      <c r="Q46" s="7"/>
    </row>
    <row r="47" spans="1:17" s="8" customFormat="1" ht="15" customHeight="1" x14ac:dyDescent="0.25">
      <c r="A47" s="52">
        <v>37</v>
      </c>
      <c r="B47" s="9" t="s">
        <v>37</v>
      </c>
      <c r="C47" s="97">
        <v>0.17</v>
      </c>
      <c r="D47" s="78">
        <v>27285</v>
      </c>
      <c r="E47" s="51">
        <v>2.93</v>
      </c>
      <c r="F47" s="25">
        <f t="shared" si="0"/>
        <v>79945.05</v>
      </c>
      <c r="G47" s="47">
        <v>0.5</v>
      </c>
      <c r="H47" s="22">
        <f t="shared" si="1"/>
        <v>13642.5</v>
      </c>
      <c r="I47" s="22">
        <f t="shared" si="2"/>
        <v>0.55000000000000004</v>
      </c>
      <c r="J47" s="68" t="s">
        <v>61</v>
      </c>
      <c r="K47" s="91">
        <f t="shared" si="3"/>
        <v>5457</v>
      </c>
      <c r="L47" s="6"/>
      <c r="M47" s="13"/>
      <c r="N47" s="7"/>
      <c r="O47" s="7"/>
      <c r="P47" s="7"/>
      <c r="Q47" s="7"/>
    </row>
    <row r="48" spans="1:17" s="8" customFormat="1" ht="15" customHeight="1" x14ac:dyDescent="0.25">
      <c r="A48" s="53">
        <v>38</v>
      </c>
      <c r="B48" s="9" t="s">
        <v>59</v>
      </c>
      <c r="C48" s="97">
        <v>0.95</v>
      </c>
      <c r="D48" s="78">
        <v>302100</v>
      </c>
      <c r="E48" s="51">
        <v>4.33</v>
      </c>
      <c r="F48" s="25">
        <f t="shared" si="0"/>
        <v>1308093</v>
      </c>
      <c r="G48" s="47">
        <v>1.1499999999999999</v>
      </c>
      <c r="H48" s="22">
        <f t="shared" si="1"/>
        <v>347415</v>
      </c>
      <c r="I48" s="22">
        <f t="shared" si="2"/>
        <v>1.2649999999999999</v>
      </c>
      <c r="J48" s="68" t="s">
        <v>61</v>
      </c>
      <c r="K48" s="91">
        <f t="shared" si="3"/>
        <v>60420</v>
      </c>
      <c r="L48" s="83"/>
      <c r="M48" s="13"/>
      <c r="N48" s="7"/>
      <c r="O48" s="7"/>
      <c r="P48" s="7"/>
      <c r="Q48" s="7"/>
    </row>
    <row r="49" spans="1:17" s="8" customFormat="1" ht="15" customHeight="1" x14ac:dyDescent="0.25">
      <c r="A49" s="53">
        <v>39</v>
      </c>
      <c r="B49" s="9" t="s">
        <v>59</v>
      </c>
      <c r="C49" s="97">
        <v>0.05</v>
      </c>
      <c r="D49" s="78">
        <v>15900</v>
      </c>
      <c r="E49" s="51">
        <v>4.33</v>
      </c>
      <c r="F49" s="25">
        <f t="shared" si="0"/>
        <v>68847</v>
      </c>
      <c r="G49" s="47">
        <v>1.1599999999999999</v>
      </c>
      <c r="H49" s="22">
        <f t="shared" si="1"/>
        <v>18444</v>
      </c>
      <c r="I49" s="22">
        <f t="shared" si="2"/>
        <v>1.2759999999999998</v>
      </c>
      <c r="J49" s="68" t="s">
        <v>61</v>
      </c>
      <c r="K49" s="91">
        <f t="shared" si="3"/>
        <v>3180</v>
      </c>
      <c r="L49" s="6"/>
      <c r="M49" s="13"/>
      <c r="N49" s="7"/>
      <c r="O49" s="7"/>
      <c r="P49" s="7"/>
      <c r="Q49" s="7"/>
    </row>
    <row r="50" spans="1:17" s="8" customFormat="1" ht="15" hidden="1" customHeight="1" x14ac:dyDescent="0.25">
      <c r="A50" s="52">
        <v>40</v>
      </c>
      <c r="B50" s="90"/>
      <c r="C50" s="87"/>
      <c r="D50" s="78"/>
      <c r="E50" s="51"/>
      <c r="F50" s="25">
        <f t="shared" si="0"/>
        <v>0</v>
      </c>
      <c r="G50" s="47"/>
      <c r="H50" s="22">
        <f t="shared" si="1"/>
        <v>0</v>
      </c>
      <c r="I50" s="22">
        <f t="shared" si="2"/>
        <v>0</v>
      </c>
      <c r="J50" s="6"/>
      <c r="K50" s="56">
        <f t="shared" si="3"/>
        <v>0</v>
      </c>
      <c r="L50" s="6"/>
      <c r="M50" s="13"/>
      <c r="N50" s="7"/>
      <c r="O50" s="7"/>
      <c r="P50" s="7"/>
      <c r="Q50" s="7"/>
    </row>
    <row r="51" spans="1:17" s="8" customFormat="1" ht="15" hidden="1" customHeight="1" x14ac:dyDescent="0.25">
      <c r="A51" s="53">
        <v>41</v>
      </c>
      <c r="B51" s="77"/>
      <c r="C51" s="87"/>
      <c r="D51" s="78"/>
      <c r="E51" s="51"/>
      <c r="F51" s="25">
        <f t="shared" si="0"/>
        <v>0</v>
      </c>
      <c r="G51" s="47"/>
      <c r="H51" s="22">
        <f t="shared" si="1"/>
        <v>0</v>
      </c>
      <c r="I51" s="22">
        <f t="shared" si="2"/>
        <v>0</v>
      </c>
      <c r="J51" s="6"/>
      <c r="K51" s="56">
        <f t="shared" si="3"/>
        <v>0</v>
      </c>
      <c r="L51" s="83"/>
      <c r="M51" s="13"/>
      <c r="N51" s="7"/>
      <c r="O51" s="7"/>
      <c r="P51" s="7"/>
      <c r="Q51" s="7"/>
    </row>
    <row r="52" spans="1:17" s="8" customFormat="1" ht="15" hidden="1" customHeight="1" x14ac:dyDescent="0.25">
      <c r="A52" s="53">
        <v>42</v>
      </c>
      <c r="B52" s="77"/>
      <c r="C52" s="87"/>
      <c r="D52" s="78"/>
      <c r="E52" s="51"/>
      <c r="F52" s="25">
        <f t="shared" si="0"/>
        <v>0</v>
      </c>
      <c r="G52" s="47"/>
      <c r="H52" s="22">
        <f t="shared" si="1"/>
        <v>0</v>
      </c>
      <c r="I52" s="22">
        <f t="shared" si="2"/>
        <v>0</v>
      </c>
      <c r="J52" s="6"/>
      <c r="K52" s="56">
        <f t="shared" si="3"/>
        <v>0</v>
      </c>
      <c r="L52" s="6"/>
      <c r="M52" s="13"/>
      <c r="N52" s="7"/>
      <c r="O52" s="7"/>
      <c r="P52" s="7"/>
      <c r="Q52" s="7"/>
    </row>
    <row r="53" spans="1:17" s="8" customFormat="1" ht="15" hidden="1" customHeight="1" x14ac:dyDescent="0.25">
      <c r="A53" s="52">
        <v>43</v>
      </c>
      <c r="B53" s="77"/>
      <c r="C53" s="87"/>
      <c r="D53" s="78"/>
      <c r="E53" s="51"/>
      <c r="F53" s="25">
        <f t="shared" si="0"/>
        <v>0</v>
      </c>
      <c r="G53" s="47"/>
      <c r="H53" s="22">
        <f t="shared" si="1"/>
        <v>0</v>
      </c>
      <c r="I53" s="22">
        <f t="shared" si="2"/>
        <v>0</v>
      </c>
      <c r="J53" s="6"/>
      <c r="K53" s="56">
        <f t="shared" si="3"/>
        <v>0</v>
      </c>
      <c r="L53" s="6"/>
      <c r="M53" s="13"/>
      <c r="N53" s="7"/>
      <c r="O53" s="7"/>
      <c r="P53" s="7"/>
      <c r="Q53" s="7"/>
    </row>
    <row r="54" spans="1:17" s="8" customFormat="1" ht="15" hidden="1" customHeight="1" x14ac:dyDescent="0.25">
      <c r="A54" s="53">
        <v>44</v>
      </c>
      <c r="B54" s="77"/>
      <c r="C54" s="87"/>
      <c r="D54" s="78"/>
      <c r="E54" s="51"/>
      <c r="F54" s="25">
        <f t="shared" si="0"/>
        <v>0</v>
      </c>
      <c r="G54" s="47"/>
      <c r="H54" s="22">
        <f t="shared" si="1"/>
        <v>0</v>
      </c>
      <c r="I54" s="22">
        <f t="shared" si="2"/>
        <v>0</v>
      </c>
      <c r="J54" s="6"/>
      <c r="K54" s="56">
        <f t="shared" si="3"/>
        <v>0</v>
      </c>
      <c r="L54" s="6"/>
      <c r="M54" s="13"/>
      <c r="N54" s="7"/>
      <c r="O54" s="7"/>
      <c r="P54" s="7"/>
      <c r="Q54" s="7"/>
    </row>
    <row r="55" spans="1:17" s="8" customFormat="1" ht="15" hidden="1" customHeight="1" x14ac:dyDescent="0.25">
      <c r="A55" s="53">
        <v>45</v>
      </c>
      <c r="B55" s="85"/>
      <c r="C55" s="87"/>
      <c r="D55" s="78"/>
      <c r="E55" s="51"/>
      <c r="F55" s="25">
        <f t="shared" si="0"/>
        <v>0</v>
      </c>
      <c r="G55" s="47"/>
      <c r="H55" s="22">
        <f t="shared" si="1"/>
        <v>0</v>
      </c>
      <c r="I55" s="22">
        <f t="shared" si="2"/>
        <v>0</v>
      </c>
      <c r="J55" s="6"/>
      <c r="K55" s="56">
        <f t="shared" si="3"/>
        <v>0</v>
      </c>
      <c r="L55" s="6"/>
      <c r="M55" s="13"/>
      <c r="N55" s="7"/>
      <c r="O55" s="7"/>
      <c r="P55" s="7"/>
      <c r="Q55" s="7"/>
    </row>
    <row r="56" spans="1:17" s="8" customFormat="1" ht="15" hidden="1" customHeight="1" x14ac:dyDescent="0.25">
      <c r="A56" s="52">
        <v>46</v>
      </c>
      <c r="B56" s="77"/>
      <c r="C56" s="87"/>
      <c r="D56" s="78"/>
      <c r="E56" s="51"/>
      <c r="F56" s="25">
        <f t="shared" si="0"/>
        <v>0</v>
      </c>
      <c r="G56" s="47"/>
      <c r="H56" s="22">
        <f t="shared" si="1"/>
        <v>0</v>
      </c>
      <c r="I56" s="22">
        <f t="shared" si="2"/>
        <v>0</v>
      </c>
      <c r="J56" s="6"/>
      <c r="K56" s="56">
        <f t="shared" si="3"/>
        <v>0</v>
      </c>
      <c r="L56" s="6"/>
      <c r="M56" s="13"/>
      <c r="N56" s="7"/>
      <c r="O56" s="7"/>
      <c r="P56" s="7"/>
      <c r="Q56" s="7"/>
    </row>
    <row r="57" spans="1:17" s="8" customFormat="1" ht="15" hidden="1" customHeight="1" x14ac:dyDescent="0.25">
      <c r="A57" s="53">
        <v>47</v>
      </c>
      <c r="B57" s="77"/>
      <c r="C57" s="87"/>
      <c r="D57" s="78"/>
      <c r="E57" s="51"/>
      <c r="F57" s="25">
        <f t="shared" si="0"/>
        <v>0</v>
      </c>
      <c r="G57" s="47"/>
      <c r="H57" s="22">
        <f t="shared" si="1"/>
        <v>0</v>
      </c>
      <c r="I57" s="22">
        <f t="shared" si="2"/>
        <v>0</v>
      </c>
      <c r="J57" s="6"/>
      <c r="K57" s="56">
        <f t="shared" si="3"/>
        <v>0</v>
      </c>
      <c r="L57" s="6"/>
      <c r="M57" s="13"/>
      <c r="N57" s="7"/>
      <c r="O57" s="7"/>
      <c r="P57" s="7"/>
      <c r="Q57" s="7"/>
    </row>
    <row r="58" spans="1:17" s="8" customFormat="1" ht="15" hidden="1" customHeight="1" x14ac:dyDescent="0.25">
      <c r="A58" s="53">
        <v>48</v>
      </c>
      <c r="B58" s="77"/>
      <c r="C58" s="87"/>
      <c r="D58" s="78"/>
      <c r="E58" s="51"/>
      <c r="F58" s="25">
        <f t="shared" si="0"/>
        <v>0</v>
      </c>
      <c r="G58" s="47"/>
      <c r="H58" s="22">
        <f t="shared" si="1"/>
        <v>0</v>
      </c>
      <c r="I58" s="22">
        <f t="shared" si="2"/>
        <v>0</v>
      </c>
      <c r="J58" s="6"/>
      <c r="K58" s="56">
        <f t="shared" si="3"/>
        <v>0</v>
      </c>
      <c r="L58" s="6"/>
      <c r="M58" s="13"/>
      <c r="N58" s="7"/>
      <c r="O58" s="7"/>
      <c r="P58" s="7"/>
      <c r="Q58" s="7"/>
    </row>
    <row r="59" spans="1:17" s="8" customFormat="1" ht="15" hidden="1" customHeight="1" x14ac:dyDescent="0.25">
      <c r="A59" s="52">
        <v>49</v>
      </c>
      <c r="B59" s="77"/>
      <c r="C59" s="87"/>
      <c r="D59" s="78"/>
      <c r="E59" s="51"/>
      <c r="F59" s="25">
        <f t="shared" si="0"/>
        <v>0</v>
      </c>
      <c r="G59" s="47"/>
      <c r="H59" s="22">
        <f t="shared" si="1"/>
        <v>0</v>
      </c>
      <c r="I59" s="22">
        <f t="shared" si="2"/>
        <v>0</v>
      </c>
      <c r="J59" s="6"/>
      <c r="K59" s="56">
        <f t="shared" si="3"/>
        <v>0</v>
      </c>
      <c r="L59" s="6"/>
      <c r="M59" s="13"/>
      <c r="N59" s="7"/>
      <c r="O59" s="7"/>
      <c r="P59" s="7"/>
      <c r="Q59" s="7"/>
    </row>
    <row r="60" spans="1:17" s="8" customFormat="1" ht="15" hidden="1" customHeight="1" x14ac:dyDescent="0.25">
      <c r="A60" s="53">
        <v>50</v>
      </c>
      <c r="B60" s="77"/>
      <c r="C60" s="87"/>
      <c r="D60" s="78"/>
      <c r="E60" s="51"/>
      <c r="F60" s="25">
        <f t="shared" si="0"/>
        <v>0</v>
      </c>
      <c r="G60" s="47"/>
      <c r="H60" s="22">
        <f t="shared" si="1"/>
        <v>0</v>
      </c>
      <c r="I60" s="22">
        <f t="shared" si="2"/>
        <v>0</v>
      </c>
      <c r="J60" s="6"/>
      <c r="K60" s="56">
        <f t="shared" si="3"/>
        <v>0</v>
      </c>
      <c r="L60" s="83"/>
      <c r="M60" s="13"/>
      <c r="N60" s="7"/>
      <c r="O60" s="7"/>
      <c r="P60" s="7"/>
      <c r="Q60" s="7"/>
    </row>
    <row r="61" spans="1:17" s="8" customFormat="1" ht="15" hidden="1" customHeight="1" x14ac:dyDescent="0.25">
      <c r="A61" s="53">
        <v>51</v>
      </c>
      <c r="B61" s="77"/>
      <c r="C61" s="87"/>
      <c r="D61" s="78"/>
      <c r="E61" s="51"/>
      <c r="F61" s="25">
        <f t="shared" si="0"/>
        <v>0</v>
      </c>
      <c r="G61" s="47"/>
      <c r="H61" s="22">
        <f t="shared" si="1"/>
        <v>0</v>
      </c>
      <c r="I61" s="22">
        <f t="shared" si="2"/>
        <v>0</v>
      </c>
      <c r="J61" s="6"/>
      <c r="K61" s="56">
        <f t="shared" si="3"/>
        <v>0</v>
      </c>
      <c r="L61" s="6"/>
      <c r="M61" s="13"/>
      <c r="N61" s="7"/>
      <c r="O61" s="7"/>
      <c r="P61" s="7"/>
      <c r="Q61" s="7"/>
    </row>
    <row r="62" spans="1:17" s="8" customFormat="1" ht="15" hidden="1" customHeight="1" x14ac:dyDescent="0.25">
      <c r="A62" s="52">
        <v>52</v>
      </c>
      <c r="B62" s="77"/>
      <c r="C62" s="87"/>
      <c r="D62" s="78"/>
      <c r="E62" s="51"/>
      <c r="F62" s="25">
        <f t="shared" si="0"/>
        <v>0</v>
      </c>
      <c r="G62" s="47"/>
      <c r="H62" s="22">
        <f t="shared" si="1"/>
        <v>0</v>
      </c>
      <c r="I62" s="22">
        <f t="shared" si="2"/>
        <v>0</v>
      </c>
      <c r="J62" s="6"/>
      <c r="K62" s="56">
        <f t="shared" si="3"/>
        <v>0</v>
      </c>
      <c r="L62" s="6"/>
      <c r="M62" s="13"/>
      <c r="N62" s="7"/>
      <c r="O62" s="7"/>
      <c r="P62" s="7"/>
      <c r="Q62" s="7"/>
    </row>
    <row r="63" spans="1:17" s="8" customFormat="1" ht="15" hidden="1" customHeight="1" x14ac:dyDescent="0.25">
      <c r="A63" s="53">
        <v>53</v>
      </c>
      <c r="B63" s="77"/>
      <c r="C63" s="87"/>
      <c r="D63" s="78"/>
      <c r="E63" s="51"/>
      <c r="F63" s="25">
        <f t="shared" si="0"/>
        <v>0</v>
      </c>
      <c r="G63" s="47"/>
      <c r="H63" s="22">
        <f t="shared" si="1"/>
        <v>0</v>
      </c>
      <c r="I63" s="22">
        <f t="shared" si="2"/>
        <v>0</v>
      </c>
      <c r="J63" s="6"/>
      <c r="K63" s="56">
        <f t="shared" si="3"/>
        <v>0</v>
      </c>
      <c r="L63" s="6"/>
      <c r="M63" s="13"/>
      <c r="N63" s="7"/>
      <c r="O63" s="7"/>
      <c r="P63" s="7"/>
      <c r="Q63" s="7"/>
    </row>
    <row r="64" spans="1:17" s="8" customFormat="1" ht="15" hidden="1" customHeight="1" thickBot="1" x14ac:dyDescent="0.3">
      <c r="A64" s="53">
        <v>54</v>
      </c>
      <c r="B64" s="86"/>
      <c r="C64" s="88"/>
      <c r="D64" s="78"/>
      <c r="E64" s="51"/>
      <c r="F64" s="25">
        <f t="shared" si="0"/>
        <v>0</v>
      </c>
      <c r="G64" s="47"/>
      <c r="H64" s="22">
        <f t="shared" si="1"/>
        <v>0</v>
      </c>
      <c r="I64" s="22">
        <f t="shared" si="2"/>
        <v>0</v>
      </c>
      <c r="J64" s="6"/>
      <c r="K64" s="56">
        <f t="shared" si="3"/>
        <v>0</v>
      </c>
      <c r="L64" s="6"/>
      <c r="M64" s="13"/>
      <c r="N64" s="7"/>
      <c r="O64" s="7"/>
      <c r="P64" s="7"/>
      <c r="Q64" s="7"/>
    </row>
    <row r="65" spans="1:17" x14ac:dyDescent="0.25">
      <c r="A65" s="7"/>
      <c r="B65" s="64"/>
      <c r="C65" s="30"/>
      <c r="D65" s="33"/>
      <c r="E65" s="37"/>
      <c r="F65" s="26">
        <f>SUM(F11:F64)</f>
        <v>3491110.5</v>
      </c>
      <c r="G65" s="47"/>
      <c r="H65" s="23"/>
      <c r="I65" s="23"/>
      <c r="J65" s="7"/>
      <c r="K65" s="57"/>
      <c r="L65" s="7"/>
      <c r="M65" s="7"/>
      <c r="N65" s="7"/>
      <c r="O65" s="7"/>
      <c r="P65" s="7"/>
      <c r="Q65" s="7"/>
    </row>
    <row r="66" spans="1:17" x14ac:dyDescent="0.25">
      <c r="A66" s="7"/>
      <c r="B66" s="30"/>
      <c r="C66" s="30"/>
      <c r="D66" s="54">
        <f>SUM(D56,D58)</f>
        <v>0</v>
      </c>
      <c r="E66" s="37"/>
      <c r="F66" s="26" t="e">
        <f>SUM(F11,F53,F54,F55,F56,F57,F58,F59,F60,F63,F64,#REF!)</f>
        <v>#REF!</v>
      </c>
      <c r="G66" s="26" t="e">
        <f>SUM(G11,G53,G54,G55,G56,G57,G58,G59,G60,G63,G64,#REF!)</f>
        <v>#REF!</v>
      </c>
      <c r="H66" s="26" t="e">
        <f>SUM(H11,H53,H54,H55,H56,H57,H58,H59,H60,H63,H64,#REF!)</f>
        <v>#REF!</v>
      </c>
      <c r="I66" s="26" t="e">
        <f>SUM(I11,I53,I54,I55,I56,I57,I58,I59,I60,I63,I64,#REF!)</f>
        <v>#REF!</v>
      </c>
      <c r="J66" s="55" t="e">
        <f>F66-H66</f>
        <v>#REF!</v>
      </c>
      <c r="K66" s="57"/>
      <c r="L66" s="7"/>
      <c r="M66" s="7"/>
      <c r="N66" s="7"/>
      <c r="O66" s="7"/>
      <c r="P66" s="7"/>
      <c r="Q66" s="7"/>
    </row>
    <row r="67" spans="1:17" x14ac:dyDescent="0.25">
      <c r="A67" s="7"/>
      <c r="B67" s="30"/>
      <c r="C67" s="30"/>
      <c r="D67" s="33"/>
      <c r="E67" s="37"/>
      <c r="F67" s="26"/>
      <c r="G67" s="48"/>
      <c r="H67" s="23"/>
      <c r="I67" s="23"/>
      <c r="J67" s="7"/>
      <c r="K67" s="76"/>
      <c r="L67" s="7"/>
      <c r="M67" s="7"/>
      <c r="N67" s="7"/>
      <c r="O67" s="7"/>
      <c r="P67" s="7"/>
      <c r="Q67" s="7"/>
    </row>
    <row r="68" spans="1:17" x14ac:dyDescent="0.25">
      <c r="A68" s="7"/>
      <c r="B68" s="30"/>
      <c r="C68" s="30"/>
      <c r="D68" s="33"/>
      <c r="E68" s="37"/>
      <c r="F68" s="26">
        <f>SUM(F56,F58)</f>
        <v>0</v>
      </c>
      <c r="G68" s="26">
        <f t="shared" ref="G68:H68" si="4">SUM(G56,G58)</f>
        <v>0</v>
      </c>
      <c r="H68" s="26">
        <f t="shared" si="4"/>
        <v>0</v>
      </c>
      <c r="I68" s="26" t="e">
        <f>SUM(I55,I63,#REF!,)</f>
        <v>#REF!</v>
      </c>
      <c r="J68" s="7"/>
      <c r="K68" s="76">
        <f>SUM(K55,K63)</f>
        <v>0</v>
      </c>
      <c r="L68" s="7"/>
      <c r="M68" s="7"/>
      <c r="N68" s="7"/>
      <c r="O68" s="7"/>
      <c r="P68" s="7"/>
      <c r="Q68" s="7"/>
    </row>
    <row r="69" spans="1:17" x14ac:dyDescent="0.25">
      <c r="A69" s="7"/>
      <c r="B69" s="30"/>
      <c r="C69" s="30"/>
      <c r="D69" s="33"/>
      <c r="E69" s="37"/>
      <c r="F69" s="26"/>
      <c r="G69" s="48"/>
      <c r="H69" s="23"/>
      <c r="I69" s="23"/>
      <c r="J69" s="7"/>
      <c r="K69" s="76"/>
      <c r="L69" s="7"/>
      <c r="M69" s="7"/>
      <c r="N69" s="7"/>
      <c r="O69" s="7"/>
      <c r="P69" s="7"/>
      <c r="Q69" s="7"/>
    </row>
    <row r="70" spans="1:17" x14ac:dyDescent="0.25">
      <c r="A70" s="7"/>
      <c r="B70" s="30"/>
      <c r="C70" s="30"/>
      <c r="D70" s="33"/>
      <c r="E70" s="37"/>
      <c r="F70" s="92">
        <f>SUM(F11,F12,F13,F14,F15,F16,F17,F18,F19,F20,F21,F22,F23,F24,F25,F26,F27,F28,F29,F30,F31,F32,F33,F34,F35,F36,F37,F38,F39,F40,F41,F42,F43,F44,F45,F46,F47,F48,F49)</f>
        <v>3491110.5</v>
      </c>
      <c r="G70" s="80">
        <f t="shared" ref="G70" si="5">SUM(G11,G12,G14,G15,G16,G17,G18,G20,G22,G23,G25,G26,G27,G28,G29,G30,G31,G32,G33,G34,G35,G36,G37,G38,G39,G40,G41,G42,G44,G45,G46,G47,G49,G50,G51,G52,G53,G54,G55,G56,G57,G58,G59,G61,G60,G62,G63,G64)</f>
        <v>243.7</v>
      </c>
      <c r="H70" s="76">
        <f>SUM(H33,H40)</f>
        <v>218880</v>
      </c>
      <c r="I70" s="76"/>
      <c r="J70" s="76">
        <f t="shared" ref="J70" si="6">SUM(J11,J12,J13,J14,J15,J16,J17,J18,J22,J23,J24,J25,J26,J27,J28,J29,J30,J31,J38,J39,J41,J43,J45,J46,J47,J48,J49)</f>
        <v>0</v>
      </c>
      <c r="K70" s="76">
        <f>SUM(H35,H42)</f>
        <v>68400</v>
      </c>
      <c r="L70" s="80">
        <f>F70-H70</f>
        <v>3272230.5</v>
      </c>
      <c r="M70" s="7"/>
      <c r="N70" s="7"/>
      <c r="O70" s="7"/>
      <c r="P70" s="7"/>
      <c r="Q70" s="7"/>
    </row>
    <row r="71" spans="1:17" x14ac:dyDescent="0.25">
      <c r="A71" s="7"/>
      <c r="B71" s="30"/>
      <c r="C71" s="30"/>
      <c r="D71" s="33"/>
      <c r="E71" s="37"/>
      <c r="F71" s="26"/>
      <c r="G71" s="48"/>
      <c r="H71" s="23"/>
      <c r="I71" s="23"/>
      <c r="J71" s="7"/>
      <c r="K71" s="76"/>
      <c r="L71" s="7"/>
      <c r="M71" s="7"/>
      <c r="N71" s="7"/>
      <c r="O71" s="7"/>
      <c r="P71" s="7"/>
      <c r="Q71" s="7"/>
    </row>
    <row r="72" spans="1:17" x14ac:dyDescent="0.25">
      <c r="A72" s="7"/>
      <c r="B72" s="30"/>
      <c r="C72" s="30"/>
      <c r="D72" s="33"/>
      <c r="E72" s="37"/>
      <c r="F72" s="26"/>
      <c r="G72" s="48"/>
      <c r="H72" s="23"/>
      <c r="I72" s="23"/>
      <c r="J72" s="7"/>
      <c r="K72" s="76"/>
      <c r="L72" s="7"/>
      <c r="M72" s="7"/>
      <c r="N72" s="7"/>
      <c r="O72" s="7"/>
      <c r="P72" s="7"/>
      <c r="Q72" s="7"/>
    </row>
    <row r="73" spans="1:17" x14ac:dyDescent="0.25">
      <c r="A73" s="7"/>
      <c r="B73" s="30"/>
      <c r="C73" s="30"/>
      <c r="D73" s="33"/>
      <c r="E73" s="37"/>
      <c r="F73" s="26"/>
      <c r="G73" s="48"/>
      <c r="H73" s="23"/>
      <c r="I73" s="23"/>
      <c r="J73" s="7"/>
      <c r="K73" s="76"/>
      <c r="L73" s="7"/>
      <c r="M73" s="7"/>
      <c r="N73" s="7"/>
      <c r="O73" s="7"/>
      <c r="P73" s="7"/>
      <c r="Q73" s="7"/>
    </row>
    <row r="74" spans="1:17" x14ac:dyDescent="0.25">
      <c r="A74" s="7"/>
      <c r="B74" s="30"/>
      <c r="C74" s="30"/>
      <c r="D74" s="33"/>
      <c r="E74" s="37"/>
      <c r="F74" s="26"/>
      <c r="G74" s="48"/>
      <c r="H74" s="23"/>
      <c r="I74" s="23"/>
      <c r="J74" s="7"/>
      <c r="K74" s="76"/>
      <c r="L74" s="7"/>
      <c r="M74" s="7"/>
      <c r="N74" s="7"/>
      <c r="O74" s="7"/>
      <c r="P74" s="7"/>
      <c r="Q74" s="7"/>
    </row>
    <row r="75" spans="1:17" x14ac:dyDescent="0.25">
      <c r="A75" s="7"/>
      <c r="B75" s="30"/>
      <c r="C75" s="30"/>
      <c r="D75" s="33"/>
      <c r="E75" s="37"/>
      <c r="F75" s="26"/>
      <c r="G75" s="48"/>
      <c r="H75" s="23"/>
      <c r="I75" s="23"/>
      <c r="J75" s="7"/>
      <c r="K75" s="76"/>
      <c r="L75" s="7"/>
      <c r="M75" s="7"/>
      <c r="N75" s="7"/>
      <c r="O75" s="7"/>
      <c r="P75" s="7"/>
      <c r="Q75" s="7"/>
    </row>
    <row r="76" spans="1:17" x14ac:dyDescent="0.25">
      <c r="A76" s="7"/>
      <c r="B76" s="30"/>
      <c r="C76" s="30"/>
      <c r="D76" s="33"/>
      <c r="E76" s="37"/>
      <c r="F76" s="26"/>
      <c r="G76" s="48"/>
      <c r="H76" s="23"/>
      <c r="I76" s="23"/>
      <c r="J76" s="7"/>
      <c r="K76" s="76"/>
      <c r="L76" s="7"/>
      <c r="M76" s="7"/>
      <c r="N76" s="7"/>
      <c r="O76" s="7"/>
      <c r="P76" s="7"/>
      <c r="Q76" s="7"/>
    </row>
    <row r="77" spans="1:17" x14ac:dyDescent="0.25">
      <c r="A77" s="7"/>
      <c r="B77" s="30"/>
      <c r="C77" s="30"/>
      <c r="D77" s="33"/>
      <c r="E77" s="37"/>
      <c r="F77" s="26"/>
      <c r="G77" s="48"/>
      <c r="H77" s="23"/>
      <c r="I77" s="23"/>
      <c r="J77" s="7"/>
      <c r="K77" s="76"/>
      <c r="L77" s="7"/>
      <c r="M77" s="7"/>
      <c r="N77" s="7"/>
      <c r="O77" s="7"/>
      <c r="P77" s="7"/>
      <c r="Q77" s="7"/>
    </row>
    <row r="78" spans="1:17" x14ac:dyDescent="0.25">
      <c r="A78" s="7"/>
      <c r="B78" s="30"/>
      <c r="C78" s="30"/>
      <c r="D78" s="33"/>
      <c r="E78" s="37"/>
      <c r="F78" s="26"/>
      <c r="G78" s="48"/>
      <c r="H78" s="23"/>
      <c r="I78" s="23"/>
      <c r="J78" s="7"/>
      <c r="K78" s="76"/>
      <c r="L78" s="7"/>
      <c r="M78" s="7"/>
      <c r="N78" s="7"/>
      <c r="O78" s="7"/>
      <c r="P78" s="7"/>
      <c r="Q78" s="7"/>
    </row>
    <row r="79" spans="1:17" x14ac:dyDescent="0.25">
      <c r="A79" s="7"/>
      <c r="B79" s="30"/>
      <c r="C79" s="30"/>
      <c r="D79" s="33"/>
      <c r="E79" s="37"/>
      <c r="F79" s="26"/>
      <c r="G79" s="48"/>
      <c r="H79" s="23"/>
      <c r="I79" s="23"/>
      <c r="J79" s="7"/>
      <c r="K79" s="76"/>
      <c r="L79" s="7"/>
      <c r="M79" s="7"/>
      <c r="N79" s="7"/>
      <c r="O79" s="7"/>
      <c r="P79" s="7"/>
      <c r="Q79" s="7"/>
    </row>
    <row r="80" spans="1:17" x14ac:dyDescent="0.25">
      <c r="A80" s="7"/>
      <c r="B80" s="30"/>
      <c r="C80" s="30"/>
      <c r="D80" s="33"/>
      <c r="E80" s="37"/>
      <c r="F80" s="26"/>
      <c r="G80" s="48"/>
      <c r="H80" s="23"/>
      <c r="I80" s="23"/>
      <c r="J80" s="7"/>
      <c r="K80" s="76"/>
      <c r="L80" s="7"/>
      <c r="M80" s="7"/>
      <c r="N80" s="7"/>
      <c r="O80" s="7"/>
      <c r="P80" s="7"/>
      <c r="Q80" s="7"/>
    </row>
    <row r="81" spans="1:17" x14ac:dyDescent="0.25">
      <c r="A81" s="7"/>
      <c r="B81" s="30"/>
      <c r="C81" s="30"/>
      <c r="D81" s="33"/>
      <c r="E81" s="37"/>
      <c r="F81" s="26"/>
      <c r="G81" s="48"/>
      <c r="H81" s="23"/>
      <c r="I81" s="23"/>
      <c r="J81" s="7"/>
      <c r="K81" s="76"/>
      <c r="L81" s="7"/>
      <c r="M81" s="7"/>
      <c r="N81" s="7"/>
      <c r="O81" s="7"/>
      <c r="P81" s="7"/>
      <c r="Q81" s="7"/>
    </row>
    <row r="82" spans="1:17" x14ac:dyDescent="0.25">
      <c r="A82" s="7"/>
      <c r="B82" s="30"/>
      <c r="C82" s="30"/>
      <c r="D82" s="33"/>
      <c r="E82" s="37"/>
      <c r="F82" s="26"/>
      <c r="G82" s="48"/>
      <c r="H82" s="23"/>
      <c r="I82" s="23"/>
      <c r="J82" s="7"/>
      <c r="K82" s="76"/>
      <c r="L82" s="7"/>
      <c r="M82" s="7"/>
      <c r="N82" s="7"/>
      <c r="O82" s="7"/>
      <c r="P82" s="7"/>
      <c r="Q82" s="7"/>
    </row>
    <row r="83" spans="1:17" x14ac:dyDescent="0.25">
      <c r="A83" s="7"/>
      <c r="B83" s="30"/>
      <c r="C83" s="30"/>
      <c r="D83" s="33"/>
      <c r="E83" s="37"/>
      <c r="F83" s="26"/>
      <c r="G83" s="48"/>
      <c r="H83" s="23"/>
      <c r="I83" s="23"/>
      <c r="J83" s="7"/>
      <c r="K83" s="76"/>
      <c r="L83" s="7"/>
      <c r="M83" s="7"/>
      <c r="N83" s="7"/>
      <c r="O83" s="7"/>
      <c r="P83" s="7"/>
      <c r="Q83" s="7"/>
    </row>
    <row r="84" spans="1:17" x14ac:dyDescent="0.25">
      <c r="A84" s="7"/>
      <c r="B84" s="30"/>
      <c r="C84" s="30"/>
      <c r="D84" s="33"/>
      <c r="E84" s="37"/>
      <c r="F84" s="26"/>
      <c r="G84" s="48"/>
      <c r="H84" s="23"/>
      <c r="I84" s="23"/>
      <c r="J84" s="7"/>
      <c r="K84" s="76"/>
      <c r="L84" s="7"/>
      <c r="M84" s="7"/>
      <c r="N84" s="7"/>
      <c r="O84" s="7"/>
      <c r="P84" s="7"/>
      <c r="Q84" s="7"/>
    </row>
    <row r="85" spans="1:17" x14ac:dyDescent="0.25">
      <c r="A85" s="7"/>
      <c r="B85" s="30"/>
      <c r="C85" s="30"/>
      <c r="D85" s="33"/>
      <c r="E85" s="37"/>
      <c r="F85" s="26"/>
      <c r="G85" s="48"/>
      <c r="H85" s="23"/>
      <c r="I85" s="23"/>
      <c r="J85" s="7"/>
      <c r="K85" s="76"/>
      <c r="L85" s="7"/>
      <c r="M85" s="7"/>
      <c r="N85" s="7"/>
      <c r="O85" s="7"/>
      <c r="P85" s="7"/>
      <c r="Q85" s="7"/>
    </row>
    <row r="86" spans="1:17" x14ac:dyDescent="0.25">
      <c r="A86" s="7"/>
      <c r="B86" s="30"/>
      <c r="C86" s="30"/>
      <c r="D86" s="33"/>
      <c r="E86" s="37"/>
      <c r="F86" s="26"/>
      <c r="G86" s="48"/>
      <c r="H86" s="23"/>
      <c r="I86" s="23"/>
      <c r="J86" s="7"/>
      <c r="K86" s="76"/>
      <c r="L86" s="7"/>
      <c r="M86" s="7"/>
      <c r="N86" s="7"/>
      <c r="O86" s="7"/>
      <c r="P86" s="7"/>
      <c r="Q86" s="7"/>
    </row>
    <row r="87" spans="1:17" x14ac:dyDescent="0.25">
      <c r="A87" s="7"/>
      <c r="B87" s="30"/>
      <c r="C87" s="30"/>
      <c r="D87" s="33"/>
      <c r="E87" s="37"/>
      <c r="F87" s="26"/>
      <c r="G87" s="48"/>
      <c r="H87" s="23"/>
      <c r="I87" s="23"/>
      <c r="J87" s="7"/>
      <c r="K87" s="76"/>
      <c r="L87" s="7"/>
      <c r="M87" s="7"/>
      <c r="N87" s="7"/>
      <c r="O87" s="7"/>
      <c r="P87" s="7"/>
      <c r="Q87" s="7"/>
    </row>
    <row r="88" spans="1:17" x14ac:dyDescent="0.25">
      <c r="A88" s="7"/>
      <c r="B88" s="30"/>
      <c r="C88" s="30"/>
      <c r="D88" s="33"/>
      <c r="E88" s="37"/>
      <c r="F88" s="26"/>
      <c r="G88" s="48"/>
      <c r="H88" s="23"/>
      <c r="I88" s="23"/>
      <c r="J88" s="7"/>
      <c r="K88" s="76"/>
      <c r="L88" s="7"/>
      <c r="M88" s="7"/>
      <c r="N88" s="7"/>
      <c r="O88" s="7"/>
      <c r="P88" s="7"/>
      <c r="Q88" s="7"/>
    </row>
    <row r="89" spans="1:17" x14ac:dyDescent="0.25">
      <c r="A89" s="7"/>
      <c r="B89" s="30"/>
      <c r="C89" s="30"/>
      <c r="D89" s="33"/>
      <c r="E89" s="37"/>
      <c r="F89" s="26"/>
      <c r="G89" s="48"/>
      <c r="H89" s="23"/>
      <c r="I89" s="23"/>
      <c r="J89" s="7"/>
      <c r="K89" s="76"/>
      <c r="L89" s="7"/>
      <c r="M89" s="7"/>
      <c r="N89" s="7"/>
      <c r="O89" s="7"/>
      <c r="P89" s="7"/>
      <c r="Q89" s="7"/>
    </row>
    <row r="90" spans="1:17" x14ac:dyDescent="0.25">
      <c r="A90" s="7"/>
      <c r="B90" s="30"/>
      <c r="C90" s="30"/>
      <c r="D90" s="33"/>
      <c r="E90" s="37"/>
      <c r="F90" s="26"/>
      <c r="G90" s="48"/>
      <c r="H90" s="23"/>
      <c r="I90" s="23"/>
      <c r="J90" s="7"/>
      <c r="K90" s="76"/>
      <c r="L90" s="7"/>
      <c r="M90" s="7"/>
      <c r="N90" s="7"/>
      <c r="O90" s="7"/>
      <c r="P90" s="7"/>
      <c r="Q90" s="7"/>
    </row>
    <row r="91" spans="1:17" x14ac:dyDescent="0.25">
      <c r="A91" s="7"/>
      <c r="B91" s="30"/>
      <c r="C91" s="30"/>
      <c r="D91" s="33"/>
      <c r="E91" s="37"/>
      <c r="F91" s="26"/>
      <c r="G91" s="48"/>
      <c r="H91" s="23"/>
      <c r="I91" s="23"/>
      <c r="J91" s="7"/>
      <c r="K91" s="76"/>
      <c r="L91" s="7"/>
      <c r="M91" s="7"/>
      <c r="N91" s="7"/>
      <c r="O91" s="7"/>
      <c r="P91" s="7"/>
      <c r="Q91" s="7"/>
    </row>
    <row r="92" spans="1:17" x14ac:dyDescent="0.25">
      <c r="A92" s="7"/>
      <c r="B92" s="30"/>
      <c r="C92" s="30"/>
      <c r="D92" s="33"/>
      <c r="E92" s="37"/>
      <c r="F92" s="26"/>
      <c r="G92" s="48"/>
      <c r="H92" s="23"/>
      <c r="I92" s="23"/>
      <c r="J92" s="7"/>
      <c r="K92" s="76"/>
      <c r="L92" s="7"/>
      <c r="M92" s="7"/>
      <c r="N92" s="7"/>
      <c r="O92" s="7"/>
      <c r="P92" s="7"/>
      <c r="Q92" s="7"/>
    </row>
    <row r="93" spans="1:17" x14ac:dyDescent="0.25">
      <c r="A93" s="7"/>
      <c r="B93" s="30"/>
      <c r="C93" s="30"/>
      <c r="D93" s="33"/>
      <c r="E93" s="37"/>
      <c r="F93" s="26"/>
      <c r="G93" s="48"/>
      <c r="H93" s="23"/>
      <c r="I93" s="23"/>
      <c r="J93" s="7"/>
      <c r="K93" s="76"/>
      <c r="L93" s="7"/>
      <c r="M93" s="7"/>
      <c r="N93" s="7"/>
      <c r="O93" s="7"/>
      <c r="P93" s="7"/>
      <c r="Q93" s="7"/>
    </row>
    <row r="94" spans="1:17" x14ac:dyDescent="0.25">
      <c r="A94" s="7"/>
      <c r="B94" s="30"/>
      <c r="C94" s="30"/>
      <c r="D94" s="33"/>
      <c r="E94" s="37"/>
      <c r="F94" s="26"/>
      <c r="G94" s="48"/>
      <c r="H94" s="23"/>
      <c r="I94" s="23"/>
      <c r="J94" s="7"/>
      <c r="K94" s="76"/>
      <c r="L94" s="7"/>
      <c r="M94" s="7"/>
      <c r="N94" s="7"/>
      <c r="O94" s="7"/>
      <c r="P94" s="7"/>
      <c r="Q94" s="7"/>
    </row>
    <row r="95" spans="1:17" x14ac:dyDescent="0.25">
      <c r="A95" s="7"/>
      <c r="B95" s="30"/>
      <c r="C95" s="30"/>
      <c r="D95" s="33"/>
      <c r="E95" s="37"/>
      <c r="F95" s="26"/>
      <c r="G95" s="48"/>
      <c r="H95" s="23"/>
      <c r="I95" s="23"/>
      <c r="J95" s="7"/>
      <c r="K95" s="76"/>
      <c r="L95" s="7"/>
      <c r="M95" s="7"/>
      <c r="N95" s="7"/>
      <c r="O95" s="7"/>
      <c r="P95" s="7"/>
      <c r="Q95" s="7"/>
    </row>
    <row r="96" spans="1:17" x14ac:dyDescent="0.25">
      <c r="A96" s="7"/>
      <c r="B96" s="30"/>
      <c r="C96" s="30"/>
      <c r="D96" s="33"/>
      <c r="E96" s="37"/>
      <c r="F96" s="26"/>
      <c r="G96" s="48"/>
      <c r="H96" s="23"/>
      <c r="I96" s="23"/>
      <c r="J96" s="7"/>
      <c r="K96" s="76"/>
      <c r="L96" s="7"/>
      <c r="M96" s="7"/>
      <c r="N96" s="7"/>
      <c r="O96" s="7"/>
      <c r="P96" s="7"/>
      <c r="Q96" s="7"/>
    </row>
    <row r="97" spans="1:17" x14ac:dyDescent="0.25">
      <c r="A97" s="7"/>
      <c r="B97" s="30"/>
      <c r="C97" s="30"/>
      <c r="D97" s="33"/>
      <c r="E97" s="37"/>
      <c r="F97" s="26"/>
      <c r="G97" s="48"/>
      <c r="H97" s="23"/>
      <c r="I97" s="23"/>
      <c r="J97" s="7"/>
      <c r="K97" s="76"/>
      <c r="L97" s="7"/>
      <c r="M97" s="7"/>
      <c r="N97" s="7"/>
      <c r="O97" s="7"/>
      <c r="P97" s="7"/>
      <c r="Q97" s="7"/>
    </row>
    <row r="98" spans="1:17" x14ac:dyDescent="0.25">
      <c r="A98" s="7"/>
      <c r="B98" s="30"/>
      <c r="C98" s="30"/>
      <c r="D98" s="33"/>
      <c r="E98" s="37"/>
      <c r="F98" s="26"/>
      <c r="G98" s="48"/>
      <c r="H98" s="23"/>
      <c r="I98" s="23"/>
      <c r="J98" s="7"/>
      <c r="K98" s="76"/>
      <c r="L98" s="7"/>
      <c r="M98" s="7"/>
      <c r="N98" s="7"/>
      <c r="O98" s="7"/>
      <c r="P98" s="7"/>
      <c r="Q98" s="7"/>
    </row>
    <row r="99" spans="1:17" x14ac:dyDescent="0.25">
      <c r="A99" s="7"/>
      <c r="B99" s="30"/>
      <c r="C99" s="30"/>
      <c r="D99" s="33"/>
      <c r="E99" s="37"/>
      <c r="F99" s="26"/>
      <c r="G99" s="48"/>
      <c r="H99" s="23"/>
      <c r="I99" s="23"/>
      <c r="J99" s="7"/>
      <c r="K99" s="76"/>
      <c r="L99" s="7"/>
      <c r="M99" s="7"/>
      <c r="N99" s="7"/>
      <c r="O99" s="7"/>
      <c r="P99" s="7"/>
      <c r="Q99" s="7"/>
    </row>
    <row r="100" spans="1:17" x14ac:dyDescent="0.25">
      <c r="A100" s="7"/>
      <c r="B100" s="30"/>
      <c r="C100" s="30"/>
      <c r="D100" s="33"/>
      <c r="E100" s="37"/>
      <c r="F100" s="26"/>
      <c r="G100" s="48"/>
      <c r="H100" s="23"/>
      <c r="I100" s="23"/>
      <c r="J100" s="7"/>
      <c r="K100" s="76"/>
      <c r="L100" s="7"/>
      <c r="M100" s="7"/>
      <c r="N100" s="7"/>
      <c r="O100" s="7"/>
      <c r="P100" s="7"/>
      <c r="Q100" s="7"/>
    </row>
    <row r="101" spans="1:17" x14ac:dyDescent="0.25">
      <c r="A101" s="7"/>
      <c r="B101" s="30"/>
      <c r="C101" s="30"/>
      <c r="D101" s="33"/>
      <c r="E101" s="37"/>
      <c r="F101" s="26"/>
      <c r="G101" s="48"/>
      <c r="H101" s="23"/>
      <c r="I101" s="23"/>
      <c r="J101" s="7"/>
      <c r="K101" s="76"/>
      <c r="L101" s="7"/>
      <c r="M101" s="7"/>
      <c r="N101" s="7"/>
      <c r="O101" s="7"/>
      <c r="P101" s="7"/>
      <c r="Q101" s="7"/>
    </row>
    <row r="102" spans="1:17" x14ac:dyDescent="0.25">
      <c r="A102" s="7"/>
      <c r="B102" s="30"/>
      <c r="C102" s="30"/>
      <c r="D102" s="33"/>
      <c r="E102" s="37"/>
      <c r="F102" s="26"/>
      <c r="G102" s="48"/>
      <c r="H102" s="23"/>
      <c r="I102" s="23"/>
      <c r="J102" s="7"/>
      <c r="K102" s="76"/>
      <c r="L102" s="7"/>
      <c r="M102" s="7"/>
      <c r="N102" s="7"/>
      <c r="O102" s="7"/>
      <c r="P102" s="7"/>
      <c r="Q102" s="7"/>
    </row>
    <row r="103" spans="1:17" x14ac:dyDescent="0.25">
      <c r="A103" s="7"/>
      <c r="B103" s="30"/>
      <c r="C103" s="30"/>
      <c r="D103" s="33"/>
      <c r="E103" s="37"/>
      <c r="F103" s="26"/>
      <c r="G103" s="48"/>
      <c r="H103" s="23"/>
      <c r="I103" s="23"/>
      <c r="J103" s="7"/>
      <c r="K103" s="76"/>
      <c r="L103" s="7"/>
      <c r="M103" s="7"/>
      <c r="N103" s="7"/>
      <c r="O103" s="7"/>
      <c r="P103" s="7"/>
      <c r="Q103" s="7"/>
    </row>
    <row r="104" spans="1:17" x14ac:dyDescent="0.25">
      <c r="A104" s="7"/>
      <c r="B104" s="30"/>
      <c r="C104" s="30"/>
      <c r="D104" s="33"/>
      <c r="E104" s="37"/>
      <c r="F104" s="26"/>
      <c r="G104" s="48"/>
      <c r="H104" s="23"/>
      <c r="I104" s="23"/>
      <c r="J104" s="7"/>
      <c r="K104" s="76"/>
      <c r="L104" s="7"/>
      <c r="M104" s="7"/>
      <c r="N104" s="7"/>
      <c r="O104" s="7"/>
      <c r="P104" s="7"/>
      <c r="Q104" s="7"/>
    </row>
    <row r="105" spans="1:17" x14ac:dyDescent="0.25">
      <c r="A105" s="7"/>
      <c r="B105" s="30"/>
      <c r="C105" s="30"/>
      <c r="D105" s="33"/>
      <c r="E105" s="37"/>
      <c r="F105" s="26"/>
      <c r="G105" s="48"/>
      <c r="H105" s="23"/>
      <c r="I105" s="23"/>
      <c r="J105" s="7"/>
      <c r="K105" s="76"/>
      <c r="L105" s="7"/>
      <c r="M105" s="7"/>
      <c r="N105" s="7"/>
      <c r="O105" s="7"/>
      <c r="P105" s="7"/>
      <c r="Q105" s="7"/>
    </row>
    <row r="106" spans="1:17" x14ac:dyDescent="0.25">
      <c r="A106" s="7"/>
      <c r="B106" s="30"/>
      <c r="C106" s="30"/>
      <c r="D106" s="33"/>
      <c r="E106" s="37"/>
      <c r="F106" s="26"/>
      <c r="G106" s="48"/>
      <c r="H106" s="23"/>
      <c r="I106" s="23"/>
      <c r="J106" s="7"/>
      <c r="K106" s="76"/>
      <c r="L106" s="7"/>
      <c r="M106" s="7"/>
      <c r="N106" s="7"/>
      <c r="O106" s="7"/>
      <c r="P106" s="7"/>
      <c r="Q106" s="7"/>
    </row>
    <row r="107" spans="1:17" x14ac:dyDescent="0.25">
      <c r="A107" s="7"/>
      <c r="B107" s="30"/>
      <c r="C107" s="30"/>
      <c r="D107" s="33"/>
      <c r="E107" s="37"/>
      <c r="F107" s="26"/>
      <c r="G107" s="48"/>
      <c r="H107" s="23"/>
      <c r="I107" s="23"/>
      <c r="J107" s="7"/>
      <c r="K107" s="76"/>
      <c r="L107" s="7"/>
      <c r="M107" s="7"/>
      <c r="N107" s="7"/>
      <c r="O107" s="7"/>
      <c r="P107" s="7"/>
      <c r="Q107" s="7"/>
    </row>
    <row r="108" spans="1:17" x14ac:dyDescent="0.25">
      <c r="A108" s="7"/>
      <c r="B108" s="30"/>
      <c r="C108" s="30"/>
      <c r="D108" s="33"/>
      <c r="E108" s="37"/>
      <c r="F108" s="26"/>
      <c r="G108" s="48"/>
      <c r="H108" s="23"/>
      <c r="I108" s="23"/>
      <c r="J108" s="7"/>
      <c r="K108" s="76"/>
      <c r="L108" s="7"/>
      <c r="M108" s="7"/>
      <c r="N108" s="7"/>
      <c r="O108" s="7"/>
      <c r="P108" s="7"/>
      <c r="Q108" s="7"/>
    </row>
    <row r="109" spans="1:17" x14ac:dyDescent="0.25">
      <c r="A109" s="7"/>
      <c r="B109" s="30"/>
      <c r="C109" s="30"/>
      <c r="D109" s="33"/>
      <c r="E109" s="37"/>
      <c r="F109" s="26"/>
      <c r="G109" s="48"/>
      <c r="H109" s="23"/>
      <c r="I109" s="23"/>
      <c r="J109" s="7"/>
      <c r="K109" s="76"/>
      <c r="L109" s="7"/>
      <c r="M109" s="7"/>
      <c r="N109" s="7"/>
      <c r="O109" s="7"/>
      <c r="P109" s="7"/>
      <c r="Q109" s="7"/>
    </row>
    <row r="110" spans="1:17" x14ac:dyDescent="0.25">
      <c r="A110" s="7"/>
      <c r="B110" s="30"/>
      <c r="C110" s="30"/>
      <c r="D110" s="33"/>
      <c r="E110" s="37"/>
      <c r="F110" s="26"/>
      <c r="G110" s="48"/>
      <c r="H110" s="23"/>
      <c r="I110" s="23"/>
      <c r="J110" s="7"/>
      <c r="K110" s="76"/>
      <c r="L110" s="7"/>
      <c r="M110" s="7"/>
      <c r="N110" s="7"/>
      <c r="O110" s="7"/>
      <c r="P110" s="7"/>
      <c r="Q110" s="7"/>
    </row>
    <row r="111" spans="1:17" x14ac:dyDescent="0.25">
      <c r="A111" s="7"/>
      <c r="B111" s="30"/>
      <c r="C111" s="30"/>
      <c r="D111" s="33"/>
      <c r="E111" s="37"/>
      <c r="F111" s="26"/>
      <c r="G111" s="48"/>
      <c r="H111" s="23"/>
      <c r="I111" s="23"/>
      <c r="J111" s="7"/>
      <c r="K111" s="76"/>
      <c r="L111" s="7"/>
      <c r="M111" s="7"/>
      <c r="N111" s="7"/>
      <c r="O111" s="7"/>
      <c r="P111" s="7"/>
      <c r="Q111" s="7"/>
    </row>
    <row r="112" spans="1:17" x14ac:dyDescent="0.25">
      <c r="A112" s="7"/>
      <c r="B112" s="30"/>
      <c r="C112" s="30"/>
      <c r="D112" s="33"/>
      <c r="E112" s="37"/>
      <c r="F112" s="26"/>
      <c r="G112" s="48"/>
      <c r="H112" s="23"/>
      <c r="I112" s="23"/>
      <c r="J112" s="7"/>
      <c r="K112" s="76"/>
      <c r="L112" s="7"/>
      <c r="M112" s="7"/>
      <c r="N112" s="7"/>
      <c r="O112" s="7"/>
      <c r="P112" s="7"/>
      <c r="Q112" s="7"/>
    </row>
    <row r="113" spans="1:17" x14ac:dyDescent="0.25">
      <c r="A113" s="7"/>
      <c r="B113" s="30"/>
      <c r="C113" s="30"/>
      <c r="D113" s="33"/>
      <c r="E113" s="37"/>
      <c r="F113" s="26"/>
      <c r="G113" s="48"/>
      <c r="H113" s="23"/>
      <c r="I113" s="23"/>
      <c r="J113" s="7"/>
      <c r="K113" s="76"/>
      <c r="L113" s="7"/>
      <c r="M113" s="7"/>
      <c r="N113" s="7"/>
      <c r="O113" s="7"/>
      <c r="P113" s="7"/>
      <c r="Q113" s="7"/>
    </row>
    <row r="114" spans="1:17" x14ac:dyDescent="0.25">
      <c r="A114" s="7"/>
      <c r="B114" s="30"/>
      <c r="C114" s="30"/>
      <c r="D114" s="33"/>
      <c r="E114" s="37"/>
      <c r="F114" s="26"/>
      <c r="G114" s="48"/>
      <c r="H114" s="23"/>
      <c r="I114" s="23"/>
      <c r="J114" s="7"/>
      <c r="K114" s="76"/>
      <c r="L114" s="7"/>
      <c r="M114" s="7"/>
      <c r="N114" s="7"/>
      <c r="O114" s="7"/>
      <c r="P114" s="7"/>
      <c r="Q114" s="7"/>
    </row>
    <row r="115" spans="1:17" x14ac:dyDescent="0.25">
      <c r="A115" s="7"/>
      <c r="B115" s="30"/>
      <c r="C115" s="30"/>
      <c r="D115" s="33"/>
      <c r="E115" s="37"/>
      <c r="F115" s="26"/>
      <c r="G115" s="48"/>
      <c r="H115" s="23"/>
      <c r="I115" s="23"/>
      <c r="J115" s="7"/>
      <c r="K115" s="76"/>
      <c r="L115" s="7"/>
      <c r="M115" s="7"/>
      <c r="N115" s="7"/>
      <c r="O115" s="7"/>
      <c r="P115" s="7"/>
      <c r="Q115" s="7"/>
    </row>
    <row r="116" spans="1:17" x14ac:dyDescent="0.25">
      <c r="A116" s="7"/>
      <c r="B116" s="30"/>
      <c r="C116" s="30"/>
      <c r="D116" s="33"/>
      <c r="E116" s="37"/>
      <c r="F116" s="26"/>
      <c r="G116" s="48"/>
      <c r="H116" s="23"/>
      <c r="I116" s="23"/>
      <c r="J116" s="7"/>
      <c r="K116" s="76"/>
      <c r="L116" s="7"/>
      <c r="M116" s="7"/>
      <c r="N116" s="7"/>
      <c r="O116" s="7"/>
      <c r="P116" s="7"/>
      <c r="Q116" s="7"/>
    </row>
    <row r="117" spans="1:17" x14ac:dyDescent="0.25">
      <c r="A117" s="7"/>
      <c r="B117" s="30"/>
      <c r="C117" s="30"/>
      <c r="D117" s="33"/>
      <c r="E117" s="37"/>
      <c r="F117" s="26"/>
      <c r="G117" s="48"/>
      <c r="H117" s="23"/>
      <c r="I117" s="23"/>
      <c r="J117" s="7"/>
      <c r="K117" s="76"/>
      <c r="L117" s="7"/>
      <c r="M117" s="7"/>
      <c r="N117" s="7"/>
      <c r="O117" s="7"/>
      <c r="P117" s="7"/>
      <c r="Q117" s="7"/>
    </row>
    <row r="118" spans="1:17" x14ac:dyDescent="0.25">
      <c r="A118" s="7"/>
      <c r="B118" s="30"/>
      <c r="C118" s="30"/>
      <c r="D118" s="33"/>
      <c r="E118" s="37"/>
      <c r="F118" s="26"/>
      <c r="G118" s="48"/>
      <c r="H118" s="23"/>
      <c r="I118" s="23"/>
      <c r="J118" s="7"/>
      <c r="K118" s="76"/>
      <c r="L118" s="7"/>
      <c r="M118" s="7"/>
      <c r="N118" s="7"/>
      <c r="O118" s="7"/>
      <c r="P118" s="7"/>
      <c r="Q118" s="7"/>
    </row>
    <row r="119" spans="1:17" x14ac:dyDescent="0.25">
      <c r="A119" s="7"/>
      <c r="B119" s="30"/>
      <c r="C119" s="30"/>
      <c r="D119" s="33"/>
      <c r="E119" s="37"/>
      <c r="F119" s="26"/>
      <c r="G119" s="48"/>
      <c r="H119" s="23"/>
      <c r="I119" s="23"/>
      <c r="J119" s="7"/>
      <c r="K119" s="76"/>
      <c r="L119" s="7"/>
      <c r="M119" s="7"/>
      <c r="N119" s="7"/>
      <c r="O119" s="7"/>
      <c r="P119" s="7"/>
      <c r="Q119" s="7"/>
    </row>
    <row r="120" spans="1:17" x14ac:dyDescent="0.25">
      <c r="A120" s="7"/>
      <c r="B120" s="30"/>
      <c r="C120" s="30"/>
      <c r="D120" s="33"/>
      <c r="E120" s="37"/>
      <c r="F120" s="26"/>
      <c r="G120" s="48"/>
      <c r="H120" s="23"/>
      <c r="I120" s="23"/>
      <c r="J120" s="7"/>
      <c r="K120" s="76"/>
      <c r="L120" s="7"/>
      <c r="M120" s="7"/>
      <c r="N120" s="7"/>
      <c r="O120" s="7"/>
      <c r="P120" s="7"/>
      <c r="Q120" s="7"/>
    </row>
    <row r="121" spans="1:17" x14ac:dyDescent="0.25">
      <c r="A121" s="7"/>
      <c r="B121" s="30"/>
      <c r="C121" s="30"/>
      <c r="D121" s="33"/>
      <c r="E121" s="37"/>
      <c r="F121" s="26"/>
      <c r="G121" s="48"/>
      <c r="H121" s="23"/>
      <c r="I121" s="23"/>
      <c r="J121" s="7"/>
      <c r="K121" s="76"/>
      <c r="L121" s="7"/>
      <c r="M121" s="7"/>
      <c r="N121" s="7"/>
      <c r="O121" s="7"/>
      <c r="P121" s="7"/>
      <c r="Q121" s="7"/>
    </row>
    <row r="122" spans="1:17" x14ac:dyDescent="0.25">
      <c r="A122" s="7"/>
      <c r="B122" s="30"/>
      <c r="C122" s="30"/>
      <c r="D122" s="33"/>
      <c r="E122" s="37"/>
      <c r="F122" s="26"/>
      <c r="G122" s="48"/>
      <c r="H122" s="23"/>
      <c r="I122" s="23"/>
      <c r="J122" s="7"/>
      <c r="K122" s="76"/>
      <c r="L122" s="7"/>
      <c r="M122" s="7"/>
      <c r="N122" s="7"/>
      <c r="O122" s="7"/>
      <c r="P122" s="7"/>
      <c r="Q122" s="7"/>
    </row>
    <row r="123" spans="1:17" x14ac:dyDescent="0.25">
      <c r="A123" s="7"/>
      <c r="B123" s="30"/>
      <c r="C123" s="30"/>
      <c r="D123" s="33"/>
      <c r="E123" s="37"/>
      <c r="F123" s="26"/>
      <c r="G123" s="48"/>
      <c r="H123" s="23"/>
      <c r="I123" s="23"/>
      <c r="J123" s="7"/>
      <c r="K123" s="76"/>
      <c r="L123" s="7"/>
      <c r="M123" s="7"/>
      <c r="N123" s="7"/>
      <c r="O123" s="7"/>
      <c r="P123" s="7"/>
      <c r="Q123" s="7"/>
    </row>
    <row r="124" spans="1:17" x14ac:dyDescent="0.25">
      <c r="A124" s="7"/>
      <c r="B124" s="30"/>
      <c r="C124" s="30"/>
      <c r="D124" s="33"/>
      <c r="E124" s="37"/>
      <c r="F124" s="26"/>
      <c r="G124" s="48"/>
      <c r="H124" s="23"/>
      <c r="I124" s="23"/>
      <c r="J124" s="7"/>
      <c r="K124" s="76"/>
      <c r="L124" s="7"/>
      <c r="M124" s="7"/>
      <c r="N124" s="7"/>
      <c r="O124" s="7"/>
      <c r="P124" s="7"/>
      <c r="Q124" s="7"/>
    </row>
    <row r="125" spans="1:17" x14ac:dyDescent="0.25">
      <c r="A125" s="7"/>
      <c r="B125" s="30"/>
      <c r="C125" s="30"/>
      <c r="D125" s="33"/>
      <c r="E125" s="37"/>
      <c r="F125" s="26"/>
      <c r="G125" s="48"/>
      <c r="H125" s="23"/>
      <c r="I125" s="23"/>
      <c r="J125" s="7"/>
      <c r="K125" s="76"/>
      <c r="L125" s="7"/>
      <c r="M125" s="7"/>
      <c r="N125" s="7"/>
      <c r="O125" s="7"/>
      <c r="P125" s="7"/>
      <c r="Q125" s="7"/>
    </row>
    <row r="126" spans="1:17" x14ac:dyDescent="0.25">
      <c r="A126" s="7"/>
      <c r="B126" s="30"/>
      <c r="C126" s="30"/>
      <c r="D126" s="33"/>
      <c r="E126" s="37"/>
      <c r="F126" s="26"/>
      <c r="G126" s="48"/>
      <c r="H126" s="23"/>
      <c r="I126" s="23"/>
      <c r="J126" s="7"/>
      <c r="K126" s="76"/>
      <c r="L126" s="7"/>
      <c r="M126" s="7"/>
      <c r="N126" s="7"/>
      <c r="O126" s="7"/>
      <c r="P126" s="7"/>
      <c r="Q126" s="7"/>
    </row>
    <row r="127" spans="1:17" x14ac:dyDescent="0.25">
      <c r="A127" s="7"/>
      <c r="B127" s="30"/>
      <c r="C127" s="30"/>
      <c r="D127" s="33"/>
      <c r="E127" s="37"/>
      <c r="F127" s="26"/>
      <c r="G127" s="48"/>
      <c r="H127" s="23"/>
      <c r="I127" s="23"/>
      <c r="J127" s="7"/>
      <c r="K127" s="76"/>
      <c r="L127" s="7"/>
      <c r="M127" s="7"/>
      <c r="N127" s="7"/>
      <c r="O127" s="7"/>
      <c r="P127" s="7"/>
      <c r="Q127" s="7"/>
    </row>
    <row r="128" spans="1:17" x14ac:dyDescent="0.25">
      <c r="A128" s="7"/>
      <c r="B128" s="30"/>
      <c r="C128" s="30"/>
      <c r="D128" s="33"/>
      <c r="E128" s="37"/>
      <c r="F128" s="26"/>
      <c r="G128" s="48"/>
      <c r="H128" s="23"/>
      <c r="I128" s="23"/>
      <c r="J128" s="7"/>
      <c r="K128" s="76"/>
      <c r="L128" s="7"/>
      <c r="M128" s="7"/>
      <c r="N128" s="7"/>
      <c r="O128" s="7"/>
      <c r="P128" s="7"/>
      <c r="Q128" s="7"/>
    </row>
    <row r="129" spans="1:17" x14ac:dyDescent="0.25">
      <c r="A129" s="7"/>
      <c r="B129" s="30"/>
      <c r="C129" s="30"/>
      <c r="D129" s="33"/>
      <c r="E129" s="37"/>
      <c r="F129" s="26"/>
      <c r="G129" s="48"/>
      <c r="H129" s="23"/>
      <c r="I129" s="23"/>
      <c r="J129" s="7"/>
      <c r="K129" s="76"/>
      <c r="L129" s="7"/>
      <c r="M129" s="7"/>
      <c r="N129" s="7"/>
      <c r="O129" s="7"/>
      <c r="P129" s="7"/>
      <c r="Q129" s="7"/>
    </row>
    <row r="130" spans="1:17" x14ac:dyDescent="0.25">
      <c r="A130" s="7"/>
      <c r="B130" s="30"/>
      <c r="C130" s="30"/>
      <c r="D130" s="33"/>
      <c r="E130" s="37"/>
      <c r="F130" s="26"/>
      <c r="G130" s="48"/>
      <c r="H130" s="23"/>
      <c r="I130" s="23"/>
      <c r="J130" s="7"/>
      <c r="K130" s="76"/>
      <c r="L130" s="7"/>
      <c r="M130" s="7"/>
      <c r="N130" s="7"/>
      <c r="O130" s="7"/>
      <c r="P130" s="7"/>
      <c r="Q130" s="7"/>
    </row>
    <row r="131" spans="1:17" x14ac:dyDescent="0.25">
      <c r="A131" s="7"/>
      <c r="B131" s="30"/>
      <c r="C131" s="30"/>
      <c r="D131" s="33"/>
      <c r="E131" s="37"/>
      <c r="F131" s="26"/>
      <c r="G131" s="48"/>
      <c r="H131" s="23"/>
      <c r="I131" s="23"/>
      <c r="J131" s="7"/>
      <c r="K131" s="76"/>
      <c r="L131" s="7"/>
      <c r="M131" s="7"/>
      <c r="N131" s="7"/>
      <c r="O131" s="7"/>
      <c r="P131" s="7"/>
      <c r="Q131" s="7"/>
    </row>
    <row r="132" spans="1:17" x14ac:dyDescent="0.25">
      <c r="A132" s="7"/>
      <c r="B132" s="30"/>
      <c r="C132" s="30"/>
      <c r="D132" s="33"/>
      <c r="E132" s="37"/>
      <c r="F132" s="26"/>
      <c r="G132" s="48"/>
      <c r="H132" s="23"/>
      <c r="I132" s="23"/>
      <c r="J132" s="7"/>
      <c r="K132" s="76"/>
      <c r="L132" s="7"/>
      <c r="M132" s="7"/>
      <c r="N132" s="7"/>
      <c r="O132" s="7"/>
      <c r="P132" s="7"/>
      <c r="Q132" s="7"/>
    </row>
    <row r="133" spans="1:17" x14ac:dyDescent="0.25">
      <c r="A133" s="7"/>
      <c r="B133" s="30"/>
      <c r="C133" s="30"/>
      <c r="D133" s="33"/>
      <c r="E133" s="37"/>
      <c r="F133" s="26"/>
      <c r="G133" s="48"/>
      <c r="H133" s="23"/>
      <c r="I133" s="23"/>
      <c r="J133" s="7"/>
      <c r="K133" s="76"/>
      <c r="L133" s="7"/>
      <c r="M133" s="7"/>
      <c r="N133" s="7"/>
      <c r="O133" s="7"/>
      <c r="P133" s="7"/>
      <c r="Q133" s="7"/>
    </row>
    <row r="134" spans="1:17" x14ac:dyDescent="0.25">
      <c r="A134" s="7"/>
      <c r="B134" s="30"/>
      <c r="C134" s="30"/>
      <c r="D134" s="33"/>
      <c r="E134" s="37"/>
      <c r="F134" s="26"/>
      <c r="G134" s="48"/>
      <c r="H134" s="23"/>
      <c r="I134" s="23"/>
      <c r="J134" s="7"/>
      <c r="K134" s="76"/>
      <c r="L134" s="7"/>
      <c r="M134" s="7"/>
      <c r="N134" s="7"/>
      <c r="O134" s="7"/>
      <c r="P134" s="7"/>
      <c r="Q134" s="7"/>
    </row>
    <row r="135" spans="1:17" x14ac:dyDescent="0.25">
      <c r="A135" s="7"/>
      <c r="B135" s="30"/>
      <c r="C135" s="30"/>
      <c r="D135" s="33"/>
      <c r="E135" s="37"/>
      <c r="F135" s="26"/>
      <c r="G135" s="48"/>
      <c r="H135" s="23"/>
      <c r="I135" s="23"/>
      <c r="J135" s="7"/>
      <c r="K135" s="76"/>
      <c r="L135" s="7"/>
      <c r="M135" s="7"/>
      <c r="N135" s="7"/>
      <c r="O135" s="7"/>
      <c r="P135" s="7"/>
      <c r="Q135" s="7"/>
    </row>
    <row r="136" spans="1:17" x14ac:dyDescent="0.25">
      <c r="A136" s="7"/>
      <c r="B136" s="30"/>
      <c r="C136" s="30"/>
      <c r="D136" s="33"/>
      <c r="E136" s="37"/>
      <c r="F136" s="26"/>
      <c r="G136" s="48"/>
      <c r="H136" s="23"/>
      <c r="I136" s="23"/>
      <c r="J136" s="7"/>
      <c r="K136" s="76"/>
      <c r="L136" s="7"/>
      <c r="M136" s="7"/>
      <c r="N136" s="7"/>
      <c r="O136" s="7"/>
      <c r="P136" s="7"/>
      <c r="Q136" s="7"/>
    </row>
    <row r="137" spans="1:17" x14ac:dyDescent="0.25">
      <c r="A137" s="7"/>
      <c r="B137" s="30"/>
      <c r="C137" s="30"/>
      <c r="D137" s="33"/>
      <c r="E137" s="37"/>
      <c r="F137" s="26"/>
      <c r="G137" s="48"/>
      <c r="H137" s="23"/>
      <c r="I137" s="23"/>
      <c r="J137" s="7"/>
      <c r="K137" s="76"/>
      <c r="L137" s="7"/>
      <c r="M137" s="7"/>
      <c r="N137" s="7"/>
      <c r="O137" s="7"/>
      <c r="P137" s="7"/>
      <c r="Q137" s="7"/>
    </row>
    <row r="138" spans="1:17" x14ac:dyDescent="0.25">
      <c r="A138" s="7"/>
      <c r="B138" s="30"/>
      <c r="C138" s="30"/>
      <c r="D138" s="33"/>
      <c r="E138" s="37"/>
      <c r="F138" s="26"/>
      <c r="G138" s="48"/>
      <c r="H138" s="23"/>
      <c r="I138" s="23"/>
      <c r="J138" s="7"/>
      <c r="K138" s="76"/>
      <c r="L138" s="7"/>
      <c r="M138" s="7"/>
      <c r="N138" s="7"/>
      <c r="O138" s="7"/>
      <c r="P138" s="7"/>
      <c r="Q138" s="7"/>
    </row>
    <row r="139" spans="1:17" x14ac:dyDescent="0.25">
      <c r="A139" s="7"/>
      <c r="B139" s="30"/>
      <c r="C139" s="30"/>
      <c r="D139" s="33"/>
      <c r="E139" s="37"/>
      <c r="F139" s="26"/>
      <c r="G139" s="48"/>
      <c r="H139" s="23"/>
      <c r="I139" s="23"/>
      <c r="J139" s="7"/>
      <c r="K139" s="76"/>
      <c r="L139" s="7"/>
    </row>
    <row r="140" spans="1:17" x14ac:dyDescent="0.25">
      <c r="A140" s="7"/>
      <c r="B140" s="30"/>
      <c r="C140" s="30"/>
      <c r="D140" s="33"/>
      <c r="E140" s="37"/>
      <c r="F140" s="26"/>
      <c r="G140" s="48"/>
      <c r="H140" s="23"/>
      <c r="I140" s="23"/>
      <c r="J140" s="7"/>
      <c r="K140" s="76"/>
      <c r="L140" s="7"/>
    </row>
    <row r="141" spans="1:17" x14ac:dyDescent="0.25">
      <c r="A141" s="7"/>
      <c r="B141" s="30"/>
      <c r="C141" s="30"/>
      <c r="D141" s="33"/>
      <c r="E141" s="37"/>
      <c r="F141" s="26"/>
      <c r="G141" s="48"/>
      <c r="H141" s="23"/>
      <c r="I141" s="23"/>
      <c r="J141" s="7"/>
      <c r="K141" s="76"/>
      <c r="L141" s="7"/>
    </row>
    <row r="142" spans="1:17" x14ac:dyDescent="0.25">
      <c r="A142" s="7"/>
      <c r="B142" s="30"/>
      <c r="C142" s="30"/>
      <c r="D142" s="33"/>
      <c r="E142" s="37"/>
      <c r="F142" s="26"/>
      <c r="G142" s="48"/>
      <c r="H142" s="23"/>
      <c r="I142" s="23"/>
      <c r="J142" s="7"/>
      <c r="K142" s="76"/>
      <c r="L142" s="7"/>
    </row>
    <row r="143" spans="1:17" x14ac:dyDescent="0.25">
      <c r="A143" s="7"/>
      <c r="B143" s="30"/>
      <c r="C143" s="30"/>
      <c r="D143" s="33"/>
      <c r="E143" s="37"/>
      <c r="F143" s="26"/>
      <c r="G143" s="48"/>
      <c r="H143" s="23"/>
      <c r="I143" s="23"/>
      <c r="J143" s="7"/>
      <c r="K143" s="76"/>
      <c r="L143" s="7"/>
    </row>
    <row r="144" spans="1:17" x14ac:dyDescent="0.25">
      <c r="A144" s="7"/>
      <c r="B144" s="30"/>
      <c r="C144" s="30"/>
      <c r="D144" s="33"/>
      <c r="E144" s="37"/>
      <c r="F144" s="26"/>
      <c r="G144" s="48"/>
      <c r="H144" s="23"/>
      <c r="I144" s="23"/>
      <c r="J144" s="7"/>
      <c r="K144" s="76"/>
      <c r="L144" s="7"/>
    </row>
    <row r="145" spans="1:12" x14ac:dyDescent="0.25">
      <c r="A145" s="7"/>
      <c r="B145" s="30"/>
      <c r="C145" s="30"/>
      <c r="D145" s="33"/>
      <c r="E145" s="37"/>
      <c r="F145" s="26"/>
      <c r="G145" s="48"/>
      <c r="H145" s="23"/>
      <c r="I145" s="23"/>
      <c r="J145" s="7"/>
      <c r="K145" s="76"/>
      <c r="L145" s="7"/>
    </row>
    <row r="146" spans="1:12" x14ac:dyDescent="0.25">
      <c r="A146" s="7"/>
      <c r="B146" s="30"/>
      <c r="C146" s="30"/>
      <c r="D146" s="33"/>
      <c r="E146" s="37"/>
      <c r="F146" s="26"/>
      <c r="G146" s="48"/>
      <c r="H146" s="23"/>
      <c r="I146" s="23"/>
      <c r="J146" s="7"/>
      <c r="K146" s="76"/>
      <c r="L146" s="7"/>
    </row>
    <row r="147" spans="1:12" x14ac:dyDescent="0.25">
      <c r="A147" s="7"/>
      <c r="B147" s="30"/>
      <c r="C147" s="30"/>
      <c r="D147" s="33"/>
      <c r="E147" s="37"/>
      <c r="F147" s="26"/>
      <c r="G147" s="48"/>
      <c r="H147" s="23"/>
      <c r="I147" s="23"/>
      <c r="J147" s="7"/>
      <c r="K147" s="76"/>
      <c r="L147" s="7"/>
    </row>
    <row r="148" spans="1:12" x14ac:dyDescent="0.25">
      <c r="A148" s="7"/>
      <c r="B148" s="30"/>
      <c r="C148" s="30"/>
      <c r="D148" s="33"/>
      <c r="E148" s="37"/>
      <c r="F148" s="26"/>
      <c r="G148" s="48"/>
      <c r="H148" s="23"/>
      <c r="I148" s="23"/>
      <c r="J148" s="7"/>
      <c r="K148" s="76"/>
      <c r="L148" s="7"/>
    </row>
    <row r="149" spans="1:12" x14ac:dyDescent="0.25">
      <c r="A149" s="7"/>
      <c r="B149" s="30"/>
      <c r="C149" s="30"/>
      <c r="D149" s="33"/>
      <c r="E149" s="37"/>
      <c r="F149" s="26"/>
      <c r="G149" s="48"/>
      <c r="H149" s="23"/>
      <c r="I149" s="23"/>
      <c r="J149" s="7"/>
      <c r="K149" s="76"/>
      <c r="L149" s="7"/>
    </row>
    <row r="150" spans="1:12" x14ac:dyDescent="0.25">
      <c r="A150" s="7"/>
      <c r="B150" s="30"/>
      <c r="C150" s="30"/>
      <c r="D150" s="33"/>
      <c r="E150" s="37"/>
      <c r="F150" s="26"/>
      <c r="G150" s="48"/>
      <c r="H150" s="23"/>
      <c r="I150" s="23"/>
      <c r="J150" s="7"/>
      <c r="K150" s="76"/>
      <c r="L150" s="7"/>
    </row>
    <row r="151" spans="1:12" x14ac:dyDescent="0.25">
      <c r="A151" s="7"/>
      <c r="B151" s="30"/>
      <c r="C151" s="30"/>
      <c r="D151" s="33"/>
      <c r="E151" s="37"/>
      <c r="F151" s="26"/>
      <c r="G151" s="48"/>
      <c r="H151" s="23"/>
      <c r="I151" s="23"/>
      <c r="J151" s="7"/>
      <c r="K151" s="76"/>
      <c r="L151" s="7"/>
    </row>
    <row r="152" spans="1:12" x14ac:dyDescent="0.25">
      <c r="A152" s="7"/>
      <c r="B152" s="30"/>
      <c r="C152" s="30"/>
      <c r="D152" s="33"/>
      <c r="E152" s="37"/>
      <c r="F152" s="26"/>
      <c r="G152" s="48"/>
      <c r="H152" s="23"/>
      <c r="I152" s="23"/>
      <c r="J152" s="7"/>
      <c r="K152" s="76"/>
      <c r="L152" s="7"/>
    </row>
    <row r="153" spans="1:12" x14ac:dyDescent="0.25">
      <c r="A153" s="7"/>
      <c r="B153" s="30"/>
      <c r="C153" s="30"/>
      <c r="D153" s="33"/>
      <c r="E153" s="37"/>
      <c r="F153" s="26"/>
      <c r="G153" s="48"/>
      <c r="H153" s="23"/>
      <c r="I153" s="23"/>
      <c r="J153" s="7"/>
      <c r="K153" s="76"/>
      <c r="L153" s="7"/>
    </row>
    <row r="154" spans="1:12" x14ac:dyDescent="0.25">
      <c r="A154" s="7"/>
      <c r="B154" s="30"/>
      <c r="C154" s="30"/>
      <c r="D154" s="33"/>
      <c r="E154" s="37"/>
      <c r="F154" s="26"/>
      <c r="G154" s="48"/>
      <c r="H154" s="23"/>
      <c r="I154" s="23"/>
      <c r="J154" s="7"/>
      <c r="K154" s="76"/>
      <c r="L154" s="7"/>
    </row>
    <row r="155" spans="1:12" x14ac:dyDescent="0.25">
      <c r="A155" s="7"/>
      <c r="B155" s="30"/>
      <c r="C155" s="30"/>
      <c r="D155" s="33"/>
      <c r="E155" s="37"/>
      <c r="F155" s="26"/>
      <c r="G155" s="48"/>
      <c r="H155" s="23"/>
      <c r="I155" s="23"/>
      <c r="J155" s="7"/>
      <c r="K155" s="76"/>
      <c r="L155" s="7"/>
    </row>
  </sheetData>
  <autoFilter ref="G10:L66"/>
  <mergeCells count="13">
    <mergeCell ref="A7:F7"/>
    <mergeCell ref="D1:F1"/>
    <mergeCell ref="D2:F2"/>
    <mergeCell ref="D3:F3"/>
    <mergeCell ref="A5:F5"/>
    <mergeCell ref="A6:F6"/>
    <mergeCell ref="C39:C45"/>
    <mergeCell ref="A8:D8"/>
    <mergeCell ref="E8:F8"/>
    <mergeCell ref="E9:F9"/>
    <mergeCell ref="A10:F10"/>
    <mergeCell ref="C11:C31"/>
    <mergeCell ref="C32:C38"/>
  </mergeCells>
  <conditionalFormatting sqref="G11">
    <cfRule type="cellIs" dxfId="1" priority="2" operator="greaterThan">
      <formula>E11</formula>
    </cfRule>
  </conditionalFormatting>
  <conditionalFormatting sqref="G12:G65">
    <cfRule type="cellIs" dxfId="0" priority="1" operator="greaterThan">
      <formula>E12</formula>
    </cfRule>
  </conditionalFormatting>
  <pageMargins left="0.511811024" right="0.511811024" top="0.78740157499999996" bottom="0.78740157499999996" header="0.31496062000000002" footer="0.31496062000000002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Plan1</vt:lpstr>
      <vt:lpstr>SESSAO SEM FRACASSOS (2)</vt:lpstr>
      <vt:lpstr>SESSAO COM FRACASSO</vt:lpstr>
      <vt:lpstr>Plan1!_GoBack</vt:lpstr>
      <vt:lpstr>'SESSAO COM FRACASSO'!Area_de_impressao</vt:lpstr>
      <vt:lpstr>'SESSAO SEM FRACASSOS (2)'!Area_de_impressao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 - PC</dc:creator>
  <cp:lastModifiedBy>Cristina de Oliveira Barbosa</cp:lastModifiedBy>
  <cp:lastPrinted>2025-02-04T19:46:14Z</cp:lastPrinted>
  <dcterms:created xsi:type="dcterms:W3CDTF">2016-11-30T16:19:40Z</dcterms:created>
  <dcterms:modified xsi:type="dcterms:W3CDTF">2025-03-19T10:32:53Z</dcterms:modified>
</cp:coreProperties>
</file>